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defaultThemeVersion="124226"/>
  <mc:AlternateContent xmlns:mc="http://schemas.openxmlformats.org/markup-compatibility/2006">
    <mc:Choice Requires="x15">
      <x15ac:absPath xmlns:x15ac="http://schemas.microsoft.com/office/spreadsheetml/2010/11/ac" url="C:\Users\Damilola\Downloads\"/>
    </mc:Choice>
  </mc:AlternateContent>
  <xr:revisionPtr revIDLastSave="0" documentId="8_{AD6AC63B-515E-413C-9CCC-15F6D8B20AFE}" xr6:coauthVersionLast="47" xr6:coauthVersionMax="47" xr10:uidLastSave="{00000000-0000-0000-0000-000000000000}"/>
  <bookViews>
    <workbookView xWindow="1440" yWindow="0" windowWidth="18645" windowHeight="10905" firstSheet="2" activeTab="7" xr2:uid="{00000000-000D-0000-FFFF-FFFF00000000}"/>
  </bookViews>
  <sheets>
    <sheet name="Data" sheetId="12" r:id="rId1"/>
    <sheet name="Dictionary" sheetId="15" r:id="rId2"/>
    <sheet name="Data (2)" sheetId="16" r:id="rId3"/>
    <sheet name="Pivot" sheetId="18" r:id="rId4"/>
    <sheet name="Charts" sheetId="19" r:id="rId5"/>
    <sheet name="Dashboard" sheetId="22" r:id="rId6"/>
    <sheet name="Analysis &amp; Insights" sheetId="23" r:id="rId7"/>
    <sheet name="Recommendations" sheetId="25" r:id="rId8"/>
  </sheets>
  <definedNames>
    <definedName name="_xlnm._FilterDatabase" localSheetId="0" hidden="1">Data!$A$1:$U$501</definedName>
    <definedName name="_xlnm._FilterDatabase" localSheetId="2" hidden="1">'Data (2)'!$A$1:$S$501</definedName>
    <definedName name="Slicer_Country">#N/A</definedName>
    <definedName name="Slicer_Retailer">#N/A</definedName>
    <definedName name="Slicer_Sales_Method">#N/A</definedName>
    <definedName name="Slicer_Year">#N/A</definedName>
  </definedNames>
  <calcPr calcId="191029"/>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01" i="16" l="1"/>
  <c r="Q501" i="16"/>
  <c r="P501" i="16"/>
  <c r="O501" i="16"/>
  <c r="M501" i="16"/>
  <c r="K501" i="16"/>
  <c r="R500" i="16"/>
  <c r="Q500" i="16"/>
  <c r="P500" i="16"/>
  <c r="O500" i="16"/>
  <c r="M500" i="16"/>
  <c r="K500" i="16"/>
  <c r="R499" i="16"/>
  <c r="Q499" i="16"/>
  <c r="P499" i="16"/>
  <c r="O499" i="16"/>
  <c r="M499" i="16"/>
  <c r="K499" i="16"/>
  <c r="R498" i="16"/>
  <c r="Q498" i="16"/>
  <c r="P498" i="16"/>
  <c r="O498" i="16"/>
  <c r="M498" i="16"/>
  <c r="K498" i="16"/>
  <c r="R497" i="16"/>
  <c r="Q497" i="16"/>
  <c r="P497" i="16"/>
  <c r="O497" i="16"/>
  <c r="M497" i="16"/>
  <c r="K497" i="16"/>
  <c r="R496" i="16"/>
  <c r="Q496" i="16"/>
  <c r="P496" i="16"/>
  <c r="O496" i="16"/>
  <c r="M496" i="16"/>
  <c r="K496" i="16"/>
  <c r="R495" i="16"/>
  <c r="Q495" i="16"/>
  <c r="P495" i="16"/>
  <c r="O495" i="16"/>
  <c r="M495" i="16"/>
  <c r="K495" i="16"/>
  <c r="R494" i="16"/>
  <c r="Q494" i="16"/>
  <c r="P494" i="16"/>
  <c r="O494" i="16"/>
  <c r="M494" i="16"/>
  <c r="K494" i="16"/>
  <c r="R493" i="16"/>
  <c r="Q493" i="16"/>
  <c r="P493" i="16"/>
  <c r="O493" i="16"/>
  <c r="M493" i="16"/>
  <c r="K493" i="16"/>
  <c r="R492" i="16"/>
  <c r="Q492" i="16"/>
  <c r="P492" i="16"/>
  <c r="O492" i="16"/>
  <c r="M492" i="16"/>
  <c r="K492" i="16"/>
  <c r="R491" i="16"/>
  <c r="Q491" i="16"/>
  <c r="P491" i="16"/>
  <c r="O491" i="16"/>
  <c r="M491" i="16"/>
  <c r="K491" i="16"/>
  <c r="R490" i="16"/>
  <c r="Q490" i="16"/>
  <c r="P490" i="16"/>
  <c r="O490" i="16"/>
  <c r="M490" i="16"/>
  <c r="K490" i="16"/>
  <c r="R489" i="16"/>
  <c r="Q489" i="16"/>
  <c r="P489" i="16"/>
  <c r="O489" i="16"/>
  <c r="M489" i="16"/>
  <c r="K489" i="16"/>
  <c r="R488" i="16"/>
  <c r="Q488" i="16"/>
  <c r="P488" i="16"/>
  <c r="O488" i="16"/>
  <c r="M488" i="16"/>
  <c r="K488" i="16"/>
  <c r="R487" i="16"/>
  <c r="Q487" i="16"/>
  <c r="P487" i="16"/>
  <c r="O487" i="16"/>
  <c r="M487" i="16"/>
  <c r="K487" i="16"/>
  <c r="R486" i="16"/>
  <c r="Q486" i="16"/>
  <c r="P486" i="16"/>
  <c r="O486" i="16"/>
  <c r="M486" i="16"/>
  <c r="K486" i="16"/>
  <c r="R485" i="16"/>
  <c r="Q485" i="16"/>
  <c r="P485" i="16"/>
  <c r="O485" i="16"/>
  <c r="M485" i="16"/>
  <c r="K485" i="16"/>
  <c r="R484" i="16"/>
  <c r="Q484" i="16"/>
  <c r="P484" i="16"/>
  <c r="O484" i="16"/>
  <c r="M484" i="16"/>
  <c r="K484" i="16"/>
  <c r="R483" i="16"/>
  <c r="Q483" i="16"/>
  <c r="P483" i="16"/>
  <c r="O483" i="16"/>
  <c r="M483" i="16"/>
  <c r="K483" i="16"/>
  <c r="R482" i="16"/>
  <c r="Q482" i="16"/>
  <c r="P482" i="16"/>
  <c r="O482" i="16"/>
  <c r="M482" i="16"/>
  <c r="K482" i="16"/>
  <c r="R481" i="16"/>
  <c r="Q481" i="16"/>
  <c r="P481" i="16"/>
  <c r="O481" i="16"/>
  <c r="M481" i="16"/>
  <c r="K481" i="16"/>
  <c r="R480" i="16"/>
  <c r="Q480" i="16"/>
  <c r="P480" i="16"/>
  <c r="O480" i="16"/>
  <c r="M480" i="16"/>
  <c r="K480" i="16"/>
  <c r="R479" i="16"/>
  <c r="Q479" i="16"/>
  <c r="P479" i="16"/>
  <c r="O479" i="16"/>
  <c r="M479" i="16"/>
  <c r="K479" i="16"/>
  <c r="R478" i="16"/>
  <c r="Q478" i="16"/>
  <c r="P478" i="16"/>
  <c r="O478" i="16"/>
  <c r="M478" i="16"/>
  <c r="K478" i="16"/>
  <c r="R477" i="16"/>
  <c r="Q477" i="16"/>
  <c r="P477" i="16"/>
  <c r="O477" i="16"/>
  <c r="M477" i="16"/>
  <c r="K477" i="16"/>
  <c r="R476" i="16"/>
  <c r="Q476" i="16"/>
  <c r="P476" i="16"/>
  <c r="O476" i="16"/>
  <c r="M476" i="16"/>
  <c r="K476" i="16"/>
  <c r="R475" i="16"/>
  <c r="Q475" i="16"/>
  <c r="P475" i="16"/>
  <c r="O475" i="16"/>
  <c r="M475" i="16"/>
  <c r="K475" i="16"/>
  <c r="R474" i="16"/>
  <c r="Q474" i="16"/>
  <c r="P474" i="16"/>
  <c r="O474" i="16"/>
  <c r="M474" i="16"/>
  <c r="K474" i="16"/>
  <c r="R473" i="16"/>
  <c r="Q473" i="16"/>
  <c r="P473" i="16"/>
  <c r="O473" i="16"/>
  <c r="M473" i="16"/>
  <c r="K473" i="16"/>
  <c r="R472" i="16"/>
  <c r="Q472" i="16"/>
  <c r="P472" i="16"/>
  <c r="O472" i="16"/>
  <c r="M472" i="16"/>
  <c r="K472" i="16"/>
  <c r="R471" i="16"/>
  <c r="Q471" i="16"/>
  <c r="P471" i="16"/>
  <c r="O471" i="16"/>
  <c r="M471" i="16"/>
  <c r="K471" i="16"/>
  <c r="R470" i="16"/>
  <c r="Q470" i="16"/>
  <c r="P470" i="16"/>
  <c r="O470" i="16"/>
  <c r="M470" i="16"/>
  <c r="K470" i="16"/>
  <c r="R469" i="16"/>
  <c r="Q469" i="16"/>
  <c r="P469" i="16"/>
  <c r="O469" i="16"/>
  <c r="M469" i="16"/>
  <c r="K469" i="16"/>
  <c r="R468" i="16"/>
  <c r="Q468" i="16"/>
  <c r="P468" i="16"/>
  <c r="O468" i="16"/>
  <c r="M468" i="16"/>
  <c r="K468" i="16"/>
  <c r="R467" i="16"/>
  <c r="Q467" i="16"/>
  <c r="P467" i="16"/>
  <c r="O467" i="16"/>
  <c r="M467" i="16"/>
  <c r="K467" i="16"/>
  <c r="R466" i="16"/>
  <c r="Q466" i="16"/>
  <c r="P466" i="16"/>
  <c r="O466" i="16"/>
  <c r="M466" i="16"/>
  <c r="K466" i="16"/>
  <c r="R465" i="16"/>
  <c r="Q465" i="16"/>
  <c r="P465" i="16"/>
  <c r="O465" i="16"/>
  <c r="M465" i="16"/>
  <c r="K465" i="16"/>
  <c r="R464" i="16"/>
  <c r="Q464" i="16"/>
  <c r="P464" i="16"/>
  <c r="O464" i="16"/>
  <c r="M464" i="16"/>
  <c r="K464" i="16"/>
  <c r="R463" i="16"/>
  <c r="Q463" i="16"/>
  <c r="P463" i="16"/>
  <c r="O463" i="16"/>
  <c r="M463" i="16"/>
  <c r="K463" i="16"/>
  <c r="R462" i="16"/>
  <c r="Q462" i="16"/>
  <c r="P462" i="16"/>
  <c r="O462" i="16"/>
  <c r="M462" i="16"/>
  <c r="K462" i="16"/>
  <c r="R461" i="16"/>
  <c r="Q461" i="16"/>
  <c r="P461" i="16"/>
  <c r="O461" i="16"/>
  <c r="M461" i="16"/>
  <c r="K461" i="16"/>
  <c r="R460" i="16"/>
  <c r="Q460" i="16"/>
  <c r="P460" i="16"/>
  <c r="O460" i="16"/>
  <c r="M460" i="16"/>
  <c r="K460" i="16"/>
  <c r="R459" i="16"/>
  <c r="Q459" i="16"/>
  <c r="P459" i="16"/>
  <c r="O459" i="16"/>
  <c r="M459" i="16"/>
  <c r="K459" i="16"/>
  <c r="R458" i="16"/>
  <c r="Q458" i="16"/>
  <c r="P458" i="16"/>
  <c r="O458" i="16"/>
  <c r="M458" i="16"/>
  <c r="K458" i="16"/>
  <c r="R457" i="16"/>
  <c r="Q457" i="16"/>
  <c r="P457" i="16"/>
  <c r="O457" i="16"/>
  <c r="M457" i="16"/>
  <c r="K457" i="16"/>
  <c r="R456" i="16"/>
  <c r="Q456" i="16"/>
  <c r="P456" i="16"/>
  <c r="O456" i="16"/>
  <c r="M456" i="16"/>
  <c r="K456" i="16"/>
  <c r="R455" i="16"/>
  <c r="Q455" i="16"/>
  <c r="P455" i="16"/>
  <c r="O455" i="16"/>
  <c r="M455" i="16"/>
  <c r="K455" i="16"/>
  <c r="R454" i="16"/>
  <c r="Q454" i="16"/>
  <c r="P454" i="16"/>
  <c r="O454" i="16"/>
  <c r="M454" i="16"/>
  <c r="K454" i="16"/>
  <c r="R453" i="16"/>
  <c r="Q453" i="16"/>
  <c r="P453" i="16"/>
  <c r="O453" i="16"/>
  <c r="M453" i="16"/>
  <c r="K453" i="16"/>
  <c r="R452" i="16"/>
  <c r="Q452" i="16"/>
  <c r="P452" i="16"/>
  <c r="O452" i="16"/>
  <c r="M452" i="16"/>
  <c r="K452" i="16"/>
  <c r="R451" i="16"/>
  <c r="Q451" i="16"/>
  <c r="P451" i="16"/>
  <c r="O451" i="16"/>
  <c r="M451" i="16"/>
  <c r="K451" i="16"/>
  <c r="R450" i="16"/>
  <c r="Q450" i="16"/>
  <c r="P450" i="16"/>
  <c r="O450" i="16"/>
  <c r="M450" i="16"/>
  <c r="K450" i="16"/>
  <c r="R449" i="16"/>
  <c r="Q449" i="16"/>
  <c r="P449" i="16"/>
  <c r="O449" i="16"/>
  <c r="M449" i="16"/>
  <c r="K449" i="16"/>
  <c r="R448" i="16"/>
  <c r="Q448" i="16"/>
  <c r="P448" i="16"/>
  <c r="O448" i="16"/>
  <c r="M448" i="16"/>
  <c r="K448" i="16"/>
  <c r="R447" i="16"/>
  <c r="Q447" i="16"/>
  <c r="P447" i="16"/>
  <c r="O447" i="16"/>
  <c r="M447" i="16"/>
  <c r="K447" i="16"/>
  <c r="R446" i="16"/>
  <c r="Q446" i="16"/>
  <c r="P446" i="16"/>
  <c r="O446" i="16"/>
  <c r="M446" i="16"/>
  <c r="K446" i="16"/>
  <c r="R445" i="16"/>
  <c r="Q445" i="16"/>
  <c r="P445" i="16"/>
  <c r="O445" i="16"/>
  <c r="M445" i="16"/>
  <c r="K445" i="16"/>
  <c r="R444" i="16"/>
  <c r="Q444" i="16"/>
  <c r="P444" i="16"/>
  <c r="O444" i="16"/>
  <c r="M444" i="16"/>
  <c r="K444" i="16"/>
  <c r="R443" i="16"/>
  <c r="Q443" i="16"/>
  <c r="P443" i="16"/>
  <c r="O443" i="16"/>
  <c r="M443" i="16"/>
  <c r="K443" i="16"/>
  <c r="R442" i="16"/>
  <c r="Q442" i="16"/>
  <c r="P442" i="16"/>
  <c r="O442" i="16"/>
  <c r="M442" i="16"/>
  <c r="K442" i="16"/>
  <c r="R441" i="16"/>
  <c r="Q441" i="16"/>
  <c r="P441" i="16"/>
  <c r="O441" i="16"/>
  <c r="M441" i="16"/>
  <c r="K441" i="16"/>
  <c r="R440" i="16"/>
  <c r="Q440" i="16"/>
  <c r="P440" i="16"/>
  <c r="O440" i="16"/>
  <c r="M440" i="16"/>
  <c r="K440" i="16"/>
  <c r="R439" i="16"/>
  <c r="Q439" i="16"/>
  <c r="P439" i="16"/>
  <c r="O439" i="16"/>
  <c r="M439" i="16"/>
  <c r="K439" i="16"/>
  <c r="R438" i="16"/>
  <c r="Q438" i="16"/>
  <c r="P438" i="16"/>
  <c r="O438" i="16"/>
  <c r="M438" i="16"/>
  <c r="K438" i="16"/>
  <c r="R437" i="16"/>
  <c r="Q437" i="16"/>
  <c r="P437" i="16"/>
  <c r="O437" i="16"/>
  <c r="M437" i="16"/>
  <c r="K437" i="16"/>
  <c r="R436" i="16"/>
  <c r="Q436" i="16"/>
  <c r="P436" i="16"/>
  <c r="O436" i="16"/>
  <c r="M436" i="16"/>
  <c r="K436" i="16"/>
  <c r="R435" i="16"/>
  <c r="Q435" i="16"/>
  <c r="P435" i="16"/>
  <c r="O435" i="16"/>
  <c r="M435" i="16"/>
  <c r="K435" i="16"/>
  <c r="R434" i="16"/>
  <c r="Q434" i="16"/>
  <c r="P434" i="16"/>
  <c r="O434" i="16"/>
  <c r="M434" i="16"/>
  <c r="K434" i="16"/>
  <c r="R433" i="16"/>
  <c r="Q433" i="16"/>
  <c r="P433" i="16"/>
  <c r="O433" i="16"/>
  <c r="M433" i="16"/>
  <c r="K433" i="16"/>
  <c r="R432" i="16"/>
  <c r="Q432" i="16"/>
  <c r="P432" i="16"/>
  <c r="O432" i="16"/>
  <c r="M432" i="16"/>
  <c r="K432" i="16"/>
  <c r="R431" i="16"/>
  <c r="Q431" i="16"/>
  <c r="P431" i="16"/>
  <c r="O431" i="16"/>
  <c r="M431" i="16"/>
  <c r="K431" i="16"/>
  <c r="R430" i="16"/>
  <c r="Q430" i="16"/>
  <c r="P430" i="16"/>
  <c r="O430" i="16"/>
  <c r="M430" i="16"/>
  <c r="K430" i="16"/>
  <c r="R429" i="16"/>
  <c r="Q429" i="16"/>
  <c r="P429" i="16"/>
  <c r="O429" i="16"/>
  <c r="M429" i="16"/>
  <c r="K429" i="16"/>
  <c r="R428" i="16"/>
  <c r="Q428" i="16"/>
  <c r="P428" i="16"/>
  <c r="O428" i="16"/>
  <c r="M428" i="16"/>
  <c r="K428" i="16"/>
  <c r="R427" i="16"/>
  <c r="Q427" i="16"/>
  <c r="P427" i="16"/>
  <c r="O427" i="16"/>
  <c r="M427" i="16"/>
  <c r="K427" i="16"/>
  <c r="R426" i="16"/>
  <c r="Q426" i="16"/>
  <c r="P426" i="16"/>
  <c r="O426" i="16"/>
  <c r="M426" i="16"/>
  <c r="K426" i="16"/>
  <c r="R425" i="16"/>
  <c r="Q425" i="16"/>
  <c r="P425" i="16"/>
  <c r="O425" i="16"/>
  <c r="M425" i="16"/>
  <c r="K425" i="16"/>
  <c r="R424" i="16"/>
  <c r="Q424" i="16"/>
  <c r="P424" i="16"/>
  <c r="O424" i="16"/>
  <c r="M424" i="16"/>
  <c r="K424" i="16"/>
  <c r="R423" i="16"/>
  <c r="Q423" i="16"/>
  <c r="P423" i="16"/>
  <c r="O423" i="16"/>
  <c r="M423" i="16"/>
  <c r="K423" i="16"/>
  <c r="R422" i="16"/>
  <c r="Q422" i="16"/>
  <c r="P422" i="16"/>
  <c r="O422" i="16"/>
  <c r="M422" i="16"/>
  <c r="K422" i="16"/>
  <c r="R421" i="16"/>
  <c r="Q421" i="16"/>
  <c r="P421" i="16"/>
  <c r="O421" i="16"/>
  <c r="M421" i="16"/>
  <c r="K421" i="16"/>
  <c r="R420" i="16"/>
  <c r="Q420" i="16"/>
  <c r="P420" i="16"/>
  <c r="O420" i="16"/>
  <c r="M420" i="16"/>
  <c r="K420" i="16"/>
  <c r="R419" i="16"/>
  <c r="Q419" i="16"/>
  <c r="P419" i="16"/>
  <c r="O419" i="16"/>
  <c r="M419" i="16"/>
  <c r="K419" i="16"/>
  <c r="R418" i="16"/>
  <c r="Q418" i="16"/>
  <c r="P418" i="16"/>
  <c r="O418" i="16"/>
  <c r="M418" i="16"/>
  <c r="K418" i="16"/>
  <c r="R417" i="16"/>
  <c r="Q417" i="16"/>
  <c r="P417" i="16"/>
  <c r="O417" i="16"/>
  <c r="M417" i="16"/>
  <c r="K417" i="16"/>
  <c r="R416" i="16"/>
  <c r="Q416" i="16"/>
  <c r="P416" i="16"/>
  <c r="O416" i="16"/>
  <c r="M416" i="16"/>
  <c r="K416" i="16"/>
  <c r="R415" i="16"/>
  <c r="Q415" i="16"/>
  <c r="P415" i="16"/>
  <c r="O415" i="16"/>
  <c r="M415" i="16"/>
  <c r="K415" i="16"/>
  <c r="R414" i="16"/>
  <c r="Q414" i="16"/>
  <c r="P414" i="16"/>
  <c r="O414" i="16"/>
  <c r="M414" i="16"/>
  <c r="K414" i="16"/>
  <c r="R413" i="16"/>
  <c r="Q413" i="16"/>
  <c r="P413" i="16"/>
  <c r="O413" i="16"/>
  <c r="M413" i="16"/>
  <c r="K413" i="16"/>
  <c r="R412" i="16"/>
  <c r="Q412" i="16"/>
  <c r="P412" i="16"/>
  <c r="O412" i="16"/>
  <c r="M412" i="16"/>
  <c r="K412" i="16"/>
  <c r="R411" i="16"/>
  <c r="Q411" i="16"/>
  <c r="P411" i="16"/>
  <c r="O411" i="16"/>
  <c r="M411" i="16"/>
  <c r="K411" i="16"/>
  <c r="R410" i="16"/>
  <c r="Q410" i="16"/>
  <c r="P410" i="16"/>
  <c r="O410" i="16"/>
  <c r="M410" i="16"/>
  <c r="K410" i="16"/>
  <c r="R409" i="16"/>
  <c r="Q409" i="16"/>
  <c r="P409" i="16"/>
  <c r="O409" i="16"/>
  <c r="M409" i="16"/>
  <c r="K409" i="16"/>
  <c r="R408" i="16"/>
  <c r="Q408" i="16"/>
  <c r="P408" i="16"/>
  <c r="O408" i="16"/>
  <c r="M408" i="16"/>
  <c r="K408" i="16"/>
  <c r="R407" i="16"/>
  <c r="Q407" i="16"/>
  <c r="P407" i="16"/>
  <c r="O407" i="16"/>
  <c r="M407" i="16"/>
  <c r="K407" i="16"/>
  <c r="R406" i="16"/>
  <c r="Q406" i="16"/>
  <c r="P406" i="16"/>
  <c r="O406" i="16"/>
  <c r="M406" i="16"/>
  <c r="K406" i="16"/>
  <c r="R405" i="16"/>
  <c r="Q405" i="16"/>
  <c r="P405" i="16"/>
  <c r="O405" i="16"/>
  <c r="M405" i="16"/>
  <c r="K405" i="16"/>
  <c r="R404" i="16"/>
  <c r="Q404" i="16"/>
  <c r="P404" i="16"/>
  <c r="O404" i="16"/>
  <c r="M404" i="16"/>
  <c r="K404" i="16"/>
  <c r="R403" i="16"/>
  <c r="Q403" i="16"/>
  <c r="P403" i="16"/>
  <c r="O403" i="16"/>
  <c r="M403" i="16"/>
  <c r="K403" i="16"/>
  <c r="R402" i="16"/>
  <c r="Q402" i="16"/>
  <c r="P402" i="16"/>
  <c r="O402" i="16"/>
  <c r="M402" i="16"/>
  <c r="K402" i="16"/>
  <c r="R401" i="16"/>
  <c r="Q401" i="16"/>
  <c r="P401" i="16"/>
  <c r="O401" i="16"/>
  <c r="M401" i="16"/>
  <c r="K401" i="16"/>
  <c r="R400" i="16"/>
  <c r="Q400" i="16"/>
  <c r="P400" i="16"/>
  <c r="O400" i="16"/>
  <c r="M400" i="16"/>
  <c r="K400" i="16"/>
  <c r="R399" i="16"/>
  <c r="Q399" i="16"/>
  <c r="P399" i="16"/>
  <c r="O399" i="16"/>
  <c r="M399" i="16"/>
  <c r="K399" i="16"/>
  <c r="R398" i="16"/>
  <c r="Q398" i="16"/>
  <c r="P398" i="16"/>
  <c r="O398" i="16"/>
  <c r="M398" i="16"/>
  <c r="K398" i="16"/>
  <c r="R397" i="16"/>
  <c r="Q397" i="16"/>
  <c r="P397" i="16"/>
  <c r="O397" i="16"/>
  <c r="M397" i="16"/>
  <c r="K397" i="16"/>
  <c r="R396" i="16"/>
  <c r="Q396" i="16"/>
  <c r="P396" i="16"/>
  <c r="O396" i="16"/>
  <c r="M396" i="16"/>
  <c r="K396" i="16"/>
  <c r="R395" i="16"/>
  <c r="Q395" i="16"/>
  <c r="P395" i="16"/>
  <c r="O395" i="16"/>
  <c r="M395" i="16"/>
  <c r="K395" i="16"/>
  <c r="R394" i="16"/>
  <c r="Q394" i="16"/>
  <c r="P394" i="16"/>
  <c r="O394" i="16"/>
  <c r="M394" i="16"/>
  <c r="K394" i="16"/>
  <c r="R393" i="16"/>
  <c r="Q393" i="16"/>
  <c r="P393" i="16"/>
  <c r="O393" i="16"/>
  <c r="M393" i="16"/>
  <c r="K393" i="16"/>
  <c r="R392" i="16"/>
  <c r="Q392" i="16"/>
  <c r="P392" i="16"/>
  <c r="O392" i="16"/>
  <c r="M392" i="16"/>
  <c r="K392" i="16"/>
  <c r="R391" i="16"/>
  <c r="Q391" i="16"/>
  <c r="P391" i="16"/>
  <c r="O391" i="16"/>
  <c r="M391" i="16"/>
  <c r="K391" i="16"/>
  <c r="R390" i="16"/>
  <c r="Q390" i="16"/>
  <c r="P390" i="16"/>
  <c r="O390" i="16"/>
  <c r="M390" i="16"/>
  <c r="K390" i="16"/>
  <c r="R389" i="16"/>
  <c r="Q389" i="16"/>
  <c r="P389" i="16"/>
  <c r="O389" i="16"/>
  <c r="M389" i="16"/>
  <c r="K389" i="16"/>
  <c r="R388" i="16"/>
  <c r="Q388" i="16"/>
  <c r="P388" i="16"/>
  <c r="O388" i="16"/>
  <c r="M388" i="16"/>
  <c r="K388" i="16"/>
  <c r="R387" i="16"/>
  <c r="Q387" i="16"/>
  <c r="P387" i="16"/>
  <c r="O387" i="16"/>
  <c r="M387" i="16"/>
  <c r="K387" i="16"/>
  <c r="R386" i="16"/>
  <c r="Q386" i="16"/>
  <c r="P386" i="16"/>
  <c r="O386" i="16"/>
  <c r="M386" i="16"/>
  <c r="K386" i="16"/>
  <c r="R385" i="16"/>
  <c r="Q385" i="16"/>
  <c r="P385" i="16"/>
  <c r="O385" i="16"/>
  <c r="M385" i="16"/>
  <c r="K385" i="16"/>
  <c r="R384" i="16"/>
  <c r="Q384" i="16"/>
  <c r="P384" i="16"/>
  <c r="O384" i="16"/>
  <c r="M384" i="16"/>
  <c r="K384" i="16"/>
  <c r="R383" i="16"/>
  <c r="Q383" i="16"/>
  <c r="P383" i="16"/>
  <c r="O383" i="16"/>
  <c r="M383" i="16"/>
  <c r="K383" i="16"/>
  <c r="R382" i="16"/>
  <c r="Q382" i="16"/>
  <c r="P382" i="16"/>
  <c r="O382" i="16"/>
  <c r="M382" i="16"/>
  <c r="K382" i="16"/>
  <c r="R381" i="16"/>
  <c r="Q381" i="16"/>
  <c r="P381" i="16"/>
  <c r="O381" i="16"/>
  <c r="M381" i="16"/>
  <c r="K381" i="16"/>
  <c r="R380" i="16"/>
  <c r="Q380" i="16"/>
  <c r="P380" i="16"/>
  <c r="O380" i="16"/>
  <c r="M380" i="16"/>
  <c r="K380" i="16"/>
  <c r="R379" i="16"/>
  <c r="Q379" i="16"/>
  <c r="P379" i="16"/>
  <c r="O379" i="16"/>
  <c r="M379" i="16"/>
  <c r="K379" i="16"/>
  <c r="R378" i="16"/>
  <c r="Q378" i="16"/>
  <c r="P378" i="16"/>
  <c r="O378" i="16"/>
  <c r="M378" i="16"/>
  <c r="K378" i="16"/>
  <c r="R377" i="16"/>
  <c r="Q377" i="16"/>
  <c r="P377" i="16"/>
  <c r="O377" i="16"/>
  <c r="M377" i="16"/>
  <c r="K377" i="16"/>
  <c r="R376" i="16"/>
  <c r="Q376" i="16"/>
  <c r="P376" i="16"/>
  <c r="O376" i="16"/>
  <c r="M376" i="16"/>
  <c r="K376" i="16"/>
  <c r="R375" i="16"/>
  <c r="Q375" i="16"/>
  <c r="P375" i="16"/>
  <c r="O375" i="16"/>
  <c r="M375" i="16"/>
  <c r="K375" i="16"/>
  <c r="R374" i="16"/>
  <c r="Q374" i="16"/>
  <c r="P374" i="16"/>
  <c r="O374" i="16"/>
  <c r="M374" i="16"/>
  <c r="K374" i="16"/>
  <c r="R373" i="16"/>
  <c r="Q373" i="16"/>
  <c r="P373" i="16"/>
  <c r="O373" i="16"/>
  <c r="M373" i="16"/>
  <c r="K373" i="16"/>
  <c r="R372" i="16"/>
  <c r="Q372" i="16"/>
  <c r="P372" i="16"/>
  <c r="O372" i="16"/>
  <c r="M372" i="16"/>
  <c r="K372" i="16"/>
  <c r="R371" i="16"/>
  <c r="Q371" i="16"/>
  <c r="P371" i="16"/>
  <c r="O371" i="16"/>
  <c r="M371" i="16"/>
  <c r="K371" i="16"/>
  <c r="R370" i="16"/>
  <c r="Q370" i="16"/>
  <c r="P370" i="16"/>
  <c r="O370" i="16"/>
  <c r="M370" i="16"/>
  <c r="K370" i="16"/>
  <c r="R369" i="16"/>
  <c r="Q369" i="16"/>
  <c r="P369" i="16"/>
  <c r="O369" i="16"/>
  <c r="M369" i="16"/>
  <c r="K369" i="16"/>
  <c r="R368" i="16"/>
  <c r="Q368" i="16"/>
  <c r="P368" i="16"/>
  <c r="O368" i="16"/>
  <c r="M368" i="16"/>
  <c r="K368" i="16"/>
  <c r="R367" i="16"/>
  <c r="Q367" i="16"/>
  <c r="P367" i="16"/>
  <c r="O367" i="16"/>
  <c r="M367" i="16"/>
  <c r="K367" i="16"/>
  <c r="R366" i="16"/>
  <c r="Q366" i="16"/>
  <c r="P366" i="16"/>
  <c r="O366" i="16"/>
  <c r="M366" i="16"/>
  <c r="K366" i="16"/>
  <c r="R365" i="16"/>
  <c r="Q365" i="16"/>
  <c r="P365" i="16"/>
  <c r="O365" i="16"/>
  <c r="M365" i="16"/>
  <c r="K365" i="16"/>
  <c r="R364" i="16"/>
  <c r="Q364" i="16"/>
  <c r="P364" i="16"/>
  <c r="O364" i="16"/>
  <c r="M364" i="16"/>
  <c r="K364" i="16"/>
  <c r="R363" i="16"/>
  <c r="Q363" i="16"/>
  <c r="P363" i="16"/>
  <c r="O363" i="16"/>
  <c r="M363" i="16"/>
  <c r="K363" i="16"/>
  <c r="R362" i="16"/>
  <c r="Q362" i="16"/>
  <c r="P362" i="16"/>
  <c r="O362" i="16"/>
  <c r="M362" i="16"/>
  <c r="K362" i="16"/>
  <c r="R361" i="16"/>
  <c r="Q361" i="16"/>
  <c r="P361" i="16"/>
  <c r="O361" i="16"/>
  <c r="M361" i="16"/>
  <c r="K361" i="16"/>
  <c r="R360" i="16"/>
  <c r="Q360" i="16"/>
  <c r="P360" i="16"/>
  <c r="O360" i="16"/>
  <c r="M360" i="16"/>
  <c r="K360" i="16"/>
  <c r="R359" i="16"/>
  <c r="Q359" i="16"/>
  <c r="P359" i="16"/>
  <c r="O359" i="16"/>
  <c r="M359" i="16"/>
  <c r="K359" i="16"/>
  <c r="R358" i="16"/>
  <c r="Q358" i="16"/>
  <c r="P358" i="16"/>
  <c r="O358" i="16"/>
  <c r="M358" i="16"/>
  <c r="K358" i="16"/>
  <c r="R357" i="16"/>
  <c r="Q357" i="16"/>
  <c r="P357" i="16"/>
  <c r="O357" i="16"/>
  <c r="M357" i="16"/>
  <c r="K357" i="16"/>
  <c r="R356" i="16"/>
  <c r="Q356" i="16"/>
  <c r="P356" i="16"/>
  <c r="O356" i="16"/>
  <c r="M356" i="16"/>
  <c r="K356" i="16"/>
  <c r="R355" i="16"/>
  <c r="Q355" i="16"/>
  <c r="P355" i="16"/>
  <c r="O355" i="16"/>
  <c r="M355" i="16"/>
  <c r="K355" i="16"/>
  <c r="R354" i="16"/>
  <c r="Q354" i="16"/>
  <c r="P354" i="16"/>
  <c r="O354" i="16"/>
  <c r="M354" i="16"/>
  <c r="K354" i="16"/>
  <c r="R353" i="16"/>
  <c r="Q353" i="16"/>
  <c r="P353" i="16"/>
  <c r="O353" i="16"/>
  <c r="M353" i="16"/>
  <c r="K353" i="16"/>
  <c r="R352" i="16"/>
  <c r="Q352" i="16"/>
  <c r="P352" i="16"/>
  <c r="O352" i="16"/>
  <c r="M352" i="16"/>
  <c r="K352" i="16"/>
  <c r="R351" i="16"/>
  <c r="Q351" i="16"/>
  <c r="P351" i="16"/>
  <c r="O351" i="16"/>
  <c r="M351" i="16"/>
  <c r="K351" i="16"/>
  <c r="R350" i="16"/>
  <c r="Q350" i="16"/>
  <c r="P350" i="16"/>
  <c r="O350" i="16"/>
  <c r="M350" i="16"/>
  <c r="K350" i="16"/>
  <c r="R349" i="16"/>
  <c r="Q349" i="16"/>
  <c r="P349" i="16"/>
  <c r="O349" i="16"/>
  <c r="M349" i="16"/>
  <c r="K349" i="16"/>
  <c r="R348" i="16"/>
  <c r="Q348" i="16"/>
  <c r="P348" i="16"/>
  <c r="O348" i="16"/>
  <c r="M348" i="16"/>
  <c r="K348" i="16"/>
  <c r="R347" i="16"/>
  <c r="Q347" i="16"/>
  <c r="P347" i="16"/>
  <c r="O347" i="16"/>
  <c r="M347" i="16"/>
  <c r="K347" i="16"/>
  <c r="R346" i="16"/>
  <c r="Q346" i="16"/>
  <c r="P346" i="16"/>
  <c r="O346" i="16"/>
  <c r="M346" i="16"/>
  <c r="K346" i="16"/>
  <c r="R345" i="16"/>
  <c r="Q345" i="16"/>
  <c r="P345" i="16"/>
  <c r="O345" i="16"/>
  <c r="M345" i="16"/>
  <c r="K345" i="16"/>
  <c r="R344" i="16"/>
  <c r="Q344" i="16"/>
  <c r="P344" i="16"/>
  <c r="O344" i="16"/>
  <c r="M344" i="16"/>
  <c r="K344" i="16"/>
  <c r="R343" i="16"/>
  <c r="Q343" i="16"/>
  <c r="P343" i="16"/>
  <c r="O343" i="16"/>
  <c r="M343" i="16"/>
  <c r="K343" i="16"/>
  <c r="R342" i="16"/>
  <c r="Q342" i="16"/>
  <c r="P342" i="16"/>
  <c r="O342" i="16"/>
  <c r="M342" i="16"/>
  <c r="K342" i="16"/>
  <c r="R341" i="16"/>
  <c r="Q341" i="16"/>
  <c r="P341" i="16"/>
  <c r="O341" i="16"/>
  <c r="M341" i="16"/>
  <c r="K341" i="16"/>
  <c r="R340" i="16"/>
  <c r="Q340" i="16"/>
  <c r="P340" i="16"/>
  <c r="O340" i="16"/>
  <c r="M340" i="16"/>
  <c r="K340" i="16"/>
  <c r="R339" i="16"/>
  <c r="Q339" i="16"/>
  <c r="P339" i="16"/>
  <c r="O339" i="16"/>
  <c r="M339" i="16"/>
  <c r="K339" i="16"/>
  <c r="R338" i="16"/>
  <c r="Q338" i="16"/>
  <c r="P338" i="16"/>
  <c r="O338" i="16"/>
  <c r="M338" i="16"/>
  <c r="K338" i="16"/>
  <c r="R337" i="16"/>
  <c r="Q337" i="16"/>
  <c r="P337" i="16"/>
  <c r="O337" i="16"/>
  <c r="M337" i="16"/>
  <c r="K337" i="16"/>
  <c r="R336" i="16"/>
  <c r="Q336" i="16"/>
  <c r="P336" i="16"/>
  <c r="O336" i="16"/>
  <c r="M336" i="16"/>
  <c r="K336" i="16"/>
  <c r="R335" i="16"/>
  <c r="Q335" i="16"/>
  <c r="P335" i="16"/>
  <c r="O335" i="16"/>
  <c r="M335" i="16"/>
  <c r="K335" i="16"/>
  <c r="R334" i="16"/>
  <c r="Q334" i="16"/>
  <c r="P334" i="16"/>
  <c r="O334" i="16"/>
  <c r="M334" i="16"/>
  <c r="K334" i="16"/>
  <c r="R333" i="16"/>
  <c r="Q333" i="16"/>
  <c r="P333" i="16"/>
  <c r="O333" i="16"/>
  <c r="M333" i="16"/>
  <c r="K333" i="16"/>
  <c r="R332" i="16"/>
  <c r="Q332" i="16"/>
  <c r="P332" i="16"/>
  <c r="O332" i="16"/>
  <c r="M332" i="16"/>
  <c r="K332" i="16"/>
  <c r="R331" i="16"/>
  <c r="Q331" i="16"/>
  <c r="P331" i="16"/>
  <c r="O331" i="16"/>
  <c r="M331" i="16"/>
  <c r="K331" i="16"/>
  <c r="R330" i="16"/>
  <c r="Q330" i="16"/>
  <c r="P330" i="16"/>
  <c r="O330" i="16"/>
  <c r="M330" i="16"/>
  <c r="K330" i="16"/>
  <c r="R329" i="16"/>
  <c r="Q329" i="16"/>
  <c r="P329" i="16"/>
  <c r="O329" i="16"/>
  <c r="M329" i="16"/>
  <c r="K329" i="16"/>
  <c r="R328" i="16"/>
  <c r="Q328" i="16"/>
  <c r="P328" i="16"/>
  <c r="O328" i="16"/>
  <c r="M328" i="16"/>
  <c r="K328" i="16"/>
  <c r="R327" i="16"/>
  <c r="Q327" i="16"/>
  <c r="P327" i="16"/>
  <c r="O327" i="16"/>
  <c r="M327" i="16"/>
  <c r="K327" i="16"/>
  <c r="R326" i="16"/>
  <c r="Q326" i="16"/>
  <c r="P326" i="16"/>
  <c r="O326" i="16"/>
  <c r="M326" i="16"/>
  <c r="K326" i="16"/>
  <c r="R325" i="16"/>
  <c r="Q325" i="16"/>
  <c r="P325" i="16"/>
  <c r="O325" i="16"/>
  <c r="M325" i="16"/>
  <c r="K325" i="16"/>
  <c r="R324" i="16"/>
  <c r="Q324" i="16"/>
  <c r="P324" i="16"/>
  <c r="O324" i="16"/>
  <c r="M324" i="16"/>
  <c r="K324" i="16"/>
  <c r="R323" i="16"/>
  <c r="Q323" i="16"/>
  <c r="P323" i="16"/>
  <c r="O323" i="16"/>
  <c r="M323" i="16"/>
  <c r="K323" i="16"/>
  <c r="R322" i="16"/>
  <c r="Q322" i="16"/>
  <c r="P322" i="16"/>
  <c r="O322" i="16"/>
  <c r="M322" i="16"/>
  <c r="K322" i="16"/>
  <c r="R321" i="16"/>
  <c r="Q321" i="16"/>
  <c r="P321" i="16"/>
  <c r="O321" i="16"/>
  <c r="M321" i="16"/>
  <c r="K321" i="16"/>
  <c r="R320" i="16"/>
  <c r="Q320" i="16"/>
  <c r="P320" i="16"/>
  <c r="O320" i="16"/>
  <c r="M320" i="16"/>
  <c r="K320" i="16"/>
  <c r="R319" i="16"/>
  <c r="Q319" i="16"/>
  <c r="P319" i="16"/>
  <c r="O319" i="16"/>
  <c r="M319" i="16"/>
  <c r="K319" i="16"/>
  <c r="R318" i="16"/>
  <c r="Q318" i="16"/>
  <c r="P318" i="16"/>
  <c r="O318" i="16"/>
  <c r="M318" i="16"/>
  <c r="K318" i="16"/>
  <c r="R317" i="16"/>
  <c r="Q317" i="16"/>
  <c r="P317" i="16"/>
  <c r="O317" i="16"/>
  <c r="M317" i="16"/>
  <c r="K317" i="16"/>
  <c r="R316" i="16"/>
  <c r="Q316" i="16"/>
  <c r="P316" i="16"/>
  <c r="O316" i="16"/>
  <c r="M316" i="16"/>
  <c r="K316" i="16"/>
  <c r="R315" i="16"/>
  <c r="Q315" i="16"/>
  <c r="P315" i="16"/>
  <c r="O315" i="16"/>
  <c r="M315" i="16"/>
  <c r="K315" i="16"/>
  <c r="R314" i="16"/>
  <c r="Q314" i="16"/>
  <c r="P314" i="16"/>
  <c r="O314" i="16"/>
  <c r="M314" i="16"/>
  <c r="K314" i="16"/>
  <c r="R313" i="16"/>
  <c r="Q313" i="16"/>
  <c r="P313" i="16"/>
  <c r="O313" i="16"/>
  <c r="M313" i="16"/>
  <c r="K313" i="16"/>
  <c r="R312" i="16"/>
  <c r="Q312" i="16"/>
  <c r="P312" i="16"/>
  <c r="O312" i="16"/>
  <c r="M312" i="16"/>
  <c r="K312" i="16"/>
  <c r="R311" i="16"/>
  <c r="Q311" i="16"/>
  <c r="P311" i="16"/>
  <c r="O311" i="16"/>
  <c r="M311" i="16"/>
  <c r="K311" i="16"/>
  <c r="R310" i="16"/>
  <c r="Q310" i="16"/>
  <c r="P310" i="16"/>
  <c r="O310" i="16"/>
  <c r="M310" i="16"/>
  <c r="K310" i="16"/>
  <c r="R309" i="16"/>
  <c r="Q309" i="16"/>
  <c r="P309" i="16"/>
  <c r="O309" i="16"/>
  <c r="M309" i="16"/>
  <c r="K309" i="16"/>
  <c r="R308" i="16"/>
  <c r="Q308" i="16"/>
  <c r="P308" i="16"/>
  <c r="O308" i="16"/>
  <c r="M308" i="16"/>
  <c r="K308" i="16"/>
  <c r="R307" i="16"/>
  <c r="Q307" i="16"/>
  <c r="P307" i="16"/>
  <c r="O307" i="16"/>
  <c r="M307" i="16"/>
  <c r="K307" i="16"/>
  <c r="R306" i="16"/>
  <c r="Q306" i="16"/>
  <c r="P306" i="16"/>
  <c r="O306" i="16"/>
  <c r="M306" i="16"/>
  <c r="K306" i="16"/>
  <c r="R305" i="16"/>
  <c r="Q305" i="16"/>
  <c r="P305" i="16"/>
  <c r="O305" i="16"/>
  <c r="M305" i="16"/>
  <c r="K305" i="16"/>
  <c r="R304" i="16"/>
  <c r="Q304" i="16"/>
  <c r="P304" i="16"/>
  <c r="O304" i="16"/>
  <c r="M304" i="16"/>
  <c r="K304" i="16"/>
  <c r="R303" i="16"/>
  <c r="Q303" i="16"/>
  <c r="P303" i="16"/>
  <c r="O303" i="16"/>
  <c r="M303" i="16"/>
  <c r="K303" i="16"/>
  <c r="R302" i="16"/>
  <c r="Q302" i="16"/>
  <c r="P302" i="16"/>
  <c r="O302" i="16"/>
  <c r="M302" i="16"/>
  <c r="K302" i="16"/>
  <c r="R301" i="16"/>
  <c r="Q301" i="16"/>
  <c r="P301" i="16"/>
  <c r="O301" i="16"/>
  <c r="M301" i="16"/>
  <c r="K301" i="16"/>
  <c r="R300" i="16"/>
  <c r="Q300" i="16"/>
  <c r="P300" i="16"/>
  <c r="O300" i="16"/>
  <c r="M300" i="16"/>
  <c r="K300" i="16"/>
  <c r="R299" i="16"/>
  <c r="Q299" i="16"/>
  <c r="P299" i="16"/>
  <c r="O299" i="16"/>
  <c r="M299" i="16"/>
  <c r="K299" i="16"/>
  <c r="R298" i="16"/>
  <c r="Q298" i="16"/>
  <c r="P298" i="16"/>
  <c r="O298" i="16"/>
  <c r="M298" i="16"/>
  <c r="K298" i="16"/>
  <c r="R297" i="16"/>
  <c r="Q297" i="16"/>
  <c r="P297" i="16"/>
  <c r="O297" i="16"/>
  <c r="M297" i="16"/>
  <c r="K297" i="16"/>
  <c r="R296" i="16"/>
  <c r="Q296" i="16"/>
  <c r="P296" i="16"/>
  <c r="O296" i="16"/>
  <c r="M296" i="16"/>
  <c r="K296" i="16"/>
  <c r="R295" i="16"/>
  <c r="Q295" i="16"/>
  <c r="P295" i="16"/>
  <c r="O295" i="16"/>
  <c r="M295" i="16"/>
  <c r="K295" i="16"/>
  <c r="R294" i="16"/>
  <c r="Q294" i="16"/>
  <c r="P294" i="16"/>
  <c r="O294" i="16"/>
  <c r="M294" i="16"/>
  <c r="K294" i="16"/>
  <c r="R293" i="16"/>
  <c r="Q293" i="16"/>
  <c r="P293" i="16"/>
  <c r="O293" i="16"/>
  <c r="M293" i="16"/>
  <c r="K293" i="16"/>
  <c r="R292" i="16"/>
  <c r="Q292" i="16"/>
  <c r="P292" i="16"/>
  <c r="O292" i="16"/>
  <c r="M292" i="16"/>
  <c r="K292" i="16"/>
  <c r="R291" i="16"/>
  <c r="Q291" i="16"/>
  <c r="P291" i="16"/>
  <c r="O291" i="16"/>
  <c r="M291" i="16"/>
  <c r="K291" i="16"/>
  <c r="R290" i="16"/>
  <c r="Q290" i="16"/>
  <c r="P290" i="16"/>
  <c r="O290" i="16"/>
  <c r="M290" i="16"/>
  <c r="K290" i="16"/>
  <c r="R289" i="16"/>
  <c r="Q289" i="16"/>
  <c r="P289" i="16"/>
  <c r="O289" i="16"/>
  <c r="M289" i="16"/>
  <c r="K289" i="16"/>
  <c r="R288" i="16"/>
  <c r="Q288" i="16"/>
  <c r="P288" i="16"/>
  <c r="O288" i="16"/>
  <c r="M288" i="16"/>
  <c r="K288" i="16"/>
  <c r="R287" i="16"/>
  <c r="Q287" i="16"/>
  <c r="P287" i="16"/>
  <c r="O287" i="16"/>
  <c r="M287" i="16"/>
  <c r="K287" i="16"/>
  <c r="R286" i="16"/>
  <c r="Q286" i="16"/>
  <c r="P286" i="16"/>
  <c r="O286" i="16"/>
  <c r="M286" i="16"/>
  <c r="K286" i="16"/>
  <c r="R285" i="16"/>
  <c r="Q285" i="16"/>
  <c r="P285" i="16"/>
  <c r="O285" i="16"/>
  <c r="M285" i="16"/>
  <c r="K285" i="16"/>
  <c r="R284" i="16"/>
  <c r="Q284" i="16"/>
  <c r="P284" i="16"/>
  <c r="O284" i="16"/>
  <c r="M284" i="16"/>
  <c r="K284" i="16"/>
  <c r="R283" i="16"/>
  <c r="Q283" i="16"/>
  <c r="P283" i="16"/>
  <c r="O283" i="16"/>
  <c r="M283" i="16"/>
  <c r="K283" i="16"/>
  <c r="R282" i="16"/>
  <c r="Q282" i="16"/>
  <c r="P282" i="16"/>
  <c r="O282" i="16"/>
  <c r="M282" i="16"/>
  <c r="K282" i="16"/>
  <c r="R281" i="16"/>
  <c r="Q281" i="16"/>
  <c r="P281" i="16"/>
  <c r="O281" i="16"/>
  <c r="M281" i="16"/>
  <c r="K281" i="16"/>
  <c r="R280" i="16"/>
  <c r="Q280" i="16"/>
  <c r="P280" i="16"/>
  <c r="O280" i="16"/>
  <c r="M280" i="16"/>
  <c r="K280" i="16"/>
  <c r="R279" i="16"/>
  <c r="Q279" i="16"/>
  <c r="P279" i="16"/>
  <c r="O279" i="16"/>
  <c r="M279" i="16"/>
  <c r="K279" i="16"/>
  <c r="R278" i="16"/>
  <c r="Q278" i="16"/>
  <c r="P278" i="16"/>
  <c r="O278" i="16"/>
  <c r="M278" i="16"/>
  <c r="K278" i="16"/>
  <c r="R277" i="16"/>
  <c r="Q277" i="16"/>
  <c r="P277" i="16"/>
  <c r="O277" i="16"/>
  <c r="M277" i="16"/>
  <c r="K277" i="16"/>
  <c r="R276" i="16"/>
  <c r="Q276" i="16"/>
  <c r="P276" i="16"/>
  <c r="O276" i="16"/>
  <c r="M276" i="16"/>
  <c r="K276" i="16"/>
  <c r="R275" i="16"/>
  <c r="Q275" i="16"/>
  <c r="P275" i="16"/>
  <c r="O275" i="16"/>
  <c r="M275" i="16"/>
  <c r="K275" i="16"/>
  <c r="R274" i="16"/>
  <c r="Q274" i="16"/>
  <c r="P274" i="16"/>
  <c r="O274" i="16"/>
  <c r="M274" i="16"/>
  <c r="K274" i="16"/>
  <c r="R273" i="16"/>
  <c r="Q273" i="16"/>
  <c r="P273" i="16"/>
  <c r="O273" i="16"/>
  <c r="M273" i="16"/>
  <c r="K273" i="16"/>
  <c r="R272" i="16"/>
  <c r="Q272" i="16"/>
  <c r="P272" i="16"/>
  <c r="O272" i="16"/>
  <c r="M272" i="16"/>
  <c r="K272" i="16"/>
  <c r="R271" i="16"/>
  <c r="Q271" i="16"/>
  <c r="P271" i="16"/>
  <c r="O271" i="16"/>
  <c r="M271" i="16"/>
  <c r="K271" i="16"/>
  <c r="R270" i="16"/>
  <c r="Q270" i="16"/>
  <c r="P270" i="16"/>
  <c r="O270" i="16"/>
  <c r="M270" i="16"/>
  <c r="K270" i="16"/>
  <c r="R269" i="16"/>
  <c r="Q269" i="16"/>
  <c r="P269" i="16"/>
  <c r="O269" i="16"/>
  <c r="M269" i="16"/>
  <c r="K269" i="16"/>
  <c r="R268" i="16"/>
  <c r="Q268" i="16"/>
  <c r="P268" i="16"/>
  <c r="O268" i="16"/>
  <c r="M268" i="16"/>
  <c r="K268" i="16"/>
  <c r="R267" i="16"/>
  <c r="Q267" i="16"/>
  <c r="P267" i="16"/>
  <c r="O267" i="16"/>
  <c r="M267" i="16"/>
  <c r="K267" i="16"/>
  <c r="R266" i="16"/>
  <c r="Q266" i="16"/>
  <c r="P266" i="16"/>
  <c r="O266" i="16"/>
  <c r="M266" i="16"/>
  <c r="K266" i="16"/>
  <c r="R265" i="16"/>
  <c r="Q265" i="16"/>
  <c r="P265" i="16"/>
  <c r="O265" i="16"/>
  <c r="M265" i="16"/>
  <c r="K265" i="16"/>
  <c r="R264" i="16"/>
  <c r="Q264" i="16"/>
  <c r="P264" i="16"/>
  <c r="O264" i="16"/>
  <c r="M264" i="16"/>
  <c r="K264" i="16"/>
  <c r="R263" i="16"/>
  <c r="Q263" i="16"/>
  <c r="P263" i="16"/>
  <c r="O263" i="16"/>
  <c r="M263" i="16"/>
  <c r="K263" i="16"/>
  <c r="R262" i="16"/>
  <c r="Q262" i="16"/>
  <c r="P262" i="16"/>
  <c r="O262" i="16"/>
  <c r="M262" i="16"/>
  <c r="K262" i="16"/>
  <c r="R261" i="16"/>
  <c r="Q261" i="16"/>
  <c r="P261" i="16"/>
  <c r="O261" i="16"/>
  <c r="M261" i="16"/>
  <c r="K261" i="16"/>
  <c r="R260" i="16"/>
  <c r="Q260" i="16"/>
  <c r="P260" i="16"/>
  <c r="O260" i="16"/>
  <c r="M260" i="16"/>
  <c r="K260" i="16"/>
  <c r="R259" i="16"/>
  <c r="Q259" i="16"/>
  <c r="P259" i="16"/>
  <c r="O259" i="16"/>
  <c r="M259" i="16"/>
  <c r="K259" i="16"/>
  <c r="R258" i="16"/>
  <c r="Q258" i="16"/>
  <c r="P258" i="16"/>
  <c r="O258" i="16"/>
  <c r="M258" i="16"/>
  <c r="K258" i="16"/>
  <c r="R257" i="16"/>
  <c r="Q257" i="16"/>
  <c r="P257" i="16"/>
  <c r="O257" i="16"/>
  <c r="M257" i="16"/>
  <c r="K257" i="16"/>
  <c r="R256" i="16"/>
  <c r="Q256" i="16"/>
  <c r="P256" i="16"/>
  <c r="O256" i="16"/>
  <c r="M256" i="16"/>
  <c r="K256" i="16"/>
  <c r="R255" i="16"/>
  <c r="Q255" i="16"/>
  <c r="P255" i="16"/>
  <c r="O255" i="16"/>
  <c r="M255" i="16"/>
  <c r="K255" i="16"/>
  <c r="R254" i="16"/>
  <c r="Q254" i="16"/>
  <c r="P254" i="16"/>
  <c r="O254" i="16"/>
  <c r="M254" i="16"/>
  <c r="K254" i="16"/>
  <c r="R253" i="16"/>
  <c r="Q253" i="16"/>
  <c r="P253" i="16"/>
  <c r="O253" i="16"/>
  <c r="M253" i="16"/>
  <c r="K253" i="16"/>
  <c r="R252" i="16"/>
  <c r="Q252" i="16"/>
  <c r="P252" i="16"/>
  <c r="O252" i="16"/>
  <c r="M252" i="16"/>
  <c r="K252" i="16"/>
  <c r="R251" i="16"/>
  <c r="Q251" i="16"/>
  <c r="P251" i="16"/>
  <c r="O251" i="16"/>
  <c r="M251" i="16"/>
  <c r="K251" i="16"/>
  <c r="R250" i="16"/>
  <c r="Q250" i="16"/>
  <c r="P250" i="16"/>
  <c r="O250" i="16"/>
  <c r="M250" i="16"/>
  <c r="K250" i="16"/>
  <c r="R249" i="16"/>
  <c r="Q249" i="16"/>
  <c r="P249" i="16"/>
  <c r="O249" i="16"/>
  <c r="M249" i="16"/>
  <c r="K249" i="16"/>
  <c r="R248" i="16"/>
  <c r="Q248" i="16"/>
  <c r="P248" i="16"/>
  <c r="O248" i="16"/>
  <c r="M248" i="16"/>
  <c r="K248" i="16"/>
  <c r="R247" i="16"/>
  <c r="Q247" i="16"/>
  <c r="P247" i="16"/>
  <c r="O247" i="16"/>
  <c r="M247" i="16"/>
  <c r="K247" i="16"/>
  <c r="R246" i="16"/>
  <c r="Q246" i="16"/>
  <c r="P246" i="16"/>
  <c r="O246" i="16"/>
  <c r="M246" i="16"/>
  <c r="K246" i="16"/>
  <c r="R245" i="16"/>
  <c r="Q245" i="16"/>
  <c r="P245" i="16"/>
  <c r="O245" i="16"/>
  <c r="M245" i="16"/>
  <c r="K245" i="16"/>
  <c r="R244" i="16"/>
  <c r="Q244" i="16"/>
  <c r="P244" i="16"/>
  <c r="O244" i="16"/>
  <c r="M244" i="16"/>
  <c r="K244" i="16"/>
  <c r="R243" i="16"/>
  <c r="Q243" i="16"/>
  <c r="P243" i="16"/>
  <c r="O243" i="16"/>
  <c r="M243" i="16"/>
  <c r="K243" i="16"/>
  <c r="R242" i="16"/>
  <c r="Q242" i="16"/>
  <c r="P242" i="16"/>
  <c r="O242" i="16"/>
  <c r="M242" i="16"/>
  <c r="K242" i="16"/>
  <c r="R241" i="16"/>
  <c r="Q241" i="16"/>
  <c r="P241" i="16"/>
  <c r="O241" i="16"/>
  <c r="M241" i="16"/>
  <c r="K241" i="16"/>
  <c r="R240" i="16"/>
  <c r="Q240" i="16"/>
  <c r="P240" i="16"/>
  <c r="O240" i="16"/>
  <c r="M240" i="16"/>
  <c r="K240" i="16"/>
  <c r="R239" i="16"/>
  <c r="Q239" i="16"/>
  <c r="P239" i="16"/>
  <c r="O239" i="16"/>
  <c r="M239" i="16"/>
  <c r="K239" i="16"/>
  <c r="R238" i="16"/>
  <c r="Q238" i="16"/>
  <c r="P238" i="16"/>
  <c r="O238" i="16"/>
  <c r="M238" i="16"/>
  <c r="K238" i="16"/>
  <c r="R237" i="16"/>
  <c r="Q237" i="16"/>
  <c r="P237" i="16"/>
  <c r="O237" i="16"/>
  <c r="M237" i="16"/>
  <c r="K237" i="16"/>
  <c r="R236" i="16"/>
  <c r="Q236" i="16"/>
  <c r="P236" i="16"/>
  <c r="O236" i="16"/>
  <c r="M236" i="16"/>
  <c r="K236" i="16"/>
  <c r="R235" i="16"/>
  <c r="Q235" i="16"/>
  <c r="P235" i="16"/>
  <c r="O235" i="16"/>
  <c r="M235" i="16"/>
  <c r="K235" i="16"/>
  <c r="R234" i="16"/>
  <c r="Q234" i="16"/>
  <c r="P234" i="16"/>
  <c r="O234" i="16"/>
  <c r="M234" i="16"/>
  <c r="K234" i="16"/>
  <c r="R233" i="16"/>
  <c r="Q233" i="16"/>
  <c r="P233" i="16"/>
  <c r="O233" i="16"/>
  <c r="M233" i="16"/>
  <c r="K233" i="16"/>
  <c r="R232" i="16"/>
  <c r="Q232" i="16"/>
  <c r="P232" i="16"/>
  <c r="O232" i="16"/>
  <c r="M232" i="16"/>
  <c r="K232" i="16"/>
  <c r="R231" i="16"/>
  <c r="Q231" i="16"/>
  <c r="P231" i="16"/>
  <c r="O231" i="16"/>
  <c r="M231" i="16"/>
  <c r="K231" i="16"/>
  <c r="R230" i="16"/>
  <c r="Q230" i="16"/>
  <c r="P230" i="16"/>
  <c r="O230" i="16"/>
  <c r="M230" i="16"/>
  <c r="K230" i="16"/>
  <c r="R229" i="16"/>
  <c r="Q229" i="16"/>
  <c r="P229" i="16"/>
  <c r="O229" i="16"/>
  <c r="M229" i="16"/>
  <c r="K229" i="16"/>
  <c r="R228" i="16"/>
  <c r="Q228" i="16"/>
  <c r="P228" i="16"/>
  <c r="O228" i="16"/>
  <c r="M228" i="16"/>
  <c r="K228" i="16"/>
  <c r="R227" i="16"/>
  <c r="Q227" i="16"/>
  <c r="P227" i="16"/>
  <c r="O227" i="16"/>
  <c r="M227" i="16"/>
  <c r="K227" i="16"/>
  <c r="R226" i="16"/>
  <c r="Q226" i="16"/>
  <c r="P226" i="16"/>
  <c r="O226" i="16"/>
  <c r="M226" i="16"/>
  <c r="K226" i="16"/>
  <c r="R225" i="16"/>
  <c r="Q225" i="16"/>
  <c r="P225" i="16"/>
  <c r="O225" i="16"/>
  <c r="M225" i="16"/>
  <c r="K225" i="16"/>
  <c r="R224" i="16"/>
  <c r="Q224" i="16"/>
  <c r="P224" i="16"/>
  <c r="O224" i="16"/>
  <c r="M224" i="16"/>
  <c r="K224" i="16"/>
  <c r="R223" i="16"/>
  <c r="Q223" i="16"/>
  <c r="P223" i="16"/>
  <c r="O223" i="16"/>
  <c r="M223" i="16"/>
  <c r="K223" i="16"/>
  <c r="R222" i="16"/>
  <c r="Q222" i="16"/>
  <c r="P222" i="16"/>
  <c r="O222" i="16"/>
  <c r="M222" i="16"/>
  <c r="K222" i="16"/>
  <c r="R221" i="16"/>
  <c r="Q221" i="16"/>
  <c r="P221" i="16"/>
  <c r="O221" i="16"/>
  <c r="M221" i="16"/>
  <c r="K221" i="16"/>
  <c r="R220" i="16"/>
  <c r="Q220" i="16"/>
  <c r="P220" i="16"/>
  <c r="O220" i="16"/>
  <c r="M220" i="16"/>
  <c r="K220" i="16"/>
  <c r="R219" i="16"/>
  <c r="Q219" i="16"/>
  <c r="P219" i="16"/>
  <c r="O219" i="16"/>
  <c r="M219" i="16"/>
  <c r="K219" i="16"/>
  <c r="R218" i="16"/>
  <c r="Q218" i="16"/>
  <c r="P218" i="16"/>
  <c r="O218" i="16"/>
  <c r="M218" i="16"/>
  <c r="K218" i="16"/>
  <c r="R217" i="16"/>
  <c r="Q217" i="16"/>
  <c r="P217" i="16"/>
  <c r="O217" i="16"/>
  <c r="M217" i="16"/>
  <c r="K217" i="16"/>
  <c r="R216" i="16"/>
  <c r="Q216" i="16"/>
  <c r="P216" i="16"/>
  <c r="O216" i="16"/>
  <c r="M216" i="16"/>
  <c r="K216" i="16"/>
  <c r="R215" i="16"/>
  <c r="Q215" i="16"/>
  <c r="P215" i="16"/>
  <c r="O215" i="16"/>
  <c r="M215" i="16"/>
  <c r="K215" i="16"/>
  <c r="R214" i="16"/>
  <c r="Q214" i="16"/>
  <c r="P214" i="16"/>
  <c r="O214" i="16"/>
  <c r="M214" i="16"/>
  <c r="K214" i="16"/>
  <c r="R213" i="16"/>
  <c r="Q213" i="16"/>
  <c r="P213" i="16"/>
  <c r="O213" i="16"/>
  <c r="M213" i="16"/>
  <c r="K213" i="16"/>
  <c r="R212" i="16"/>
  <c r="Q212" i="16"/>
  <c r="P212" i="16"/>
  <c r="O212" i="16"/>
  <c r="M212" i="16"/>
  <c r="K212" i="16"/>
  <c r="R211" i="16"/>
  <c r="Q211" i="16"/>
  <c r="P211" i="16"/>
  <c r="O211" i="16"/>
  <c r="M211" i="16"/>
  <c r="K211" i="16"/>
  <c r="R210" i="16"/>
  <c r="Q210" i="16"/>
  <c r="P210" i="16"/>
  <c r="O210" i="16"/>
  <c r="M210" i="16"/>
  <c r="K210" i="16"/>
  <c r="R209" i="16"/>
  <c r="Q209" i="16"/>
  <c r="P209" i="16"/>
  <c r="O209" i="16"/>
  <c r="M209" i="16"/>
  <c r="K209" i="16"/>
  <c r="R208" i="16"/>
  <c r="Q208" i="16"/>
  <c r="P208" i="16"/>
  <c r="O208" i="16"/>
  <c r="M208" i="16"/>
  <c r="K208" i="16"/>
  <c r="R207" i="16"/>
  <c r="Q207" i="16"/>
  <c r="P207" i="16"/>
  <c r="O207" i="16"/>
  <c r="M207" i="16"/>
  <c r="K207" i="16"/>
  <c r="R206" i="16"/>
  <c r="Q206" i="16"/>
  <c r="P206" i="16"/>
  <c r="O206" i="16"/>
  <c r="M206" i="16"/>
  <c r="K206" i="16"/>
  <c r="R205" i="16"/>
  <c r="Q205" i="16"/>
  <c r="P205" i="16"/>
  <c r="O205" i="16"/>
  <c r="M205" i="16"/>
  <c r="K205" i="16"/>
  <c r="R204" i="16"/>
  <c r="Q204" i="16"/>
  <c r="P204" i="16"/>
  <c r="O204" i="16"/>
  <c r="M204" i="16"/>
  <c r="K204" i="16"/>
  <c r="R203" i="16"/>
  <c r="Q203" i="16"/>
  <c r="P203" i="16"/>
  <c r="O203" i="16"/>
  <c r="M203" i="16"/>
  <c r="K203" i="16"/>
  <c r="R202" i="16"/>
  <c r="Q202" i="16"/>
  <c r="P202" i="16"/>
  <c r="O202" i="16"/>
  <c r="M202" i="16"/>
  <c r="K202" i="16"/>
  <c r="R201" i="16"/>
  <c r="Q201" i="16"/>
  <c r="P201" i="16"/>
  <c r="O201" i="16"/>
  <c r="M201" i="16"/>
  <c r="K201" i="16"/>
  <c r="R200" i="16"/>
  <c r="Q200" i="16"/>
  <c r="P200" i="16"/>
  <c r="O200" i="16"/>
  <c r="M200" i="16"/>
  <c r="K200" i="16"/>
  <c r="R199" i="16"/>
  <c r="Q199" i="16"/>
  <c r="P199" i="16"/>
  <c r="O199" i="16"/>
  <c r="M199" i="16"/>
  <c r="K199" i="16"/>
  <c r="R198" i="16"/>
  <c r="Q198" i="16"/>
  <c r="P198" i="16"/>
  <c r="O198" i="16"/>
  <c r="M198" i="16"/>
  <c r="K198" i="16"/>
  <c r="R197" i="16"/>
  <c r="Q197" i="16"/>
  <c r="P197" i="16"/>
  <c r="O197" i="16"/>
  <c r="M197" i="16"/>
  <c r="K197" i="16"/>
  <c r="R196" i="16"/>
  <c r="Q196" i="16"/>
  <c r="P196" i="16"/>
  <c r="O196" i="16"/>
  <c r="M196" i="16"/>
  <c r="K196" i="16"/>
  <c r="R195" i="16"/>
  <c r="Q195" i="16"/>
  <c r="P195" i="16"/>
  <c r="O195" i="16"/>
  <c r="M195" i="16"/>
  <c r="K195" i="16"/>
  <c r="R194" i="16"/>
  <c r="Q194" i="16"/>
  <c r="P194" i="16"/>
  <c r="O194" i="16"/>
  <c r="M194" i="16"/>
  <c r="K194" i="16"/>
  <c r="R193" i="16"/>
  <c r="Q193" i="16"/>
  <c r="P193" i="16"/>
  <c r="O193" i="16"/>
  <c r="M193" i="16"/>
  <c r="K193" i="16"/>
  <c r="R192" i="16"/>
  <c r="Q192" i="16"/>
  <c r="P192" i="16"/>
  <c r="O192" i="16"/>
  <c r="M192" i="16"/>
  <c r="K192" i="16"/>
  <c r="R191" i="16"/>
  <c r="Q191" i="16"/>
  <c r="P191" i="16"/>
  <c r="O191" i="16"/>
  <c r="M191" i="16"/>
  <c r="K191" i="16"/>
  <c r="R190" i="16"/>
  <c r="Q190" i="16"/>
  <c r="P190" i="16"/>
  <c r="O190" i="16"/>
  <c r="M190" i="16"/>
  <c r="K190" i="16"/>
  <c r="R189" i="16"/>
  <c r="Q189" i="16"/>
  <c r="P189" i="16"/>
  <c r="O189" i="16"/>
  <c r="M189" i="16"/>
  <c r="K189" i="16"/>
  <c r="R188" i="16"/>
  <c r="Q188" i="16"/>
  <c r="P188" i="16"/>
  <c r="O188" i="16"/>
  <c r="M188" i="16"/>
  <c r="K188" i="16"/>
  <c r="R187" i="16"/>
  <c r="Q187" i="16"/>
  <c r="P187" i="16"/>
  <c r="O187" i="16"/>
  <c r="M187" i="16"/>
  <c r="K187" i="16"/>
  <c r="R186" i="16"/>
  <c r="Q186" i="16"/>
  <c r="P186" i="16"/>
  <c r="O186" i="16"/>
  <c r="M186" i="16"/>
  <c r="K186" i="16"/>
  <c r="R185" i="16"/>
  <c r="Q185" i="16"/>
  <c r="P185" i="16"/>
  <c r="O185" i="16"/>
  <c r="M185" i="16"/>
  <c r="K185" i="16"/>
  <c r="R184" i="16"/>
  <c r="Q184" i="16"/>
  <c r="P184" i="16"/>
  <c r="O184" i="16"/>
  <c r="M184" i="16"/>
  <c r="K184" i="16"/>
  <c r="R183" i="16"/>
  <c r="Q183" i="16"/>
  <c r="P183" i="16"/>
  <c r="O183" i="16"/>
  <c r="M183" i="16"/>
  <c r="K183" i="16"/>
  <c r="R182" i="16"/>
  <c r="Q182" i="16"/>
  <c r="P182" i="16"/>
  <c r="O182" i="16"/>
  <c r="M182" i="16"/>
  <c r="K182" i="16"/>
  <c r="R181" i="16"/>
  <c r="Q181" i="16"/>
  <c r="P181" i="16"/>
  <c r="O181" i="16"/>
  <c r="M181" i="16"/>
  <c r="K181" i="16"/>
  <c r="R180" i="16"/>
  <c r="Q180" i="16"/>
  <c r="P180" i="16"/>
  <c r="O180" i="16"/>
  <c r="M180" i="16"/>
  <c r="K180" i="16"/>
  <c r="R179" i="16"/>
  <c r="Q179" i="16"/>
  <c r="P179" i="16"/>
  <c r="O179" i="16"/>
  <c r="M179" i="16"/>
  <c r="K179" i="16"/>
  <c r="R178" i="16"/>
  <c r="Q178" i="16"/>
  <c r="P178" i="16"/>
  <c r="O178" i="16"/>
  <c r="M178" i="16"/>
  <c r="K178" i="16"/>
  <c r="R177" i="16"/>
  <c r="Q177" i="16"/>
  <c r="P177" i="16"/>
  <c r="O177" i="16"/>
  <c r="M177" i="16"/>
  <c r="K177" i="16"/>
  <c r="R176" i="16"/>
  <c r="Q176" i="16"/>
  <c r="P176" i="16"/>
  <c r="O176" i="16"/>
  <c r="M176" i="16"/>
  <c r="K176" i="16"/>
  <c r="R175" i="16"/>
  <c r="Q175" i="16"/>
  <c r="P175" i="16"/>
  <c r="O175" i="16"/>
  <c r="M175" i="16"/>
  <c r="K175" i="16"/>
  <c r="R174" i="16"/>
  <c r="Q174" i="16"/>
  <c r="P174" i="16"/>
  <c r="O174" i="16"/>
  <c r="M174" i="16"/>
  <c r="K174" i="16"/>
  <c r="R173" i="16"/>
  <c r="Q173" i="16"/>
  <c r="P173" i="16"/>
  <c r="O173" i="16"/>
  <c r="M173" i="16"/>
  <c r="K173" i="16"/>
  <c r="R172" i="16"/>
  <c r="Q172" i="16"/>
  <c r="P172" i="16"/>
  <c r="O172" i="16"/>
  <c r="M172" i="16"/>
  <c r="K172" i="16"/>
  <c r="R171" i="16"/>
  <c r="Q171" i="16"/>
  <c r="P171" i="16"/>
  <c r="O171" i="16"/>
  <c r="M171" i="16"/>
  <c r="K171" i="16"/>
  <c r="R170" i="16"/>
  <c r="Q170" i="16"/>
  <c r="P170" i="16"/>
  <c r="O170" i="16"/>
  <c r="M170" i="16"/>
  <c r="K170" i="16"/>
  <c r="R169" i="16"/>
  <c r="Q169" i="16"/>
  <c r="P169" i="16"/>
  <c r="O169" i="16"/>
  <c r="M169" i="16"/>
  <c r="K169" i="16"/>
  <c r="R168" i="16"/>
  <c r="Q168" i="16"/>
  <c r="P168" i="16"/>
  <c r="O168" i="16"/>
  <c r="M168" i="16"/>
  <c r="K168" i="16"/>
  <c r="R167" i="16"/>
  <c r="Q167" i="16"/>
  <c r="P167" i="16"/>
  <c r="O167" i="16"/>
  <c r="M167" i="16"/>
  <c r="K167" i="16"/>
  <c r="R166" i="16"/>
  <c r="Q166" i="16"/>
  <c r="P166" i="16"/>
  <c r="O166" i="16"/>
  <c r="M166" i="16"/>
  <c r="K166" i="16"/>
  <c r="R165" i="16"/>
  <c r="Q165" i="16"/>
  <c r="P165" i="16"/>
  <c r="O165" i="16"/>
  <c r="M165" i="16"/>
  <c r="K165" i="16"/>
  <c r="R164" i="16"/>
  <c r="Q164" i="16"/>
  <c r="P164" i="16"/>
  <c r="O164" i="16"/>
  <c r="M164" i="16"/>
  <c r="K164" i="16"/>
  <c r="R163" i="16"/>
  <c r="Q163" i="16"/>
  <c r="P163" i="16"/>
  <c r="O163" i="16"/>
  <c r="M163" i="16"/>
  <c r="K163" i="16"/>
  <c r="R162" i="16"/>
  <c r="Q162" i="16"/>
  <c r="P162" i="16"/>
  <c r="O162" i="16"/>
  <c r="M162" i="16"/>
  <c r="K162" i="16"/>
  <c r="R161" i="16"/>
  <c r="Q161" i="16"/>
  <c r="P161" i="16"/>
  <c r="O161" i="16"/>
  <c r="M161" i="16"/>
  <c r="K161" i="16"/>
  <c r="R160" i="16"/>
  <c r="Q160" i="16"/>
  <c r="P160" i="16"/>
  <c r="O160" i="16"/>
  <c r="M160" i="16"/>
  <c r="K160" i="16"/>
  <c r="R159" i="16"/>
  <c r="Q159" i="16"/>
  <c r="P159" i="16"/>
  <c r="O159" i="16"/>
  <c r="M159" i="16"/>
  <c r="K159" i="16"/>
  <c r="R158" i="16"/>
  <c r="Q158" i="16"/>
  <c r="P158" i="16"/>
  <c r="O158" i="16"/>
  <c r="M158" i="16"/>
  <c r="K158" i="16"/>
  <c r="R157" i="16"/>
  <c r="Q157" i="16"/>
  <c r="P157" i="16"/>
  <c r="O157" i="16"/>
  <c r="M157" i="16"/>
  <c r="K157" i="16"/>
  <c r="R156" i="16"/>
  <c r="Q156" i="16"/>
  <c r="P156" i="16"/>
  <c r="O156" i="16"/>
  <c r="M156" i="16"/>
  <c r="K156" i="16"/>
  <c r="R155" i="16"/>
  <c r="Q155" i="16"/>
  <c r="P155" i="16"/>
  <c r="O155" i="16"/>
  <c r="M155" i="16"/>
  <c r="K155" i="16"/>
  <c r="R154" i="16"/>
  <c r="Q154" i="16"/>
  <c r="P154" i="16"/>
  <c r="O154" i="16"/>
  <c r="M154" i="16"/>
  <c r="K154" i="16"/>
  <c r="R153" i="16"/>
  <c r="Q153" i="16"/>
  <c r="P153" i="16"/>
  <c r="O153" i="16"/>
  <c r="M153" i="16"/>
  <c r="K153" i="16"/>
  <c r="R152" i="16"/>
  <c r="Q152" i="16"/>
  <c r="P152" i="16"/>
  <c r="O152" i="16"/>
  <c r="M152" i="16"/>
  <c r="K152" i="16"/>
  <c r="R151" i="16"/>
  <c r="Q151" i="16"/>
  <c r="P151" i="16"/>
  <c r="O151" i="16"/>
  <c r="M151" i="16"/>
  <c r="K151" i="16"/>
  <c r="R150" i="16"/>
  <c r="Q150" i="16"/>
  <c r="P150" i="16"/>
  <c r="O150" i="16"/>
  <c r="M150" i="16"/>
  <c r="K150" i="16"/>
  <c r="R149" i="16"/>
  <c r="Q149" i="16"/>
  <c r="P149" i="16"/>
  <c r="O149" i="16"/>
  <c r="M149" i="16"/>
  <c r="K149" i="16"/>
  <c r="R148" i="16"/>
  <c r="Q148" i="16"/>
  <c r="P148" i="16"/>
  <c r="O148" i="16"/>
  <c r="M148" i="16"/>
  <c r="K148" i="16"/>
  <c r="R147" i="16"/>
  <c r="Q147" i="16"/>
  <c r="P147" i="16"/>
  <c r="O147" i="16"/>
  <c r="M147" i="16"/>
  <c r="K147" i="16"/>
  <c r="R146" i="16"/>
  <c r="Q146" i="16"/>
  <c r="P146" i="16"/>
  <c r="O146" i="16"/>
  <c r="M146" i="16"/>
  <c r="K146" i="16"/>
  <c r="R145" i="16"/>
  <c r="Q145" i="16"/>
  <c r="P145" i="16"/>
  <c r="O145" i="16"/>
  <c r="M145" i="16"/>
  <c r="K145" i="16"/>
  <c r="R144" i="16"/>
  <c r="Q144" i="16"/>
  <c r="P144" i="16"/>
  <c r="O144" i="16"/>
  <c r="M144" i="16"/>
  <c r="K144" i="16"/>
  <c r="R143" i="16"/>
  <c r="Q143" i="16"/>
  <c r="P143" i="16"/>
  <c r="O143" i="16"/>
  <c r="M143" i="16"/>
  <c r="K143" i="16"/>
  <c r="R142" i="16"/>
  <c r="Q142" i="16"/>
  <c r="P142" i="16"/>
  <c r="O142" i="16"/>
  <c r="M142" i="16"/>
  <c r="K142" i="16"/>
  <c r="R141" i="16"/>
  <c r="Q141" i="16"/>
  <c r="P141" i="16"/>
  <c r="O141" i="16"/>
  <c r="M141" i="16"/>
  <c r="K141" i="16"/>
  <c r="R140" i="16"/>
  <c r="Q140" i="16"/>
  <c r="P140" i="16"/>
  <c r="O140" i="16"/>
  <c r="M140" i="16"/>
  <c r="K140" i="16"/>
  <c r="R139" i="16"/>
  <c r="Q139" i="16"/>
  <c r="P139" i="16"/>
  <c r="O139" i="16"/>
  <c r="M139" i="16"/>
  <c r="K139" i="16"/>
  <c r="R138" i="16"/>
  <c r="Q138" i="16"/>
  <c r="P138" i="16"/>
  <c r="O138" i="16"/>
  <c r="M138" i="16"/>
  <c r="K138" i="16"/>
  <c r="R137" i="16"/>
  <c r="Q137" i="16"/>
  <c r="P137" i="16"/>
  <c r="O137" i="16"/>
  <c r="M137" i="16"/>
  <c r="K137" i="16"/>
  <c r="R136" i="16"/>
  <c r="Q136" i="16"/>
  <c r="P136" i="16"/>
  <c r="O136" i="16"/>
  <c r="M136" i="16"/>
  <c r="K136" i="16"/>
  <c r="R135" i="16"/>
  <c r="Q135" i="16"/>
  <c r="P135" i="16"/>
  <c r="O135" i="16"/>
  <c r="M135" i="16"/>
  <c r="K135" i="16"/>
  <c r="R134" i="16"/>
  <c r="Q134" i="16"/>
  <c r="P134" i="16"/>
  <c r="O134" i="16"/>
  <c r="M134" i="16"/>
  <c r="K134" i="16"/>
  <c r="R133" i="16"/>
  <c r="Q133" i="16"/>
  <c r="P133" i="16"/>
  <c r="O133" i="16"/>
  <c r="M133" i="16"/>
  <c r="K133" i="16"/>
  <c r="R132" i="16"/>
  <c r="Q132" i="16"/>
  <c r="P132" i="16"/>
  <c r="O132" i="16"/>
  <c r="M132" i="16"/>
  <c r="K132" i="16"/>
  <c r="R131" i="16"/>
  <c r="Q131" i="16"/>
  <c r="P131" i="16"/>
  <c r="O131" i="16"/>
  <c r="M131" i="16"/>
  <c r="K131" i="16"/>
  <c r="R130" i="16"/>
  <c r="Q130" i="16"/>
  <c r="P130" i="16"/>
  <c r="O130" i="16"/>
  <c r="M130" i="16"/>
  <c r="K130" i="16"/>
  <c r="R129" i="16"/>
  <c r="Q129" i="16"/>
  <c r="P129" i="16"/>
  <c r="O129" i="16"/>
  <c r="M129" i="16"/>
  <c r="K129" i="16"/>
  <c r="R128" i="16"/>
  <c r="Q128" i="16"/>
  <c r="P128" i="16"/>
  <c r="O128" i="16"/>
  <c r="M128" i="16"/>
  <c r="K128" i="16"/>
  <c r="R127" i="16"/>
  <c r="Q127" i="16"/>
  <c r="P127" i="16"/>
  <c r="O127" i="16"/>
  <c r="M127" i="16"/>
  <c r="K127" i="16"/>
  <c r="R126" i="16"/>
  <c r="Q126" i="16"/>
  <c r="P126" i="16"/>
  <c r="O126" i="16"/>
  <c r="M126" i="16"/>
  <c r="K126" i="16"/>
  <c r="R125" i="16"/>
  <c r="Q125" i="16"/>
  <c r="P125" i="16"/>
  <c r="O125" i="16"/>
  <c r="M125" i="16"/>
  <c r="K125" i="16"/>
  <c r="R124" i="16"/>
  <c r="Q124" i="16"/>
  <c r="P124" i="16"/>
  <c r="O124" i="16"/>
  <c r="M124" i="16"/>
  <c r="K124" i="16"/>
  <c r="R123" i="16"/>
  <c r="Q123" i="16"/>
  <c r="P123" i="16"/>
  <c r="O123" i="16"/>
  <c r="M123" i="16"/>
  <c r="K123" i="16"/>
  <c r="R122" i="16"/>
  <c r="Q122" i="16"/>
  <c r="P122" i="16"/>
  <c r="O122" i="16"/>
  <c r="M122" i="16"/>
  <c r="K122" i="16"/>
  <c r="R121" i="16"/>
  <c r="Q121" i="16"/>
  <c r="P121" i="16"/>
  <c r="O121" i="16"/>
  <c r="M121" i="16"/>
  <c r="K121" i="16"/>
  <c r="R120" i="16"/>
  <c r="Q120" i="16"/>
  <c r="P120" i="16"/>
  <c r="O120" i="16"/>
  <c r="M120" i="16"/>
  <c r="K120" i="16"/>
  <c r="R119" i="16"/>
  <c r="Q119" i="16"/>
  <c r="P119" i="16"/>
  <c r="O119" i="16"/>
  <c r="M119" i="16"/>
  <c r="K119" i="16"/>
  <c r="R118" i="16"/>
  <c r="Q118" i="16"/>
  <c r="P118" i="16"/>
  <c r="O118" i="16"/>
  <c r="M118" i="16"/>
  <c r="K118" i="16"/>
  <c r="R117" i="16"/>
  <c r="Q117" i="16"/>
  <c r="P117" i="16"/>
  <c r="O117" i="16"/>
  <c r="M117" i="16"/>
  <c r="K117" i="16"/>
  <c r="R116" i="16"/>
  <c r="Q116" i="16"/>
  <c r="P116" i="16"/>
  <c r="O116" i="16"/>
  <c r="M116" i="16"/>
  <c r="K116" i="16"/>
  <c r="R115" i="16"/>
  <c r="Q115" i="16"/>
  <c r="P115" i="16"/>
  <c r="O115" i="16"/>
  <c r="M115" i="16"/>
  <c r="K115" i="16"/>
  <c r="R114" i="16"/>
  <c r="Q114" i="16"/>
  <c r="P114" i="16"/>
  <c r="O114" i="16"/>
  <c r="M114" i="16"/>
  <c r="K114" i="16"/>
  <c r="R113" i="16"/>
  <c r="Q113" i="16"/>
  <c r="P113" i="16"/>
  <c r="O113" i="16"/>
  <c r="M113" i="16"/>
  <c r="K113" i="16"/>
  <c r="R112" i="16"/>
  <c r="Q112" i="16"/>
  <c r="P112" i="16"/>
  <c r="O112" i="16"/>
  <c r="M112" i="16"/>
  <c r="K112" i="16"/>
  <c r="R111" i="16"/>
  <c r="Q111" i="16"/>
  <c r="P111" i="16"/>
  <c r="O111" i="16"/>
  <c r="M111" i="16"/>
  <c r="K111" i="16"/>
  <c r="R110" i="16"/>
  <c r="Q110" i="16"/>
  <c r="P110" i="16"/>
  <c r="O110" i="16"/>
  <c r="M110" i="16"/>
  <c r="K110" i="16"/>
  <c r="R109" i="16"/>
  <c r="Q109" i="16"/>
  <c r="P109" i="16"/>
  <c r="O109" i="16"/>
  <c r="M109" i="16"/>
  <c r="K109" i="16"/>
  <c r="R108" i="16"/>
  <c r="Q108" i="16"/>
  <c r="P108" i="16"/>
  <c r="O108" i="16"/>
  <c r="M108" i="16"/>
  <c r="K108" i="16"/>
  <c r="R107" i="16"/>
  <c r="Q107" i="16"/>
  <c r="P107" i="16"/>
  <c r="O107" i="16"/>
  <c r="M107" i="16"/>
  <c r="K107" i="16"/>
  <c r="R106" i="16"/>
  <c r="Q106" i="16"/>
  <c r="P106" i="16"/>
  <c r="O106" i="16"/>
  <c r="M106" i="16"/>
  <c r="K106" i="16"/>
  <c r="R105" i="16"/>
  <c r="Q105" i="16"/>
  <c r="P105" i="16"/>
  <c r="O105" i="16"/>
  <c r="M105" i="16"/>
  <c r="K105" i="16"/>
  <c r="R104" i="16"/>
  <c r="Q104" i="16"/>
  <c r="P104" i="16"/>
  <c r="O104" i="16"/>
  <c r="M104" i="16"/>
  <c r="K104" i="16"/>
  <c r="R103" i="16"/>
  <c r="Q103" i="16"/>
  <c r="P103" i="16"/>
  <c r="O103" i="16"/>
  <c r="M103" i="16"/>
  <c r="K103" i="16"/>
  <c r="R102" i="16"/>
  <c r="Q102" i="16"/>
  <c r="P102" i="16"/>
  <c r="O102" i="16"/>
  <c r="M102" i="16"/>
  <c r="K102" i="16"/>
  <c r="R101" i="16"/>
  <c r="Q101" i="16"/>
  <c r="P101" i="16"/>
  <c r="O101" i="16"/>
  <c r="M101" i="16"/>
  <c r="K101" i="16"/>
  <c r="R100" i="16"/>
  <c r="Q100" i="16"/>
  <c r="P100" i="16"/>
  <c r="O100" i="16"/>
  <c r="M100" i="16"/>
  <c r="K100" i="16"/>
  <c r="R99" i="16"/>
  <c r="Q99" i="16"/>
  <c r="P99" i="16"/>
  <c r="O99" i="16"/>
  <c r="M99" i="16"/>
  <c r="K99" i="16"/>
  <c r="R98" i="16"/>
  <c r="Q98" i="16"/>
  <c r="P98" i="16"/>
  <c r="O98" i="16"/>
  <c r="M98" i="16"/>
  <c r="K98" i="16"/>
  <c r="R97" i="16"/>
  <c r="Q97" i="16"/>
  <c r="P97" i="16"/>
  <c r="O97" i="16"/>
  <c r="M97" i="16"/>
  <c r="K97" i="16"/>
  <c r="R96" i="16"/>
  <c r="Q96" i="16"/>
  <c r="P96" i="16"/>
  <c r="O96" i="16"/>
  <c r="M96" i="16"/>
  <c r="K96" i="16"/>
  <c r="R95" i="16"/>
  <c r="Q95" i="16"/>
  <c r="P95" i="16"/>
  <c r="O95" i="16"/>
  <c r="M95" i="16"/>
  <c r="K95" i="16"/>
  <c r="R94" i="16"/>
  <c r="Q94" i="16"/>
  <c r="P94" i="16"/>
  <c r="O94" i="16"/>
  <c r="M94" i="16"/>
  <c r="K94" i="16"/>
  <c r="R93" i="16"/>
  <c r="Q93" i="16"/>
  <c r="P93" i="16"/>
  <c r="O93" i="16"/>
  <c r="M93" i="16"/>
  <c r="K93" i="16"/>
  <c r="R92" i="16"/>
  <c r="Q92" i="16"/>
  <c r="P92" i="16"/>
  <c r="O92" i="16"/>
  <c r="M92" i="16"/>
  <c r="K92" i="16"/>
  <c r="R91" i="16"/>
  <c r="Q91" i="16"/>
  <c r="P91" i="16"/>
  <c r="O91" i="16"/>
  <c r="M91" i="16"/>
  <c r="K91" i="16"/>
  <c r="R90" i="16"/>
  <c r="Q90" i="16"/>
  <c r="P90" i="16"/>
  <c r="O90" i="16"/>
  <c r="M90" i="16"/>
  <c r="K90" i="16"/>
  <c r="R89" i="16"/>
  <c r="Q89" i="16"/>
  <c r="P89" i="16"/>
  <c r="O89" i="16"/>
  <c r="M89" i="16"/>
  <c r="K89" i="16"/>
  <c r="R88" i="16"/>
  <c r="Q88" i="16"/>
  <c r="P88" i="16"/>
  <c r="O88" i="16"/>
  <c r="M88" i="16"/>
  <c r="K88" i="16"/>
  <c r="R87" i="16"/>
  <c r="Q87" i="16"/>
  <c r="P87" i="16"/>
  <c r="O87" i="16"/>
  <c r="M87" i="16"/>
  <c r="K87" i="16"/>
  <c r="R86" i="16"/>
  <c r="Q86" i="16"/>
  <c r="P86" i="16"/>
  <c r="O86" i="16"/>
  <c r="M86" i="16"/>
  <c r="K86" i="16"/>
  <c r="R85" i="16"/>
  <c r="Q85" i="16"/>
  <c r="P85" i="16"/>
  <c r="O85" i="16"/>
  <c r="M85" i="16"/>
  <c r="K85" i="16"/>
  <c r="R84" i="16"/>
  <c r="Q84" i="16"/>
  <c r="P84" i="16"/>
  <c r="O84" i="16"/>
  <c r="M84" i="16"/>
  <c r="K84" i="16"/>
  <c r="R83" i="16"/>
  <c r="Q83" i="16"/>
  <c r="P83" i="16"/>
  <c r="O83" i="16"/>
  <c r="M83" i="16"/>
  <c r="K83" i="16"/>
  <c r="R82" i="16"/>
  <c r="Q82" i="16"/>
  <c r="P82" i="16"/>
  <c r="O82" i="16"/>
  <c r="M82" i="16"/>
  <c r="K82" i="16"/>
  <c r="R81" i="16"/>
  <c r="Q81" i="16"/>
  <c r="P81" i="16"/>
  <c r="O81" i="16"/>
  <c r="M81" i="16"/>
  <c r="K81" i="16"/>
  <c r="R80" i="16"/>
  <c r="Q80" i="16"/>
  <c r="P80" i="16"/>
  <c r="O80" i="16"/>
  <c r="M80" i="16"/>
  <c r="K80" i="16"/>
  <c r="R79" i="16"/>
  <c r="Q79" i="16"/>
  <c r="P79" i="16"/>
  <c r="O79" i="16"/>
  <c r="M79" i="16"/>
  <c r="K79" i="16"/>
  <c r="R78" i="16"/>
  <c r="Q78" i="16"/>
  <c r="P78" i="16"/>
  <c r="O78" i="16"/>
  <c r="M78" i="16"/>
  <c r="K78" i="16"/>
  <c r="R77" i="16"/>
  <c r="Q77" i="16"/>
  <c r="P77" i="16"/>
  <c r="O77" i="16"/>
  <c r="M77" i="16"/>
  <c r="K77" i="16"/>
  <c r="R76" i="16"/>
  <c r="Q76" i="16"/>
  <c r="P76" i="16"/>
  <c r="O76" i="16"/>
  <c r="M76" i="16"/>
  <c r="K76" i="16"/>
  <c r="R75" i="16"/>
  <c r="Q75" i="16"/>
  <c r="P75" i="16"/>
  <c r="O75" i="16"/>
  <c r="M75" i="16"/>
  <c r="K75" i="16"/>
  <c r="R74" i="16"/>
  <c r="Q74" i="16"/>
  <c r="P74" i="16"/>
  <c r="O74" i="16"/>
  <c r="M74" i="16"/>
  <c r="K74" i="16"/>
  <c r="R73" i="16"/>
  <c r="Q73" i="16"/>
  <c r="P73" i="16"/>
  <c r="O73" i="16"/>
  <c r="M73" i="16"/>
  <c r="K73" i="16"/>
  <c r="R72" i="16"/>
  <c r="Q72" i="16"/>
  <c r="P72" i="16"/>
  <c r="O72" i="16"/>
  <c r="M72" i="16"/>
  <c r="K72" i="16"/>
  <c r="R71" i="16"/>
  <c r="Q71" i="16"/>
  <c r="P71" i="16"/>
  <c r="O71" i="16"/>
  <c r="M71" i="16"/>
  <c r="K71" i="16"/>
  <c r="R70" i="16"/>
  <c r="Q70" i="16"/>
  <c r="P70" i="16"/>
  <c r="O70" i="16"/>
  <c r="M70" i="16"/>
  <c r="K70" i="16"/>
  <c r="R69" i="16"/>
  <c r="Q69" i="16"/>
  <c r="P69" i="16"/>
  <c r="O69" i="16"/>
  <c r="M69" i="16"/>
  <c r="K69" i="16"/>
  <c r="R68" i="16"/>
  <c r="Q68" i="16"/>
  <c r="P68" i="16"/>
  <c r="O68" i="16"/>
  <c r="M68" i="16"/>
  <c r="K68" i="16"/>
  <c r="R67" i="16"/>
  <c r="Q67" i="16"/>
  <c r="P67" i="16"/>
  <c r="O67" i="16"/>
  <c r="M67" i="16"/>
  <c r="K67" i="16"/>
  <c r="R66" i="16"/>
  <c r="Q66" i="16"/>
  <c r="P66" i="16"/>
  <c r="O66" i="16"/>
  <c r="M66" i="16"/>
  <c r="K66" i="16"/>
  <c r="R65" i="16"/>
  <c r="Q65" i="16"/>
  <c r="P65" i="16"/>
  <c r="O65" i="16"/>
  <c r="M65" i="16"/>
  <c r="K65" i="16"/>
  <c r="R64" i="16"/>
  <c r="Q64" i="16"/>
  <c r="P64" i="16"/>
  <c r="O64" i="16"/>
  <c r="M64" i="16"/>
  <c r="K64" i="16"/>
  <c r="R63" i="16"/>
  <c r="Q63" i="16"/>
  <c r="P63" i="16"/>
  <c r="O63" i="16"/>
  <c r="M63" i="16"/>
  <c r="K63" i="16"/>
  <c r="R62" i="16"/>
  <c r="Q62" i="16"/>
  <c r="P62" i="16"/>
  <c r="O62" i="16"/>
  <c r="M62" i="16"/>
  <c r="K62" i="16"/>
  <c r="R61" i="16"/>
  <c r="Q61" i="16"/>
  <c r="P61" i="16"/>
  <c r="O61" i="16"/>
  <c r="M61" i="16"/>
  <c r="K61" i="16"/>
  <c r="R60" i="16"/>
  <c r="Q60" i="16"/>
  <c r="P60" i="16"/>
  <c r="O60" i="16"/>
  <c r="M60" i="16"/>
  <c r="K60" i="16"/>
  <c r="R59" i="16"/>
  <c r="Q59" i="16"/>
  <c r="P59" i="16"/>
  <c r="O59" i="16"/>
  <c r="M59" i="16"/>
  <c r="K59" i="16"/>
  <c r="R58" i="16"/>
  <c r="Q58" i="16"/>
  <c r="P58" i="16"/>
  <c r="O58" i="16"/>
  <c r="M58" i="16"/>
  <c r="K58" i="16"/>
  <c r="R57" i="16"/>
  <c r="Q57" i="16"/>
  <c r="P57" i="16"/>
  <c r="O57" i="16"/>
  <c r="M57" i="16"/>
  <c r="K57" i="16"/>
  <c r="R56" i="16"/>
  <c r="Q56" i="16"/>
  <c r="P56" i="16"/>
  <c r="O56" i="16"/>
  <c r="M56" i="16"/>
  <c r="K56" i="16"/>
  <c r="R55" i="16"/>
  <c r="Q55" i="16"/>
  <c r="P55" i="16"/>
  <c r="O55" i="16"/>
  <c r="M55" i="16"/>
  <c r="K55" i="16"/>
  <c r="R54" i="16"/>
  <c r="Q54" i="16"/>
  <c r="P54" i="16"/>
  <c r="O54" i="16"/>
  <c r="M54" i="16"/>
  <c r="K54" i="16"/>
  <c r="R53" i="16"/>
  <c r="Q53" i="16"/>
  <c r="P53" i="16"/>
  <c r="O53" i="16"/>
  <c r="M53" i="16"/>
  <c r="K53" i="16"/>
  <c r="R52" i="16"/>
  <c r="Q52" i="16"/>
  <c r="P52" i="16"/>
  <c r="O52" i="16"/>
  <c r="M52" i="16"/>
  <c r="K52" i="16"/>
  <c r="R51" i="16"/>
  <c r="Q51" i="16"/>
  <c r="P51" i="16"/>
  <c r="O51" i="16"/>
  <c r="M51" i="16"/>
  <c r="K51" i="16"/>
  <c r="R50" i="16"/>
  <c r="Q50" i="16"/>
  <c r="P50" i="16"/>
  <c r="O50" i="16"/>
  <c r="M50" i="16"/>
  <c r="K50" i="16"/>
  <c r="R49" i="16"/>
  <c r="Q49" i="16"/>
  <c r="P49" i="16"/>
  <c r="O49" i="16"/>
  <c r="M49" i="16"/>
  <c r="K49" i="16"/>
  <c r="R48" i="16"/>
  <c r="Q48" i="16"/>
  <c r="P48" i="16"/>
  <c r="O48" i="16"/>
  <c r="M48" i="16"/>
  <c r="K48" i="16"/>
  <c r="R47" i="16"/>
  <c r="Q47" i="16"/>
  <c r="P47" i="16"/>
  <c r="O47" i="16"/>
  <c r="M47" i="16"/>
  <c r="K47" i="16"/>
  <c r="R46" i="16"/>
  <c r="Q46" i="16"/>
  <c r="P46" i="16"/>
  <c r="O46" i="16"/>
  <c r="M46" i="16"/>
  <c r="K46" i="16"/>
  <c r="R45" i="16"/>
  <c r="Q45" i="16"/>
  <c r="P45" i="16"/>
  <c r="O45" i="16"/>
  <c r="M45" i="16"/>
  <c r="K45" i="16"/>
  <c r="R44" i="16"/>
  <c r="Q44" i="16"/>
  <c r="P44" i="16"/>
  <c r="O44" i="16"/>
  <c r="M44" i="16"/>
  <c r="K44" i="16"/>
  <c r="R43" i="16"/>
  <c r="Q43" i="16"/>
  <c r="P43" i="16"/>
  <c r="O43" i="16"/>
  <c r="M43" i="16"/>
  <c r="K43" i="16"/>
  <c r="R42" i="16"/>
  <c r="Q42" i="16"/>
  <c r="P42" i="16"/>
  <c r="O42" i="16"/>
  <c r="M42" i="16"/>
  <c r="K42" i="16"/>
  <c r="R41" i="16"/>
  <c r="Q41" i="16"/>
  <c r="P41" i="16"/>
  <c r="O41" i="16"/>
  <c r="M41" i="16"/>
  <c r="K41" i="16"/>
  <c r="R40" i="16"/>
  <c r="Q40" i="16"/>
  <c r="P40" i="16"/>
  <c r="O40" i="16"/>
  <c r="M40" i="16"/>
  <c r="K40" i="16"/>
  <c r="R39" i="16"/>
  <c r="Q39" i="16"/>
  <c r="P39" i="16"/>
  <c r="O39" i="16"/>
  <c r="M39" i="16"/>
  <c r="K39" i="16"/>
  <c r="R38" i="16"/>
  <c r="Q38" i="16"/>
  <c r="P38" i="16"/>
  <c r="O38" i="16"/>
  <c r="M38" i="16"/>
  <c r="K38" i="16"/>
  <c r="R37" i="16"/>
  <c r="Q37" i="16"/>
  <c r="P37" i="16"/>
  <c r="O37" i="16"/>
  <c r="M37" i="16"/>
  <c r="K37" i="16"/>
  <c r="R36" i="16"/>
  <c r="Q36" i="16"/>
  <c r="P36" i="16"/>
  <c r="O36" i="16"/>
  <c r="M36" i="16"/>
  <c r="K36" i="16"/>
  <c r="R35" i="16"/>
  <c r="Q35" i="16"/>
  <c r="P35" i="16"/>
  <c r="O35" i="16"/>
  <c r="M35" i="16"/>
  <c r="K35" i="16"/>
  <c r="R34" i="16"/>
  <c r="Q34" i="16"/>
  <c r="P34" i="16"/>
  <c r="O34" i="16"/>
  <c r="M34" i="16"/>
  <c r="K34" i="16"/>
  <c r="R33" i="16"/>
  <c r="Q33" i="16"/>
  <c r="P33" i="16"/>
  <c r="O33" i="16"/>
  <c r="M33" i="16"/>
  <c r="K33" i="16"/>
  <c r="R32" i="16"/>
  <c r="Q32" i="16"/>
  <c r="P32" i="16"/>
  <c r="O32" i="16"/>
  <c r="M32" i="16"/>
  <c r="K32" i="16"/>
  <c r="R31" i="16"/>
  <c r="Q31" i="16"/>
  <c r="P31" i="16"/>
  <c r="O31" i="16"/>
  <c r="M31" i="16"/>
  <c r="K31" i="16"/>
  <c r="R30" i="16"/>
  <c r="Q30" i="16"/>
  <c r="P30" i="16"/>
  <c r="O30" i="16"/>
  <c r="M30" i="16"/>
  <c r="K30" i="16"/>
  <c r="R29" i="16"/>
  <c r="Q29" i="16"/>
  <c r="P29" i="16"/>
  <c r="O29" i="16"/>
  <c r="M29" i="16"/>
  <c r="K29" i="16"/>
  <c r="R28" i="16"/>
  <c r="Q28" i="16"/>
  <c r="P28" i="16"/>
  <c r="O28" i="16"/>
  <c r="M28" i="16"/>
  <c r="K28" i="16"/>
  <c r="R27" i="16"/>
  <c r="Q27" i="16"/>
  <c r="P27" i="16"/>
  <c r="O27" i="16"/>
  <c r="M27" i="16"/>
  <c r="K27" i="16"/>
  <c r="R26" i="16"/>
  <c r="Q26" i="16"/>
  <c r="P26" i="16"/>
  <c r="O26" i="16"/>
  <c r="M26" i="16"/>
  <c r="K26" i="16"/>
  <c r="R25" i="16"/>
  <c r="Q25" i="16"/>
  <c r="P25" i="16"/>
  <c r="O25" i="16"/>
  <c r="M25" i="16"/>
  <c r="K25" i="16"/>
  <c r="R24" i="16"/>
  <c r="Q24" i="16"/>
  <c r="P24" i="16"/>
  <c r="O24" i="16"/>
  <c r="M24" i="16"/>
  <c r="K24" i="16"/>
  <c r="R23" i="16"/>
  <c r="Q23" i="16"/>
  <c r="P23" i="16"/>
  <c r="O23" i="16"/>
  <c r="M23" i="16"/>
  <c r="K23" i="16"/>
  <c r="R22" i="16"/>
  <c r="Q22" i="16"/>
  <c r="P22" i="16"/>
  <c r="O22" i="16"/>
  <c r="M22" i="16"/>
  <c r="K22" i="16"/>
  <c r="R21" i="16"/>
  <c r="Q21" i="16"/>
  <c r="P21" i="16"/>
  <c r="O21" i="16"/>
  <c r="M21" i="16"/>
  <c r="K21" i="16"/>
  <c r="R20" i="16"/>
  <c r="Q20" i="16"/>
  <c r="P20" i="16"/>
  <c r="O20" i="16"/>
  <c r="M20" i="16"/>
  <c r="K20" i="16"/>
  <c r="R19" i="16"/>
  <c r="Q19" i="16"/>
  <c r="P19" i="16"/>
  <c r="O19" i="16"/>
  <c r="M19" i="16"/>
  <c r="K19" i="16"/>
  <c r="R18" i="16"/>
  <c r="Q18" i="16"/>
  <c r="P18" i="16"/>
  <c r="O18" i="16"/>
  <c r="M18" i="16"/>
  <c r="K18" i="16"/>
  <c r="R17" i="16"/>
  <c r="Q17" i="16"/>
  <c r="P17" i="16"/>
  <c r="O17" i="16"/>
  <c r="M17" i="16"/>
  <c r="K17" i="16"/>
  <c r="R16" i="16"/>
  <c r="Q16" i="16"/>
  <c r="P16" i="16"/>
  <c r="O16" i="16"/>
  <c r="M16" i="16"/>
  <c r="K16" i="16"/>
  <c r="R15" i="16"/>
  <c r="Q15" i="16"/>
  <c r="P15" i="16"/>
  <c r="O15" i="16"/>
  <c r="M15" i="16"/>
  <c r="K15" i="16"/>
  <c r="R14" i="16"/>
  <c r="Q14" i="16"/>
  <c r="P14" i="16"/>
  <c r="O14" i="16"/>
  <c r="M14" i="16"/>
  <c r="K14" i="16"/>
  <c r="R13" i="16"/>
  <c r="Q13" i="16"/>
  <c r="P13" i="16"/>
  <c r="O13" i="16"/>
  <c r="M13" i="16"/>
  <c r="K13" i="16"/>
  <c r="R12" i="16"/>
  <c r="Q12" i="16"/>
  <c r="P12" i="16"/>
  <c r="O12" i="16"/>
  <c r="M12" i="16"/>
  <c r="K12" i="16"/>
  <c r="R11" i="16"/>
  <c r="Q11" i="16"/>
  <c r="P11" i="16"/>
  <c r="O11" i="16"/>
  <c r="M11" i="16"/>
  <c r="K11" i="16"/>
  <c r="R10" i="16"/>
  <c r="Q10" i="16"/>
  <c r="P10" i="16"/>
  <c r="O10" i="16"/>
  <c r="M10" i="16"/>
  <c r="K10" i="16"/>
  <c r="R9" i="16"/>
  <c r="Q9" i="16"/>
  <c r="P9" i="16"/>
  <c r="O9" i="16"/>
  <c r="M9" i="16"/>
  <c r="K9" i="16"/>
  <c r="R8" i="16"/>
  <c r="Q8" i="16"/>
  <c r="P8" i="16"/>
  <c r="O8" i="16"/>
  <c r="M8" i="16"/>
  <c r="K8" i="16"/>
  <c r="R7" i="16"/>
  <c r="Q7" i="16"/>
  <c r="P7" i="16"/>
  <c r="O7" i="16"/>
  <c r="M7" i="16"/>
  <c r="K7" i="16"/>
  <c r="R6" i="16"/>
  <c r="Q6" i="16"/>
  <c r="P6" i="16"/>
  <c r="O6" i="16"/>
  <c r="M6" i="16"/>
  <c r="K6" i="16"/>
  <c r="R5" i="16"/>
  <c r="Q5" i="16"/>
  <c r="P5" i="16"/>
  <c r="O5" i="16"/>
  <c r="M5" i="16"/>
  <c r="K5" i="16"/>
  <c r="R4" i="16"/>
  <c r="Q4" i="16"/>
  <c r="P4" i="16"/>
  <c r="O4" i="16"/>
  <c r="M4" i="16"/>
  <c r="K4" i="16"/>
  <c r="R3" i="16"/>
  <c r="Q3" i="16"/>
  <c r="P3" i="16"/>
  <c r="O3" i="16"/>
  <c r="M3" i="16"/>
  <c r="K3" i="16"/>
  <c r="R2" i="16"/>
  <c r="Q2" i="16"/>
  <c r="P2" i="16"/>
  <c r="O2" i="16"/>
  <c r="M2" i="16"/>
  <c r="K2" i="16"/>
  <c r="T501" i="12"/>
  <c r="S501" i="12"/>
  <c r="T500" i="12"/>
  <c r="S500" i="12"/>
  <c r="T499" i="12"/>
  <c r="S499" i="12"/>
  <c r="T498" i="12"/>
  <c r="S498" i="12"/>
  <c r="T497" i="12"/>
  <c r="S497" i="12"/>
  <c r="T496" i="12"/>
  <c r="S496" i="12"/>
  <c r="T495" i="12"/>
  <c r="S495" i="12"/>
  <c r="T494" i="12"/>
  <c r="S494" i="12"/>
  <c r="T493" i="12"/>
  <c r="S493" i="12"/>
  <c r="T492" i="12"/>
  <c r="S492" i="12"/>
  <c r="T491" i="12"/>
  <c r="S491" i="12"/>
  <c r="T490" i="12"/>
  <c r="S490" i="12"/>
  <c r="T489" i="12"/>
  <c r="S489" i="12"/>
  <c r="T488" i="12"/>
  <c r="S488" i="12"/>
  <c r="T487" i="12"/>
  <c r="S487" i="12"/>
  <c r="T486" i="12"/>
  <c r="S486" i="12"/>
  <c r="T485" i="12"/>
  <c r="S485" i="12"/>
  <c r="T484" i="12"/>
  <c r="S484" i="12"/>
  <c r="T483" i="12"/>
  <c r="S483" i="12"/>
  <c r="T482" i="12"/>
  <c r="S482" i="12"/>
  <c r="T481" i="12"/>
  <c r="S481" i="12"/>
  <c r="T480" i="12"/>
  <c r="S480" i="12"/>
  <c r="T479" i="12"/>
  <c r="S479" i="12"/>
  <c r="T478" i="12"/>
  <c r="S478" i="12"/>
  <c r="T477" i="12"/>
  <c r="S477" i="12"/>
  <c r="T476" i="12"/>
  <c r="S476" i="12"/>
  <c r="T475" i="12"/>
  <c r="S475" i="12"/>
  <c r="T474" i="12"/>
  <c r="S474" i="12"/>
  <c r="T473" i="12"/>
  <c r="S473" i="12"/>
  <c r="T472" i="12"/>
  <c r="S472" i="12"/>
  <c r="T471" i="12"/>
  <c r="S471" i="12"/>
  <c r="T470" i="12"/>
  <c r="S470" i="12"/>
  <c r="T469" i="12"/>
  <c r="S469" i="12"/>
  <c r="T468" i="12"/>
  <c r="S468" i="12"/>
  <c r="T467" i="12"/>
  <c r="S467" i="12"/>
  <c r="T466" i="12"/>
  <c r="S466" i="12"/>
  <c r="T465" i="12"/>
  <c r="S465" i="12"/>
  <c r="T464" i="12"/>
  <c r="S464" i="12"/>
  <c r="T463" i="12"/>
  <c r="S463" i="12"/>
  <c r="T462" i="12"/>
  <c r="S462" i="12"/>
  <c r="T461" i="12"/>
  <c r="S461" i="12"/>
  <c r="T460" i="12"/>
  <c r="S460" i="12"/>
  <c r="T459" i="12"/>
  <c r="S459" i="12"/>
  <c r="T458" i="12"/>
  <c r="S458" i="12"/>
  <c r="T457" i="12"/>
  <c r="S457" i="12"/>
  <c r="T456" i="12"/>
  <c r="S456" i="12"/>
  <c r="T455" i="12"/>
  <c r="S455" i="12"/>
  <c r="T454" i="12"/>
  <c r="S454" i="12"/>
  <c r="T453" i="12"/>
  <c r="S453" i="12"/>
  <c r="T452" i="12"/>
  <c r="S452" i="12"/>
  <c r="T451" i="12"/>
  <c r="S451" i="12"/>
  <c r="T450" i="12"/>
  <c r="S450" i="12"/>
  <c r="T449" i="12"/>
  <c r="S449" i="12"/>
  <c r="T448" i="12"/>
  <c r="S448" i="12"/>
  <c r="T447" i="12"/>
  <c r="S447" i="12"/>
  <c r="T446" i="12"/>
  <c r="S446" i="12"/>
  <c r="T445" i="12"/>
  <c r="S445" i="12"/>
  <c r="T444" i="12"/>
  <c r="S444" i="12"/>
  <c r="T443" i="12"/>
  <c r="S443" i="12"/>
  <c r="T442" i="12"/>
  <c r="S442" i="12"/>
  <c r="T441" i="12"/>
  <c r="S441" i="12"/>
  <c r="T440" i="12"/>
  <c r="S440" i="12"/>
  <c r="T439" i="12"/>
  <c r="S439" i="12"/>
  <c r="T438" i="12"/>
  <c r="S438" i="12"/>
  <c r="T437" i="12"/>
  <c r="S437" i="12"/>
  <c r="T436" i="12"/>
  <c r="S436" i="12"/>
  <c r="T435" i="12"/>
  <c r="S435" i="12"/>
  <c r="T434" i="12"/>
  <c r="S434" i="12"/>
  <c r="T433" i="12"/>
  <c r="S433" i="12"/>
  <c r="T432" i="12"/>
  <c r="S432" i="12"/>
  <c r="T431" i="12"/>
  <c r="S431" i="12"/>
  <c r="T430" i="12"/>
  <c r="S430" i="12"/>
  <c r="T429" i="12"/>
  <c r="S429" i="12"/>
  <c r="T428" i="12"/>
  <c r="S428" i="12"/>
  <c r="T427" i="12"/>
  <c r="S427" i="12"/>
  <c r="T426" i="12"/>
  <c r="S426" i="12"/>
  <c r="T425" i="12"/>
  <c r="S425" i="12"/>
  <c r="T424" i="12"/>
  <c r="S424" i="12"/>
  <c r="T423" i="12"/>
  <c r="S423" i="12"/>
  <c r="T422" i="12"/>
  <c r="S422" i="12"/>
  <c r="T421" i="12"/>
  <c r="S421" i="12"/>
  <c r="T420" i="12"/>
  <c r="S420" i="12"/>
  <c r="T419" i="12"/>
  <c r="S419" i="12"/>
  <c r="T418" i="12"/>
  <c r="S418" i="12"/>
  <c r="T417" i="12"/>
  <c r="S417" i="12"/>
  <c r="T416" i="12"/>
  <c r="S416" i="12"/>
  <c r="T415" i="12"/>
  <c r="S415" i="12"/>
  <c r="T414" i="12"/>
  <c r="S414" i="12"/>
  <c r="T413" i="12"/>
  <c r="S413" i="12"/>
  <c r="T412" i="12"/>
  <c r="S412" i="12"/>
  <c r="T411" i="12"/>
  <c r="S411" i="12"/>
  <c r="T410" i="12"/>
  <c r="S410" i="12"/>
  <c r="T409" i="12"/>
  <c r="S409" i="12"/>
  <c r="T408" i="12"/>
  <c r="S408" i="12"/>
  <c r="T407" i="12"/>
  <c r="S407" i="12"/>
  <c r="T406" i="12"/>
  <c r="S406" i="12"/>
  <c r="T405" i="12"/>
  <c r="S405" i="12"/>
  <c r="T404" i="12"/>
  <c r="S404" i="12"/>
  <c r="T403" i="12"/>
  <c r="S403" i="12"/>
  <c r="T402" i="12"/>
  <c r="S402" i="12"/>
  <c r="T401" i="12"/>
  <c r="S401" i="12"/>
  <c r="T400" i="12"/>
  <c r="S400" i="12"/>
  <c r="T399" i="12"/>
  <c r="S399" i="12"/>
  <c r="T398" i="12"/>
  <c r="S398" i="12"/>
  <c r="T397" i="12"/>
  <c r="S397" i="12"/>
  <c r="T396" i="12"/>
  <c r="S396" i="12"/>
  <c r="T395" i="12"/>
  <c r="S395" i="12"/>
  <c r="T394" i="12"/>
  <c r="S394" i="12"/>
  <c r="T393" i="12"/>
  <c r="S393" i="12"/>
  <c r="T392" i="12"/>
  <c r="S392" i="12"/>
  <c r="T391" i="12"/>
  <c r="S391" i="12"/>
  <c r="T390" i="12"/>
  <c r="S390" i="12"/>
  <c r="T389" i="12"/>
  <c r="S389" i="12"/>
  <c r="T388" i="12"/>
  <c r="S388" i="12"/>
  <c r="T387" i="12"/>
  <c r="S387" i="12"/>
  <c r="T386" i="12"/>
  <c r="S386" i="12"/>
  <c r="T385" i="12"/>
  <c r="S385" i="12"/>
  <c r="T384" i="12"/>
  <c r="S384" i="12"/>
  <c r="T383" i="12"/>
  <c r="S383" i="12"/>
  <c r="T382" i="12"/>
  <c r="S382" i="12"/>
  <c r="T381" i="12"/>
  <c r="S381" i="12"/>
  <c r="T380" i="12"/>
  <c r="S380" i="12"/>
  <c r="T379" i="12"/>
  <c r="S379" i="12"/>
  <c r="T378" i="12"/>
  <c r="S378" i="12"/>
  <c r="T377" i="12"/>
  <c r="S377" i="12"/>
  <c r="T376" i="12"/>
  <c r="S376" i="12"/>
  <c r="T375" i="12"/>
  <c r="S375" i="12"/>
  <c r="T374" i="12"/>
  <c r="S374" i="12"/>
  <c r="T373" i="12"/>
  <c r="S373" i="12"/>
  <c r="T372" i="12"/>
  <c r="S372" i="12"/>
  <c r="T371" i="12"/>
  <c r="S371" i="12"/>
  <c r="T370" i="12"/>
  <c r="S370" i="12"/>
  <c r="T369" i="12"/>
  <c r="S369" i="12"/>
  <c r="T368" i="12"/>
  <c r="S368" i="12"/>
  <c r="T367" i="12"/>
  <c r="S367" i="12"/>
  <c r="T366" i="12"/>
  <c r="S366" i="12"/>
  <c r="T365" i="12"/>
  <c r="S365" i="12"/>
  <c r="T364" i="12"/>
  <c r="S364" i="12"/>
  <c r="T363" i="12"/>
  <c r="S363" i="12"/>
  <c r="T362" i="12"/>
  <c r="S362" i="12"/>
  <c r="T361" i="12"/>
  <c r="S361" i="12"/>
  <c r="T360" i="12"/>
  <c r="S360" i="12"/>
  <c r="T359" i="12"/>
  <c r="S359" i="12"/>
  <c r="T358" i="12"/>
  <c r="S358" i="12"/>
  <c r="T357" i="12"/>
  <c r="S357" i="12"/>
  <c r="T356" i="12"/>
  <c r="S356" i="12"/>
  <c r="T355" i="12"/>
  <c r="S355" i="12"/>
  <c r="T354" i="12"/>
  <c r="S354" i="12"/>
  <c r="T353" i="12"/>
  <c r="S353" i="12"/>
  <c r="T352" i="12"/>
  <c r="S352" i="12"/>
  <c r="T351" i="12"/>
  <c r="S351" i="12"/>
  <c r="T350" i="12"/>
  <c r="S350" i="12"/>
  <c r="T349" i="12"/>
  <c r="S349" i="12"/>
  <c r="T348" i="12"/>
  <c r="S348" i="12"/>
  <c r="T347" i="12"/>
  <c r="S347" i="12"/>
  <c r="T346" i="12"/>
  <c r="S346" i="12"/>
  <c r="T345" i="12"/>
  <c r="S345" i="12"/>
  <c r="T344" i="12"/>
  <c r="S344" i="12"/>
  <c r="T343" i="12"/>
  <c r="S343" i="12"/>
  <c r="T342" i="12"/>
  <c r="S342" i="12"/>
  <c r="T341" i="12"/>
  <c r="S341" i="12"/>
  <c r="T340" i="12"/>
  <c r="S340" i="12"/>
  <c r="T339" i="12"/>
  <c r="S339" i="12"/>
  <c r="T338" i="12"/>
  <c r="S338" i="12"/>
  <c r="T337" i="12"/>
  <c r="S337" i="12"/>
  <c r="T336" i="12"/>
  <c r="S336" i="12"/>
  <c r="T335" i="12"/>
  <c r="S335" i="12"/>
  <c r="T334" i="12"/>
  <c r="S334" i="12"/>
  <c r="T333" i="12"/>
  <c r="S333" i="12"/>
  <c r="T332" i="12"/>
  <c r="S332" i="12"/>
  <c r="T331" i="12"/>
  <c r="S331" i="12"/>
  <c r="T330" i="12"/>
  <c r="S330" i="12"/>
  <c r="T329" i="12"/>
  <c r="S329" i="12"/>
  <c r="T328" i="12"/>
  <c r="S328" i="12"/>
  <c r="T327" i="12"/>
  <c r="S327" i="12"/>
  <c r="T326" i="12"/>
  <c r="S326" i="12"/>
  <c r="T325" i="12"/>
  <c r="S325" i="12"/>
  <c r="T324" i="12"/>
  <c r="S324" i="12"/>
  <c r="T323" i="12"/>
  <c r="S323" i="12"/>
  <c r="T322" i="12"/>
  <c r="S322" i="12"/>
  <c r="T321" i="12"/>
  <c r="S321" i="12"/>
  <c r="T320" i="12"/>
  <c r="S320" i="12"/>
  <c r="T319" i="12"/>
  <c r="S319" i="12"/>
  <c r="T318" i="12"/>
  <c r="S318" i="12"/>
  <c r="T317" i="12"/>
  <c r="S317" i="12"/>
  <c r="T316" i="12"/>
  <c r="S316" i="12"/>
  <c r="T315" i="12"/>
  <c r="S315" i="12"/>
  <c r="T314" i="12"/>
  <c r="S314" i="12"/>
  <c r="T313" i="12"/>
  <c r="S313" i="12"/>
  <c r="T312" i="12"/>
  <c r="S312" i="12"/>
  <c r="T311" i="12"/>
  <c r="S311" i="12"/>
  <c r="T310" i="12"/>
  <c r="S310" i="12"/>
  <c r="T309" i="12"/>
  <c r="S309" i="12"/>
  <c r="T308" i="12"/>
  <c r="S308" i="12"/>
  <c r="T307" i="12"/>
  <c r="S307" i="12"/>
  <c r="T306" i="12"/>
  <c r="S306" i="12"/>
  <c r="T305" i="12"/>
  <c r="S305" i="12"/>
  <c r="T304" i="12"/>
  <c r="S304" i="12"/>
  <c r="T303" i="12"/>
  <c r="S303" i="12"/>
  <c r="T302" i="12"/>
  <c r="S302" i="12"/>
  <c r="T301" i="12"/>
  <c r="S301" i="12"/>
  <c r="T300" i="12"/>
  <c r="S300" i="12"/>
  <c r="T299" i="12"/>
  <c r="S299" i="12"/>
  <c r="T298" i="12"/>
  <c r="S298" i="12"/>
  <c r="T297" i="12"/>
  <c r="S297" i="12"/>
  <c r="T296" i="12"/>
  <c r="S296" i="12"/>
  <c r="T295" i="12"/>
  <c r="S295" i="12"/>
  <c r="T294" i="12"/>
  <c r="S294" i="12"/>
  <c r="T293" i="12"/>
  <c r="S293" i="12"/>
  <c r="T292" i="12"/>
  <c r="S292" i="12"/>
  <c r="T291" i="12"/>
  <c r="S291" i="12"/>
  <c r="T290" i="12"/>
  <c r="S290" i="12"/>
  <c r="T289" i="12"/>
  <c r="S289" i="12"/>
  <c r="T288" i="12"/>
  <c r="S288" i="12"/>
  <c r="T287" i="12"/>
  <c r="S287" i="12"/>
  <c r="T286" i="12"/>
  <c r="S286" i="12"/>
  <c r="T285" i="12"/>
  <c r="S285" i="12"/>
  <c r="T284" i="12"/>
  <c r="S284" i="12"/>
  <c r="T283" i="12"/>
  <c r="S283" i="12"/>
  <c r="T282" i="12"/>
  <c r="S282" i="12"/>
  <c r="T281" i="12"/>
  <c r="S281" i="12"/>
  <c r="T280" i="12"/>
  <c r="S280" i="12"/>
  <c r="T279" i="12"/>
  <c r="S279" i="12"/>
  <c r="T278" i="12"/>
  <c r="S278" i="12"/>
  <c r="T277" i="12"/>
  <c r="S277" i="12"/>
  <c r="T276" i="12"/>
  <c r="S276" i="12"/>
  <c r="T275" i="12"/>
  <c r="S275" i="12"/>
  <c r="T274" i="12"/>
  <c r="S274" i="12"/>
  <c r="T273" i="12"/>
  <c r="S273" i="12"/>
  <c r="T272" i="12"/>
  <c r="S272" i="12"/>
  <c r="T271" i="12"/>
  <c r="S271" i="12"/>
  <c r="T270" i="12"/>
  <c r="S270" i="12"/>
  <c r="T269" i="12"/>
  <c r="S269" i="12"/>
  <c r="T268" i="12"/>
  <c r="S268" i="12"/>
  <c r="T267" i="12"/>
  <c r="S267" i="12"/>
  <c r="T266" i="12"/>
  <c r="S266" i="12"/>
  <c r="T265" i="12"/>
  <c r="S265" i="12"/>
  <c r="T264" i="12"/>
  <c r="S264" i="12"/>
  <c r="T263" i="12"/>
  <c r="S263" i="12"/>
  <c r="T262" i="12"/>
  <c r="S262" i="12"/>
  <c r="T261" i="12"/>
  <c r="S261" i="12"/>
  <c r="T260" i="12"/>
  <c r="S260" i="12"/>
  <c r="T259" i="12"/>
  <c r="S259" i="12"/>
  <c r="T258" i="12"/>
  <c r="S258" i="12"/>
  <c r="T257" i="12"/>
  <c r="S257" i="12"/>
  <c r="T256" i="12"/>
  <c r="S256" i="12"/>
  <c r="T255" i="12"/>
  <c r="S255" i="12"/>
  <c r="T254" i="12"/>
  <c r="S254" i="12"/>
  <c r="T253" i="12"/>
  <c r="S253" i="12"/>
  <c r="T252" i="12"/>
  <c r="S252" i="12"/>
  <c r="T251" i="12"/>
  <c r="S251" i="12"/>
  <c r="T250" i="12"/>
  <c r="S250" i="12"/>
  <c r="T249" i="12"/>
  <c r="S249" i="12"/>
  <c r="T248" i="12"/>
  <c r="S248" i="12"/>
  <c r="T247" i="12"/>
  <c r="S247" i="12"/>
  <c r="T246" i="12"/>
  <c r="S246" i="12"/>
  <c r="T245" i="12"/>
  <c r="S245" i="12"/>
  <c r="T244" i="12"/>
  <c r="S244" i="12"/>
  <c r="T243" i="12"/>
  <c r="S243" i="12"/>
  <c r="T242" i="12"/>
  <c r="S242" i="12"/>
  <c r="T241" i="12"/>
  <c r="S241" i="12"/>
  <c r="T240" i="12"/>
  <c r="S240" i="12"/>
  <c r="T239" i="12"/>
  <c r="S239" i="12"/>
  <c r="T238" i="12"/>
  <c r="S238" i="12"/>
  <c r="T237" i="12"/>
  <c r="S237" i="12"/>
  <c r="T236" i="12"/>
  <c r="S236" i="12"/>
  <c r="T235" i="12"/>
  <c r="S235" i="12"/>
  <c r="T234" i="12"/>
  <c r="S234" i="12"/>
  <c r="T233" i="12"/>
  <c r="S233" i="12"/>
  <c r="T232" i="12"/>
  <c r="S232" i="12"/>
  <c r="T231" i="12"/>
  <c r="S231" i="12"/>
  <c r="T230" i="12"/>
  <c r="S230" i="12"/>
  <c r="T229" i="12"/>
  <c r="S229" i="12"/>
  <c r="T228" i="12"/>
  <c r="S228" i="12"/>
  <c r="T227" i="12"/>
  <c r="S227" i="12"/>
  <c r="T226" i="12"/>
  <c r="S226" i="12"/>
  <c r="T225" i="12"/>
  <c r="S225" i="12"/>
  <c r="T224" i="12"/>
  <c r="S224" i="12"/>
  <c r="T223" i="12"/>
  <c r="S223" i="12"/>
  <c r="T222" i="12"/>
  <c r="S222" i="12"/>
  <c r="T221" i="12"/>
  <c r="S221" i="12"/>
  <c r="T220" i="12"/>
  <c r="S220" i="12"/>
  <c r="T219" i="12"/>
  <c r="S219" i="12"/>
  <c r="T218" i="12"/>
  <c r="S218" i="12"/>
  <c r="T217" i="12"/>
  <c r="S217" i="12"/>
  <c r="T216" i="12"/>
  <c r="S216" i="12"/>
  <c r="T215" i="12"/>
  <c r="S215" i="12"/>
  <c r="T214" i="12"/>
  <c r="S214" i="12"/>
  <c r="T213" i="12"/>
  <c r="S213" i="12"/>
  <c r="T212" i="12"/>
  <c r="S212" i="12"/>
  <c r="T211" i="12"/>
  <c r="S211" i="12"/>
  <c r="T210" i="12"/>
  <c r="S210" i="12"/>
  <c r="T209" i="12"/>
  <c r="S209" i="12"/>
  <c r="T208" i="12"/>
  <c r="S208" i="12"/>
  <c r="T207" i="12"/>
  <c r="S207" i="12"/>
  <c r="T206" i="12"/>
  <c r="S206" i="12"/>
  <c r="T205" i="12"/>
  <c r="S205" i="12"/>
  <c r="T204" i="12"/>
  <c r="S204" i="12"/>
  <c r="T203" i="12"/>
  <c r="S203" i="12"/>
  <c r="T202" i="12"/>
  <c r="S202" i="12"/>
  <c r="T201" i="12"/>
  <c r="S201" i="12"/>
  <c r="T200" i="12"/>
  <c r="S200" i="12"/>
  <c r="T199" i="12"/>
  <c r="S199" i="12"/>
  <c r="T198" i="12"/>
  <c r="S198" i="12"/>
  <c r="T197" i="12"/>
  <c r="S197" i="12"/>
  <c r="T196" i="12"/>
  <c r="S196" i="12"/>
  <c r="T195" i="12"/>
  <c r="S195" i="12"/>
  <c r="T194" i="12"/>
  <c r="S194" i="12"/>
  <c r="T193" i="12"/>
  <c r="S193" i="12"/>
  <c r="T192" i="12"/>
  <c r="S192" i="12"/>
  <c r="T191" i="12"/>
  <c r="S191" i="12"/>
  <c r="T190" i="12"/>
  <c r="S190" i="12"/>
  <c r="T189" i="12"/>
  <c r="S189" i="12"/>
  <c r="T188" i="12"/>
  <c r="S188" i="12"/>
  <c r="T187" i="12"/>
  <c r="S187" i="12"/>
  <c r="T186" i="12"/>
  <c r="S186" i="12"/>
  <c r="T185" i="12"/>
  <c r="S185" i="12"/>
  <c r="T184" i="12"/>
  <c r="S184" i="12"/>
  <c r="T183" i="12"/>
  <c r="S183" i="12"/>
  <c r="T182" i="12"/>
  <c r="S182" i="12"/>
  <c r="T181" i="12"/>
  <c r="S181" i="12"/>
  <c r="T180" i="12"/>
  <c r="S180" i="12"/>
  <c r="T179" i="12"/>
  <c r="S179" i="12"/>
  <c r="T178" i="12"/>
  <c r="S178" i="12"/>
  <c r="T177" i="12"/>
  <c r="S177" i="12"/>
  <c r="T176" i="12"/>
  <c r="S176" i="12"/>
  <c r="T175" i="12"/>
  <c r="S175" i="12"/>
  <c r="T174" i="12"/>
  <c r="S174" i="12"/>
  <c r="T173" i="12"/>
  <c r="S173" i="12"/>
  <c r="T172" i="12"/>
  <c r="S172" i="12"/>
  <c r="T171" i="12"/>
  <c r="S171" i="12"/>
  <c r="T170" i="12"/>
  <c r="S170" i="12"/>
  <c r="T169" i="12"/>
  <c r="S169" i="12"/>
  <c r="T168" i="12"/>
  <c r="S168" i="12"/>
  <c r="T167" i="12"/>
  <c r="S167" i="12"/>
  <c r="T166" i="12"/>
  <c r="S166" i="12"/>
  <c r="T165" i="12"/>
  <c r="S165" i="12"/>
  <c r="T164" i="12"/>
  <c r="S164" i="12"/>
  <c r="T163" i="12"/>
  <c r="S163" i="12"/>
  <c r="T162" i="12"/>
  <c r="S162" i="12"/>
  <c r="T161" i="12"/>
  <c r="S161" i="12"/>
  <c r="T160" i="12"/>
  <c r="S160" i="12"/>
  <c r="T159" i="12"/>
  <c r="S159" i="12"/>
  <c r="T158" i="12"/>
  <c r="S158" i="12"/>
  <c r="T157" i="12"/>
  <c r="S157" i="12"/>
  <c r="T156" i="12"/>
  <c r="S156" i="12"/>
  <c r="T155" i="12"/>
  <c r="S155" i="12"/>
  <c r="T154" i="12"/>
  <c r="S154" i="12"/>
  <c r="T153" i="12"/>
  <c r="S153" i="12"/>
  <c r="T152" i="12"/>
  <c r="S152" i="12"/>
  <c r="T151" i="12"/>
  <c r="S151" i="12"/>
  <c r="T150" i="12"/>
  <c r="S150" i="12"/>
  <c r="T149" i="12"/>
  <c r="S149" i="12"/>
  <c r="T148" i="12"/>
  <c r="S148" i="12"/>
  <c r="T147" i="12"/>
  <c r="S147" i="12"/>
  <c r="T146" i="12"/>
  <c r="S146" i="12"/>
  <c r="T145" i="12"/>
  <c r="S145" i="12"/>
  <c r="T144" i="12"/>
  <c r="S144" i="12"/>
  <c r="T143" i="12"/>
  <c r="S143" i="12"/>
  <c r="T142" i="12"/>
  <c r="S142" i="12"/>
  <c r="T141" i="12"/>
  <c r="S141" i="12"/>
  <c r="T140" i="12"/>
  <c r="S140" i="12"/>
  <c r="T139" i="12"/>
  <c r="S139" i="12"/>
  <c r="T138" i="12"/>
  <c r="S138" i="12"/>
  <c r="T137" i="12"/>
  <c r="S137" i="12"/>
  <c r="T136" i="12"/>
  <c r="S136" i="12"/>
  <c r="T135" i="12"/>
  <c r="S135" i="12"/>
  <c r="T134" i="12"/>
  <c r="S134" i="12"/>
  <c r="T133" i="12"/>
  <c r="S133" i="12"/>
  <c r="T132" i="12"/>
  <c r="S132" i="12"/>
  <c r="T131" i="12"/>
  <c r="S131" i="12"/>
  <c r="T130" i="12"/>
  <c r="S130" i="12"/>
  <c r="T129" i="12"/>
  <c r="S129" i="12"/>
  <c r="T128" i="12"/>
  <c r="S128" i="12"/>
  <c r="T127" i="12"/>
  <c r="S127" i="12"/>
  <c r="T126" i="12"/>
  <c r="S126" i="12"/>
  <c r="T125" i="12"/>
  <c r="S125" i="12"/>
  <c r="T124" i="12"/>
  <c r="S124" i="12"/>
  <c r="T123" i="12"/>
  <c r="S123" i="12"/>
  <c r="T122" i="12"/>
  <c r="S122" i="12"/>
  <c r="T121" i="12"/>
  <c r="S121" i="12"/>
  <c r="T120" i="12"/>
  <c r="S120" i="12"/>
  <c r="T119" i="12"/>
  <c r="S119" i="12"/>
  <c r="T118" i="12"/>
  <c r="S118" i="12"/>
  <c r="T117" i="12"/>
  <c r="S117" i="12"/>
  <c r="T116" i="12"/>
  <c r="S116" i="12"/>
  <c r="T115" i="12"/>
  <c r="S115" i="12"/>
  <c r="T114" i="12"/>
  <c r="S114" i="12"/>
  <c r="T113" i="12"/>
  <c r="S113" i="12"/>
  <c r="T112" i="12"/>
  <c r="S112" i="12"/>
  <c r="T111" i="12"/>
  <c r="S111" i="12"/>
  <c r="T110" i="12"/>
  <c r="S110" i="12"/>
  <c r="T109" i="12"/>
  <c r="S109" i="12"/>
  <c r="T108" i="12"/>
  <c r="S108" i="12"/>
  <c r="T107" i="12"/>
  <c r="S107" i="12"/>
  <c r="T106" i="12"/>
  <c r="S106" i="12"/>
  <c r="T105" i="12"/>
  <c r="S105" i="12"/>
  <c r="T104" i="12"/>
  <c r="S104" i="12"/>
  <c r="T103" i="12"/>
  <c r="S103" i="12"/>
  <c r="T102" i="12"/>
  <c r="S102" i="12"/>
  <c r="T101" i="12"/>
  <c r="S101" i="12"/>
  <c r="T100" i="12"/>
  <c r="S100" i="12"/>
  <c r="T99" i="12"/>
  <c r="S99" i="12"/>
  <c r="T98" i="12"/>
  <c r="S98" i="12"/>
  <c r="T97" i="12"/>
  <c r="S97" i="12"/>
  <c r="T96" i="12"/>
  <c r="S96" i="12"/>
  <c r="T95" i="12"/>
  <c r="S95" i="12"/>
  <c r="T94" i="12"/>
  <c r="S94" i="12"/>
  <c r="T93" i="12"/>
  <c r="S93" i="12"/>
  <c r="T92" i="12"/>
  <c r="S92" i="12"/>
  <c r="T91" i="12"/>
  <c r="S91" i="12"/>
  <c r="T90" i="12"/>
  <c r="S90" i="12"/>
  <c r="T89" i="12"/>
  <c r="S89" i="12"/>
  <c r="T88" i="12"/>
  <c r="S88" i="12"/>
  <c r="T87" i="12"/>
  <c r="S87" i="12"/>
  <c r="T86" i="12"/>
  <c r="S86" i="12"/>
  <c r="T85" i="12"/>
  <c r="S85" i="12"/>
  <c r="T84" i="12"/>
  <c r="S84" i="12"/>
  <c r="T83" i="12"/>
  <c r="S83" i="12"/>
  <c r="T82" i="12"/>
  <c r="S82" i="12"/>
  <c r="T81" i="12"/>
  <c r="S81" i="12"/>
  <c r="T80" i="12"/>
  <c r="S80" i="12"/>
  <c r="T79" i="12"/>
  <c r="S79" i="12"/>
  <c r="T78" i="12"/>
  <c r="S78" i="12"/>
  <c r="T77" i="12"/>
  <c r="S77" i="12"/>
  <c r="T76" i="12"/>
  <c r="S76" i="12"/>
  <c r="T75" i="12"/>
  <c r="S75" i="12"/>
  <c r="T74" i="12"/>
  <c r="S74" i="12"/>
  <c r="T73" i="12"/>
  <c r="S73" i="12"/>
  <c r="T72" i="12"/>
  <c r="S72" i="12"/>
  <c r="T71" i="12"/>
  <c r="S71" i="12"/>
  <c r="T70" i="12"/>
  <c r="S70" i="12"/>
  <c r="T69" i="12"/>
  <c r="S69" i="12"/>
  <c r="T68" i="12"/>
  <c r="S68" i="12"/>
  <c r="T67" i="12"/>
  <c r="S67" i="12"/>
  <c r="T66" i="12"/>
  <c r="S66" i="12"/>
  <c r="T65" i="12"/>
  <c r="S65" i="12"/>
  <c r="T64" i="12"/>
  <c r="S64" i="12"/>
  <c r="T63" i="12"/>
  <c r="S63" i="12"/>
  <c r="T62" i="12"/>
  <c r="S62" i="12"/>
  <c r="T61" i="12"/>
  <c r="S61" i="12"/>
  <c r="T60" i="12"/>
  <c r="S60" i="12"/>
  <c r="T59" i="12"/>
  <c r="S59" i="12"/>
  <c r="T58" i="12"/>
  <c r="S58" i="12"/>
  <c r="T57" i="12"/>
  <c r="S57" i="12"/>
  <c r="T56" i="12"/>
  <c r="S56" i="12"/>
  <c r="T55" i="12"/>
  <c r="S55" i="12"/>
  <c r="T54" i="12"/>
  <c r="S54" i="12"/>
  <c r="T53" i="12"/>
  <c r="S53" i="12"/>
  <c r="T52" i="12"/>
  <c r="S52" i="12"/>
  <c r="T51" i="12"/>
  <c r="S51" i="12"/>
  <c r="T50" i="12"/>
  <c r="S50" i="12"/>
  <c r="T49" i="12"/>
  <c r="S49" i="12"/>
  <c r="T48" i="12"/>
  <c r="S48" i="12"/>
  <c r="T47" i="12"/>
  <c r="S47" i="12"/>
  <c r="T46" i="12"/>
  <c r="S46" i="12"/>
  <c r="T45" i="12"/>
  <c r="S45" i="12"/>
  <c r="T44" i="12"/>
  <c r="S44" i="12"/>
  <c r="T43" i="12"/>
  <c r="S43" i="12"/>
  <c r="T42" i="12"/>
  <c r="S42" i="12"/>
  <c r="T41" i="12"/>
  <c r="S41" i="12"/>
  <c r="T40" i="12"/>
  <c r="S40" i="12"/>
  <c r="T39" i="12"/>
  <c r="S39" i="12"/>
  <c r="T38" i="12"/>
  <c r="S38" i="12"/>
  <c r="T37" i="12"/>
  <c r="S37" i="12"/>
  <c r="T36" i="12"/>
  <c r="S36" i="12"/>
  <c r="T35" i="12"/>
  <c r="S35" i="12"/>
  <c r="T34" i="12"/>
  <c r="S34" i="12"/>
  <c r="T33" i="12"/>
  <c r="S33" i="12"/>
  <c r="T32" i="12"/>
  <c r="S32" i="12"/>
  <c r="T31" i="12"/>
  <c r="S31" i="12"/>
  <c r="T30" i="12"/>
  <c r="S30" i="12"/>
  <c r="T29" i="12"/>
  <c r="S29" i="12"/>
  <c r="T28" i="12"/>
  <c r="S28" i="12"/>
  <c r="T27" i="12"/>
  <c r="S27" i="12"/>
  <c r="T26" i="12"/>
  <c r="S26" i="12"/>
  <c r="T25" i="12"/>
  <c r="S25" i="12"/>
  <c r="T24" i="12"/>
  <c r="S24" i="12"/>
  <c r="T23" i="12"/>
  <c r="S23" i="12"/>
  <c r="T22" i="12"/>
  <c r="S22" i="12"/>
  <c r="T21" i="12"/>
  <c r="S21" i="12"/>
  <c r="T20" i="12"/>
  <c r="S20" i="12"/>
  <c r="T19" i="12"/>
  <c r="S19" i="12"/>
  <c r="T18" i="12"/>
  <c r="S18" i="12"/>
  <c r="T17" i="12"/>
  <c r="S17" i="12"/>
  <c r="T16" i="12"/>
  <c r="S16" i="12"/>
  <c r="T15" i="12"/>
  <c r="S15" i="12"/>
  <c r="T14" i="12"/>
  <c r="S14" i="12"/>
  <c r="T13" i="12"/>
  <c r="S13" i="12"/>
  <c r="T12" i="12"/>
  <c r="S12" i="12"/>
  <c r="T11" i="12"/>
  <c r="S11" i="12"/>
  <c r="T10" i="12"/>
  <c r="S10" i="12"/>
  <c r="T9" i="12"/>
  <c r="S9" i="12"/>
  <c r="T8" i="12"/>
  <c r="S8" i="12"/>
  <c r="T7" i="12"/>
  <c r="S7" i="12"/>
  <c r="T6" i="12"/>
  <c r="S6" i="12"/>
  <c r="T5" i="12"/>
  <c r="S5" i="12"/>
  <c r="T4" i="12"/>
  <c r="S4" i="12"/>
  <c r="T3" i="12"/>
  <c r="S3" i="12"/>
  <c r="T2" i="12"/>
  <c r="S2" i="12"/>
  <c r="R2" i="12"/>
  <c r="B4" i="18"/>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<sst xmlns="http://schemas.openxmlformats.org/spreadsheetml/2006/main" count="10894" uniqueCount="665">
  <si>
    <t>Retailer</t>
  </si>
  <si>
    <t>Retailer ID</t>
  </si>
  <si>
    <t>Invoice Date</t>
  </si>
  <si>
    <t>Region</t>
  </si>
  <si>
    <t>Country</t>
  </si>
  <si>
    <t>State</t>
  </si>
  <si>
    <t>City</t>
  </si>
  <si>
    <t>Product</t>
  </si>
  <si>
    <t>Price per Unit</t>
  </si>
  <si>
    <t>Units Sold</t>
  </si>
  <si>
    <t>Total Sales</t>
  </si>
  <si>
    <t>Operating Profit</t>
  </si>
  <si>
    <t>Operating Margin</t>
  </si>
  <si>
    <t>Sales Method</t>
  </si>
  <si>
    <t>Quarter</t>
  </si>
  <si>
    <t>Year</t>
  </si>
  <si>
    <t>Price Category</t>
  </si>
  <si>
    <t>Retailer E</t>
  </si>
  <si>
    <t>Retailer D</t>
  </si>
  <si>
    <t>Retailer A</t>
  </si>
  <si>
    <t>Retailer B</t>
  </si>
  <si>
    <t>Retailer C</t>
  </si>
  <si>
    <t>R0000</t>
  </si>
  <si>
    <t>R0001</t>
  </si>
  <si>
    <t>R0002</t>
  </si>
  <si>
    <t>R0003</t>
  </si>
  <si>
    <t>R0004</t>
  </si>
  <si>
    <t>R0005</t>
  </si>
  <si>
    <t>R0006</t>
  </si>
  <si>
    <t>R0007</t>
  </si>
  <si>
    <t>R0008</t>
  </si>
  <si>
    <t>R0009</t>
  </si>
  <si>
    <t>R0010</t>
  </si>
  <si>
    <t>R0011</t>
  </si>
  <si>
    <t>R0012</t>
  </si>
  <si>
    <t>R0013</t>
  </si>
  <si>
    <t>R0014</t>
  </si>
  <si>
    <t>R0015</t>
  </si>
  <si>
    <t>R0016</t>
  </si>
  <si>
    <t>R0017</t>
  </si>
  <si>
    <t>R0018</t>
  </si>
  <si>
    <t>R0019</t>
  </si>
  <si>
    <t>R0020</t>
  </si>
  <si>
    <t>R0021</t>
  </si>
  <si>
    <t>R0022</t>
  </si>
  <si>
    <t>R0023</t>
  </si>
  <si>
    <t>R0024</t>
  </si>
  <si>
    <t>R0025</t>
  </si>
  <si>
    <t>R0026</t>
  </si>
  <si>
    <t>R0027</t>
  </si>
  <si>
    <t>R0028</t>
  </si>
  <si>
    <t>R0029</t>
  </si>
  <si>
    <t>R0030</t>
  </si>
  <si>
    <t>R0031</t>
  </si>
  <si>
    <t>R0032</t>
  </si>
  <si>
    <t>R0033</t>
  </si>
  <si>
    <t>R0034</t>
  </si>
  <si>
    <t>R0035</t>
  </si>
  <si>
    <t>R0036</t>
  </si>
  <si>
    <t>R0037</t>
  </si>
  <si>
    <t>R0038</t>
  </si>
  <si>
    <t>R0039</t>
  </si>
  <si>
    <t>R0040</t>
  </si>
  <si>
    <t>R0041</t>
  </si>
  <si>
    <t>R0042</t>
  </si>
  <si>
    <t>R0043</t>
  </si>
  <si>
    <t>R0044</t>
  </si>
  <si>
    <t>R0045</t>
  </si>
  <si>
    <t>R0046</t>
  </si>
  <si>
    <t>R0047</t>
  </si>
  <si>
    <t>R0048</t>
  </si>
  <si>
    <t>R0049</t>
  </si>
  <si>
    <t>R0050</t>
  </si>
  <si>
    <t>R0051</t>
  </si>
  <si>
    <t>R0052</t>
  </si>
  <si>
    <t>R0053</t>
  </si>
  <si>
    <t>R0054</t>
  </si>
  <si>
    <t>R0055</t>
  </si>
  <si>
    <t>R0056</t>
  </si>
  <si>
    <t>R0057</t>
  </si>
  <si>
    <t>R0058</t>
  </si>
  <si>
    <t>R0059</t>
  </si>
  <si>
    <t>R0060</t>
  </si>
  <si>
    <t>R0061</t>
  </si>
  <si>
    <t>R0062</t>
  </si>
  <si>
    <t>R0063</t>
  </si>
  <si>
    <t>R0064</t>
  </si>
  <si>
    <t>R0065</t>
  </si>
  <si>
    <t>R0066</t>
  </si>
  <si>
    <t>R0067</t>
  </si>
  <si>
    <t>R0068</t>
  </si>
  <si>
    <t>R0069</t>
  </si>
  <si>
    <t>R0070</t>
  </si>
  <si>
    <t>R0071</t>
  </si>
  <si>
    <t>R0072</t>
  </si>
  <si>
    <t>R0073</t>
  </si>
  <si>
    <t>R0074</t>
  </si>
  <si>
    <t>R0075</t>
  </si>
  <si>
    <t>R0076</t>
  </si>
  <si>
    <t>R0077</t>
  </si>
  <si>
    <t>R0078</t>
  </si>
  <si>
    <t>R0079</t>
  </si>
  <si>
    <t>R0080</t>
  </si>
  <si>
    <t>R0081</t>
  </si>
  <si>
    <t>R0082</t>
  </si>
  <si>
    <t>R0083</t>
  </si>
  <si>
    <t>R0084</t>
  </si>
  <si>
    <t>R0085</t>
  </si>
  <si>
    <t>R0086</t>
  </si>
  <si>
    <t>R0087</t>
  </si>
  <si>
    <t>R0088</t>
  </si>
  <si>
    <t>R0089</t>
  </si>
  <si>
    <t>R0090</t>
  </si>
  <si>
    <t>R0091</t>
  </si>
  <si>
    <t>R0092</t>
  </si>
  <si>
    <t>R0093</t>
  </si>
  <si>
    <t>R0094</t>
  </si>
  <si>
    <t>R0095</t>
  </si>
  <si>
    <t>R0096</t>
  </si>
  <si>
    <t>R0097</t>
  </si>
  <si>
    <t>R0098</t>
  </si>
  <si>
    <t>R0099</t>
  </si>
  <si>
    <t>R0100</t>
  </si>
  <si>
    <t>R0101</t>
  </si>
  <si>
    <t>R0102</t>
  </si>
  <si>
    <t>R0103</t>
  </si>
  <si>
    <t>R0104</t>
  </si>
  <si>
    <t>R0105</t>
  </si>
  <si>
    <t>R0106</t>
  </si>
  <si>
    <t>R0107</t>
  </si>
  <si>
    <t>R0108</t>
  </si>
  <si>
    <t>R0109</t>
  </si>
  <si>
    <t>R0110</t>
  </si>
  <si>
    <t>R0111</t>
  </si>
  <si>
    <t>R0112</t>
  </si>
  <si>
    <t>R0113</t>
  </si>
  <si>
    <t>R0114</t>
  </si>
  <si>
    <t>R0115</t>
  </si>
  <si>
    <t>R0116</t>
  </si>
  <si>
    <t>R0117</t>
  </si>
  <si>
    <t>R0118</t>
  </si>
  <si>
    <t>R0119</t>
  </si>
  <si>
    <t>R0120</t>
  </si>
  <si>
    <t>R0121</t>
  </si>
  <si>
    <t>R0122</t>
  </si>
  <si>
    <t>R0123</t>
  </si>
  <si>
    <t>R0124</t>
  </si>
  <si>
    <t>R0125</t>
  </si>
  <si>
    <t>R0126</t>
  </si>
  <si>
    <t>R0127</t>
  </si>
  <si>
    <t>R0128</t>
  </si>
  <si>
    <t>R0129</t>
  </si>
  <si>
    <t>R0130</t>
  </si>
  <si>
    <t>R0131</t>
  </si>
  <si>
    <t>R0132</t>
  </si>
  <si>
    <t>R0133</t>
  </si>
  <si>
    <t>R0134</t>
  </si>
  <si>
    <t>R0135</t>
  </si>
  <si>
    <t>R0136</t>
  </si>
  <si>
    <t>R0137</t>
  </si>
  <si>
    <t>R0138</t>
  </si>
  <si>
    <t>R0139</t>
  </si>
  <si>
    <t>R0140</t>
  </si>
  <si>
    <t>R0141</t>
  </si>
  <si>
    <t>R0142</t>
  </si>
  <si>
    <t>R0143</t>
  </si>
  <si>
    <t>R0144</t>
  </si>
  <si>
    <t>R0145</t>
  </si>
  <si>
    <t>R0146</t>
  </si>
  <si>
    <t>R0147</t>
  </si>
  <si>
    <t>R0148</t>
  </si>
  <si>
    <t>R0149</t>
  </si>
  <si>
    <t>R0150</t>
  </si>
  <si>
    <t>R0151</t>
  </si>
  <si>
    <t>R0152</t>
  </si>
  <si>
    <t>R0153</t>
  </si>
  <si>
    <t>R0154</t>
  </si>
  <si>
    <t>R0155</t>
  </si>
  <si>
    <t>R0156</t>
  </si>
  <si>
    <t>R0157</t>
  </si>
  <si>
    <t>R0158</t>
  </si>
  <si>
    <t>R0159</t>
  </si>
  <si>
    <t>R0160</t>
  </si>
  <si>
    <t>R0161</t>
  </si>
  <si>
    <t>R0162</t>
  </si>
  <si>
    <t>R0163</t>
  </si>
  <si>
    <t>R0164</t>
  </si>
  <si>
    <t>R0165</t>
  </si>
  <si>
    <t>R0166</t>
  </si>
  <si>
    <t>R0167</t>
  </si>
  <si>
    <t>R0168</t>
  </si>
  <si>
    <t>R0169</t>
  </si>
  <si>
    <t>R0170</t>
  </si>
  <si>
    <t>R0171</t>
  </si>
  <si>
    <t>R0172</t>
  </si>
  <si>
    <t>R0173</t>
  </si>
  <si>
    <t>R0174</t>
  </si>
  <si>
    <t>R0175</t>
  </si>
  <si>
    <t>R0176</t>
  </si>
  <si>
    <t>R0177</t>
  </si>
  <si>
    <t>R0178</t>
  </si>
  <si>
    <t>R0179</t>
  </si>
  <si>
    <t>R0180</t>
  </si>
  <si>
    <t>R0181</t>
  </si>
  <si>
    <t>R0182</t>
  </si>
  <si>
    <t>R0183</t>
  </si>
  <si>
    <t>R0184</t>
  </si>
  <si>
    <t>R0185</t>
  </si>
  <si>
    <t>R0186</t>
  </si>
  <si>
    <t>R0187</t>
  </si>
  <si>
    <t>R0188</t>
  </si>
  <si>
    <t>R0189</t>
  </si>
  <si>
    <t>R0190</t>
  </si>
  <si>
    <t>R0191</t>
  </si>
  <si>
    <t>R0192</t>
  </si>
  <si>
    <t>R0193</t>
  </si>
  <si>
    <t>R0194</t>
  </si>
  <si>
    <t>R0195</t>
  </si>
  <si>
    <t>R0196</t>
  </si>
  <si>
    <t>R0197</t>
  </si>
  <si>
    <t>R0198</t>
  </si>
  <si>
    <t>R0199</t>
  </si>
  <si>
    <t>R0200</t>
  </si>
  <si>
    <t>R0201</t>
  </si>
  <si>
    <t>R0202</t>
  </si>
  <si>
    <t>R0203</t>
  </si>
  <si>
    <t>R0204</t>
  </si>
  <si>
    <t>R0205</t>
  </si>
  <si>
    <t>R0206</t>
  </si>
  <si>
    <t>R0207</t>
  </si>
  <si>
    <t>R0208</t>
  </si>
  <si>
    <t>R0209</t>
  </si>
  <si>
    <t>R0210</t>
  </si>
  <si>
    <t>R0211</t>
  </si>
  <si>
    <t>R0212</t>
  </si>
  <si>
    <t>R0213</t>
  </si>
  <si>
    <t>R0214</t>
  </si>
  <si>
    <t>R0215</t>
  </si>
  <si>
    <t>R0216</t>
  </si>
  <si>
    <t>R0217</t>
  </si>
  <si>
    <t>R0218</t>
  </si>
  <si>
    <t>R0219</t>
  </si>
  <si>
    <t>R0220</t>
  </si>
  <si>
    <t>R0221</t>
  </si>
  <si>
    <t>R0222</t>
  </si>
  <si>
    <t>R0223</t>
  </si>
  <si>
    <t>R0224</t>
  </si>
  <si>
    <t>R0225</t>
  </si>
  <si>
    <t>R0226</t>
  </si>
  <si>
    <t>R0227</t>
  </si>
  <si>
    <t>R0228</t>
  </si>
  <si>
    <t>R0229</t>
  </si>
  <si>
    <t>R0230</t>
  </si>
  <si>
    <t>R0231</t>
  </si>
  <si>
    <t>R0232</t>
  </si>
  <si>
    <t>R0233</t>
  </si>
  <si>
    <t>R0234</t>
  </si>
  <si>
    <t>R0235</t>
  </si>
  <si>
    <t>R0236</t>
  </si>
  <si>
    <t>R0237</t>
  </si>
  <si>
    <t>R0238</t>
  </si>
  <si>
    <t>R0239</t>
  </si>
  <si>
    <t>R0240</t>
  </si>
  <si>
    <t>R0241</t>
  </si>
  <si>
    <t>R0242</t>
  </si>
  <si>
    <t>R0243</t>
  </si>
  <si>
    <t>R0244</t>
  </si>
  <si>
    <t>R0245</t>
  </si>
  <si>
    <t>R0246</t>
  </si>
  <si>
    <t>R0247</t>
  </si>
  <si>
    <t>R0248</t>
  </si>
  <si>
    <t>R0249</t>
  </si>
  <si>
    <t>R0250</t>
  </si>
  <si>
    <t>R0251</t>
  </si>
  <si>
    <t>R0252</t>
  </si>
  <si>
    <t>R0253</t>
  </si>
  <si>
    <t>R0254</t>
  </si>
  <si>
    <t>R0255</t>
  </si>
  <si>
    <t>R0256</t>
  </si>
  <si>
    <t>R0257</t>
  </si>
  <si>
    <t>R0258</t>
  </si>
  <si>
    <t>R0259</t>
  </si>
  <si>
    <t>R0260</t>
  </si>
  <si>
    <t>R0261</t>
  </si>
  <si>
    <t>R0262</t>
  </si>
  <si>
    <t>R0263</t>
  </si>
  <si>
    <t>R0264</t>
  </si>
  <si>
    <t>R0265</t>
  </si>
  <si>
    <t>R0266</t>
  </si>
  <si>
    <t>R0267</t>
  </si>
  <si>
    <t>R0268</t>
  </si>
  <si>
    <t>R0269</t>
  </si>
  <si>
    <t>R0270</t>
  </si>
  <si>
    <t>R0271</t>
  </si>
  <si>
    <t>R0272</t>
  </si>
  <si>
    <t>R0273</t>
  </si>
  <si>
    <t>R0274</t>
  </si>
  <si>
    <t>R0275</t>
  </si>
  <si>
    <t>R0276</t>
  </si>
  <si>
    <t>R0277</t>
  </si>
  <si>
    <t>R0278</t>
  </si>
  <si>
    <t>R0279</t>
  </si>
  <si>
    <t>R0280</t>
  </si>
  <si>
    <t>R0281</t>
  </si>
  <si>
    <t>R0282</t>
  </si>
  <si>
    <t>R0283</t>
  </si>
  <si>
    <t>R0284</t>
  </si>
  <si>
    <t>R0285</t>
  </si>
  <si>
    <t>R0286</t>
  </si>
  <si>
    <t>R0287</t>
  </si>
  <si>
    <t>R0288</t>
  </si>
  <si>
    <t>R0289</t>
  </si>
  <si>
    <t>R0290</t>
  </si>
  <si>
    <t>R0291</t>
  </si>
  <si>
    <t>R0292</t>
  </si>
  <si>
    <t>R0293</t>
  </si>
  <si>
    <t>R0294</t>
  </si>
  <si>
    <t>R0295</t>
  </si>
  <si>
    <t>R0296</t>
  </si>
  <si>
    <t>R0297</t>
  </si>
  <si>
    <t>R0298</t>
  </si>
  <si>
    <t>R0299</t>
  </si>
  <si>
    <t>R0300</t>
  </si>
  <si>
    <t>R0301</t>
  </si>
  <si>
    <t>R0302</t>
  </si>
  <si>
    <t>R0303</t>
  </si>
  <si>
    <t>R0304</t>
  </si>
  <si>
    <t>R0305</t>
  </si>
  <si>
    <t>R0306</t>
  </si>
  <si>
    <t>R0307</t>
  </si>
  <si>
    <t>R0308</t>
  </si>
  <si>
    <t>R0309</t>
  </si>
  <si>
    <t>R0310</t>
  </si>
  <si>
    <t>R0311</t>
  </si>
  <si>
    <t>R0312</t>
  </si>
  <si>
    <t>R0313</t>
  </si>
  <si>
    <t>R0314</t>
  </si>
  <si>
    <t>R0315</t>
  </si>
  <si>
    <t>R0316</t>
  </si>
  <si>
    <t>R0317</t>
  </si>
  <si>
    <t>R0318</t>
  </si>
  <si>
    <t>R0319</t>
  </si>
  <si>
    <t>R0320</t>
  </si>
  <si>
    <t>R0321</t>
  </si>
  <si>
    <t>R0322</t>
  </si>
  <si>
    <t>R0323</t>
  </si>
  <si>
    <t>R0324</t>
  </si>
  <si>
    <t>R0325</t>
  </si>
  <si>
    <t>R0326</t>
  </si>
  <si>
    <t>R0327</t>
  </si>
  <si>
    <t>R0328</t>
  </si>
  <si>
    <t>R0329</t>
  </si>
  <si>
    <t>R0330</t>
  </si>
  <si>
    <t>R0331</t>
  </si>
  <si>
    <t>R0332</t>
  </si>
  <si>
    <t>R0333</t>
  </si>
  <si>
    <t>R0334</t>
  </si>
  <si>
    <t>R0335</t>
  </si>
  <si>
    <t>R0336</t>
  </si>
  <si>
    <t>R0337</t>
  </si>
  <si>
    <t>R0338</t>
  </si>
  <si>
    <t>R0339</t>
  </si>
  <si>
    <t>R0340</t>
  </si>
  <si>
    <t>R0341</t>
  </si>
  <si>
    <t>R0342</t>
  </si>
  <si>
    <t>R0343</t>
  </si>
  <si>
    <t>R0344</t>
  </si>
  <si>
    <t>R0345</t>
  </si>
  <si>
    <t>R0346</t>
  </si>
  <si>
    <t>R0347</t>
  </si>
  <si>
    <t>R0348</t>
  </si>
  <si>
    <t>R0349</t>
  </si>
  <si>
    <t>R0350</t>
  </si>
  <si>
    <t>R0351</t>
  </si>
  <si>
    <t>R0352</t>
  </si>
  <si>
    <t>R0353</t>
  </si>
  <si>
    <t>R0354</t>
  </si>
  <si>
    <t>R0355</t>
  </si>
  <si>
    <t>R0356</t>
  </si>
  <si>
    <t>R0357</t>
  </si>
  <si>
    <t>R0358</t>
  </si>
  <si>
    <t>R0359</t>
  </si>
  <si>
    <t>R0360</t>
  </si>
  <si>
    <t>R0361</t>
  </si>
  <si>
    <t>R0362</t>
  </si>
  <si>
    <t>R0363</t>
  </si>
  <si>
    <t>R0364</t>
  </si>
  <si>
    <t>R0365</t>
  </si>
  <si>
    <t>R0366</t>
  </si>
  <si>
    <t>R0367</t>
  </si>
  <si>
    <t>R0368</t>
  </si>
  <si>
    <t>R0369</t>
  </si>
  <si>
    <t>R0370</t>
  </si>
  <si>
    <t>R0371</t>
  </si>
  <si>
    <t>R0372</t>
  </si>
  <si>
    <t>R0373</t>
  </si>
  <si>
    <t>R0374</t>
  </si>
  <si>
    <t>R0375</t>
  </si>
  <si>
    <t>R0376</t>
  </si>
  <si>
    <t>R0377</t>
  </si>
  <si>
    <t>R0378</t>
  </si>
  <si>
    <t>R0379</t>
  </si>
  <si>
    <t>R0380</t>
  </si>
  <si>
    <t>R0381</t>
  </si>
  <si>
    <t>R0382</t>
  </si>
  <si>
    <t>R0383</t>
  </si>
  <si>
    <t>R0384</t>
  </si>
  <si>
    <t>R0385</t>
  </si>
  <si>
    <t>R0386</t>
  </si>
  <si>
    <t>R0387</t>
  </si>
  <si>
    <t>R0388</t>
  </si>
  <si>
    <t>R0389</t>
  </si>
  <si>
    <t>R0390</t>
  </si>
  <si>
    <t>R0391</t>
  </si>
  <si>
    <t>R0392</t>
  </si>
  <si>
    <t>R0393</t>
  </si>
  <si>
    <t>R0394</t>
  </si>
  <si>
    <t>R0395</t>
  </si>
  <si>
    <t>R0396</t>
  </si>
  <si>
    <t>R0397</t>
  </si>
  <si>
    <t>R0398</t>
  </si>
  <si>
    <t>R0399</t>
  </si>
  <si>
    <t>R0400</t>
  </si>
  <si>
    <t>R0401</t>
  </si>
  <si>
    <t>R0402</t>
  </si>
  <si>
    <t>R0403</t>
  </si>
  <si>
    <t>R0404</t>
  </si>
  <si>
    <t>R0405</t>
  </si>
  <si>
    <t>R0406</t>
  </si>
  <si>
    <t>R0407</t>
  </si>
  <si>
    <t>R0408</t>
  </si>
  <si>
    <t>R0409</t>
  </si>
  <si>
    <t>R0410</t>
  </si>
  <si>
    <t>R0411</t>
  </si>
  <si>
    <t>R0412</t>
  </si>
  <si>
    <t>R0413</t>
  </si>
  <si>
    <t>R0414</t>
  </si>
  <si>
    <t>R0415</t>
  </si>
  <si>
    <t>R0416</t>
  </si>
  <si>
    <t>R0417</t>
  </si>
  <si>
    <t>R0418</t>
  </si>
  <si>
    <t>R0419</t>
  </si>
  <si>
    <t>R0420</t>
  </si>
  <si>
    <t>R0421</t>
  </si>
  <si>
    <t>R0422</t>
  </si>
  <si>
    <t>R0423</t>
  </si>
  <si>
    <t>R0424</t>
  </si>
  <si>
    <t>R0425</t>
  </si>
  <si>
    <t>R0426</t>
  </si>
  <si>
    <t>R0427</t>
  </si>
  <si>
    <t>R0428</t>
  </si>
  <si>
    <t>R0429</t>
  </si>
  <si>
    <t>R0430</t>
  </si>
  <si>
    <t>R0431</t>
  </si>
  <si>
    <t>R0432</t>
  </si>
  <si>
    <t>R0433</t>
  </si>
  <si>
    <t>R0434</t>
  </si>
  <si>
    <t>R0435</t>
  </si>
  <si>
    <t>R0436</t>
  </si>
  <si>
    <t>R0437</t>
  </si>
  <si>
    <t>R0438</t>
  </si>
  <si>
    <t>R0439</t>
  </si>
  <si>
    <t>R0440</t>
  </si>
  <si>
    <t>R0441</t>
  </si>
  <si>
    <t>R0442</t>
  </si>
  <si>
    <t>R0443</t>
  </si>
  <si>
    <t>R0444</t>
  </si>
  <si>
    <t>R0445</t>
  </si>
  <si>
    <t>R0446</t>
  </si>
  <si>
    <t>R0447</t>
  </si>
  <si>
    <t>R0448</t>
  </si>
  <si>
    <t>R0449</t>
  </si>
  <si>
    <t>R0450</t>
  </si>
  <si>
    <t>R0451</t>
  </si>
  <si>
    <t>R0452</t>
  </si>
  <si>
    <t>R0453</t>
  </si>
  <si>
    <t>R0454</t>
  </si>
  <si>
    <t>R0455</t>
  </si>
  <si>
    <t>R0456</t>
  </si>
  <si>
    <t>R0457</t>
  </si>
  <si>
    <t>R0458</t>
  </si>
  <si>
    <t>R0459</t>
  </si>
  <si>
    <t>R0460</t>
  </si>
  <si>
    <t>R0461</t>
  </si>
  <si>
    <t>R0462</t>
  </si>
  <si>
    <t>R0463</t>
  </si>
  <si>
    <t>R0464</t>
  </si>
  <si>
    <t>R0465</t>
  </si>
  <si>
    <t>R0466</t>
  </si>
  <si>
    <t>R0467</t>
  </si>
  <si>
    <t>R0468</t>
  </si>
  <si>
    <t>R0469</t>
  </si>
  <si>
    <t>R0470</t>
  </si>
  <si>
    <t>R0471</t>
  </si>
  <si>
    <t>R0472</t>
  </si>
  <si>
    <t>R0473</t>
  </si>
  <si>
    <t>R0474</t>
  </si>
  <si>
    <t>R0475</t>
  </si>
  <si>
    <t>R0476</t>
  </si>
  <si>
    <t>R0477</t>
  </si>
  <si>
    <t>R0478</t>
  </si>
  <si>
    <t>R0479</t>
  </si>
  <si>
    <t>R0480</t>
  </si>
  <si>
    <t>R0481</t>
  </si>
  <si>
    <t>R0482</t>
  </si>
  <si>
    <t>R0483</t>
  </si>
  <si>
    <t>R0484</t>
  </si>
  <si>
    <t>R0485</t>
  </si>
  <si>
    <t>R0486</t>
  </si>
  <si>
    <t>R0487</t>
  </si>
  <si>
    <t>R0488</t>
  </si>
  <si>
    <t>R0489</t>
  </si>
  <si>
    <t>R0490</t>
  </si>
  <si>
    <t>R0491</t>
  </si>
  <si>
    <t>R0492</t>
  </si>
  <si>
    <t>R0493</t>
  </si>
  <si>
    <t>R0494</t>
  </si>
  <si>
    <t>R0495</t>
  </si>
  <si>
    <t>R0496</t>
  </si>
  <si>
    <t>R0497</t>
  </si>
  <si>
    <t>R0498</t>
  </si>
  <si>
    <t>R0499</t>
  </si>
  <si>
    <t>Africa</t>
  </si>
  <si>
    <t>Egypt</t>
  </si>
  <si>
    <t xml:space="preserve">Nigeria </t>
  </si>
  <si>
    <t>Ghana</t>
  </si>
  <si>
    <t>Senegal</t>
  </si>
  <si>
    <t>Giza</t>
  </si>
  <si>
    <t>Abuja</t>
  </si>
  <si>
    <t>Kano</t>
  </si>
  <si>
    <t>Aswan</t>
  </si>
  <si>
    <t>Ashanti</t>
  </si>
  <si>
    <t>Rivers</t>
  </si>
  <si>
    <t>Luxor</t>
  </si>
  <si>
    <t>Saint-Louis</t>
  </si>
  <si>
    <t>Thies</t>
  </si>
  <si>
    <t>Ogun</t>
  </si>
  <si>
    <t>Dakar</t>
  </si>
  <si>
    <t>Lagos</t>
  </si>
  <si>
    <t>Cairo</t>
  </si>
  <si>
    <t>Greater Accra</t>
  </si>
  <si>
    <t>Eastern</t>
  </si>
  <si>
    <t>Volta</t>
  </si>
  <si>
    <t>Western</t>
  </si>
  <si>
    <t>Kaolack</t>
  </si>
  <si>
    <t>Alexandria</t>
  </si>
  <si>
    <t>Diourbel</t>
  </si>
  <si>
    <t>Port Harcourt</t>
  </si>
  <si>
    <t>Kumasi</t>
  </si>
  <si>
    <t>Abeokuta</t>
  </si>
  <si>
    <t>Koforidua</t>
  </si>
  <si>
    <t>Ho</t>
  </si>
  <si>
    <t>Accra</t>
  </si>
  <si>
    <t>Takoradi</t>
  </si>
  <si>
    <t>In-store</t>
  </si>
  <si>
    <t>Online</t>
  </si>
  <si>
    <t>Q3</t>
  </si>
  <si>
    <t>Q4</t>
  </si>
  <si>
    <t>Q2</t>
  </si>
  <si>
    <t>Q1</t>
  </si>
  <si>
    <t>Mid</t>
  </si>
  <si>
    <t>High</t>
  </si>
  <si>
    <t>Low</t>
  </si>
  <si>
    <t>Gauteng</t>
  </si>
  <si>
    <t>Johannesburg</t>
  </si>
  <si>
    <t>Pretoria</t>
  </si>
  <si>
    <t>Western Cape</t>
  </si>
  <si>
    <t>Cape Town</t>
  </si>
  <si>
    <t>Stellenbosch</t>
  </si>
  <si>
    <t>KwaZulu-Natal</t>
  </si>
  <si>
    <t>Durban</t>
  </si>
  <si>
    <t>Pietermaritzburg</t>
  </si>
  <si>
    <t>Eastern Cape</t>
  </si>
  <si>
    <t>Port Elizabeth</t>
  </si>
  <si>
    <t>East London</t>
  </si>
  <si>
    <t>Mpumalanga</t>
  </si>
  <si>
    <t>Nelspruit</t>
  </si>
  <si>
    <t>Secunda</t>
  </si>
  <si>
    <t>Limpopo</t>
  </si>
  <si>
    <t>Polokwane</t>
  </si>
  <si>
    <t>Thohoyandou</t>
  </si>
  <si>
    <t>North West</t>
  </si>
  <si>
    <t>Rustenburg</t>
  </si>
  <si>
    <t>Mahikeng</t>
  </si>
  <si>
    <t>Northern Cape</t>
  </si>
  <si>
    <t>Kimberley</t>
  </si>
  <si>
    <t>Upington</t>
  </si>
  <si>
    <t>Free State</t>
  </si>
  <si>
    <t>Bloemfontein</t>
  </si>
  <si>
    <t>Welkom</t>
  </si>
  <si>
    <t>Product Url</t>
  </si>
  <si>
    <t>Adidas Samba</t>
  </si>
  <si>
    <t>Adidas Gazelle</t>
  </si>
  <si>
    <t>Adidas Spezial</t>
  </si>
  <si>
    <t>Adidas Campus</t>
  </si>
  <si>
    <t>South-Africa</t>
  </si>
  <si>
    <t>https://assets.adidas.com/images/h_840,f_auto,q_auto,fl_lossy,c_fill,g_auto/bf1718a35d98499194cc2241ef9ff4cd_9366/Campus_00s_Shoes_White_IF9617_01_standard.jpg</t>
  </si>
  <si>
    <t>https://assets.adidas.com/images/h_840,f_auto,q_auto,fl_lossy,c_fill,g_auto/73f2b1c3e16f423fa300baed88e28b87_9366/Gazelle_Indoor_Shoes_Black_JI2060_01_standard.jpg</t>
  </si>
  <si>
    <t>https://assets.adidas.com/images/h_840,f_auto,q_auto,fl_lossy,c_fill,g_auto/d39a5d08ce514146b2b1bad10029551c_9366/Samba_OG_Shoes_Grey_IE9099_01_standard.jpg</t>
  </si>
  <si>
    <t>https://assets.adidas.com/images/h_840,f_auto,q_auto,fl_lossy,c_fill,g_auto/d1649a2084c84c5fb827c5a10165d460_9366/Handball_Spezial_Shoes_Blue_JP5278_01_standard.jpg</t>
  </si>
  <si>
    <t>Flag</t>
  </si>
  <si>
    <t>https://upload.wikimedia.org/wikipedia/commons/thumb/f/fe/Flag_of_Egypt.svg/800px-Flag_of_Egypt.svg.png</t>
  </si>
  <si>
    <t>https://upload.wikimedia.org/wikipedia/commons/thumb/1/19/Flag_of_Ghana.svg/383px-Flag_of_Ghana.svg.png</t>
  </si>
  <si>
    <t>https://upload.wikimedia.org/wikipedia/commons/thumb/7/79/Flag_of_Nigeria.svg/383px-Flag_of_Nigeria.svg.png</t>
  </si>
  <si>
    <t>https://upload.wikimedia.org/wikipedia/commons/thumb/f/fd/Flag_of_Senegal.svg/383px-Flag_of_Senegal.svg.png</t>
  </si>
  <si>
    <t>https://upload.wikimedia.org/wikipedia/commons/thumb/a/af/Flag_of_South_Africa.svg/383px-Flag_of_South_Africa.svg.png</t>
  </si>
  <si>
    <t>Month</t>
  </si>
  <si>
    <t>Day</t>
  </si>
  <si>
    <t>RETAILER WITH THE HIGHEST SALES</t>
  </si>
  <si>
    <t>TOTAL SALES PER REGION</t>
  </si>
  <si>
    <t>TOTAL SALES PER COUNTRY</t>
  </si>
  <si>
    <t>Best Performing Regions &amp; Countries by Sales and Profitability</t>
  </si>
  <si>
    <t>Fastest-Growing Regions &amp; Countries</t>
  </si>
  <si>
    <t>Top-Selling Products</t>
  </si>
  <si>
    <t>Price Categories &amp; Their Sales Performance</t>
  </si>
  <si>
    <t>Best &amp; Worst Performing Retailers</t>
  </si>
  <si>
    <t>Impact of Sales Method</t>
  </si>
  <si>
    <t>quarters or months have the highest and lowest sales</t>
  </si>
  <si>
    <t>Operating Profit vs. Total Sales</t>
  </si>
  <si>
    <t>Row Labels</t>
  </si>
  <si>
    <t>Grand Total</t>
  </si>
  <si>
    <t>Sum of Total Sales</t>
  </si>
  <si>
    <t>Sum of Operating Profit</t>
  </si>
  <si>
    <t>Sum of Units Sold</t>
  </si>
  <si>
    <t>Column Labels</t>
  </si>
  <si>
    <t>Sum of Operating Margin</t>
  </si>
  <si>
    <t>SNEAKER SALES DASHBOARD</t>
  </si>
  <si>
    <t>Count of Retailer</t>
  </si>
  <si>
    <t>Jan</t>
  </si>
  <si>
    <t>Feb</t>
  </si>
  <si>
    <t>Mar</t>
  </si>
  <si>
    <t>Apr</t>
  </si>
  <si>
    <t>May</t>
  </si>
  <si>
    <t>Jun</t>
  </si>
  <si>
    <t>Jul</t>
  </si>
  <si>
    <t>Aug</t>
  </si>
  <si>
    <t>Sep</t>
  </si>
  <si>
    <t>Oct</t>
  </si>
  <si>
    <t>Nov</t>
  </si>
  <si>
    <t>Dec</t>
  </si>
  <si>
    <t>Nigeria Leads in Sales – Nigeria accounts for 41% of total sales, making it the top-performing country. This could be because it has more active retailers than other regions, creating wider availability and stronger brand presence.</t>
  </si>
  <si>
    <t>Senegal &amp; Egypt Underperform – Senegal (10%) and Egypt (13%) have the lowest sales, which could be due to weaker distribution networks, lower demand, or ineffective marketing strategies.</t>
  </si>
  <si>
    <t>The top performing Retailer D sold more low end products, and has the highest profit margin</t>
  </si>
  <si>
    <t>SNEAKER SALES INSIGHTS</t>
  </si>
  <si>
    <t>2022 experienced a sales and revenue dip, and the major dips occured in February, August and November, with sales performance skyrocketting back in December, likely due to end of year sales efforts.</t>
  </si>
  <si>
    <t>Top performing products are the Gazelle and Samba, and customers seem to prefer the low end range of these products.</t>
  </si>
  <si>
    <t>More customers are buying in-store and this might be due to a lack of trust , less focus on pushing marketing for online sales method, or a lack of an efficient system to cater to the demands of online sales</t>
  </si>
  <si>
    <t>1. Strengthen Sales in Senegal &amp; Egypt</t>
  </si>
  <si>
    <r>
      <t>Expand Retail Networks</t>
    </r>
    <r>
      <rPr>
        <sz val="11"/>
        <color theme="1"/>
        <rFont val="Calibri"/>
        <family val="2"/>
        <scheme val="minor"/>
      </rPr>
      <t>: Increase the number of retailers or distributors to improve accessibility.</t>
    </r>
  </si>
  <si>
    <r>
      <t>Targeted Marketing</t>
    </r>
    <r>
      <rPr>
        <sz val="11"/>
        <color theme="1"/>
        <rFont val="Calibri"/>
        <family val="2"/>
        <scheme val="minor"/>
      </rPr>
      <t>: Run location-specific promotions to build brand awareness and stimulate demand.</t>
    </r>
  </si>
  <si>
    <r>
      <t>Localized Pricing &amp; Offers</t>
    </r>
    <r>
      <rPr>
        <sz val="11"/>
        <color theme="1"/>
        <rFont val="Calibri"/>
        <family val="2"/>
        <scheme val="minor"/>
      </rPr>
      <t>: Introduce discounts, bundle deals, or payment plans tailored to these markets.</t>
    </r>
  </si>
  <si>
    <t>2. Capitalize on Nigeria’s Strong Performance</t>
  </si>
  <si>
    <r>
      <t>Incentivize Retailers in Other Countries</t>
    </r>
    <r>
      <rPr>
        <sz val="11"/>
        <color theme="1"/>
        <rFont val="Calibri"/>
        <family val="2"/>
        <scheme val="minor"/>
      </rPr>
      <t>: Nigeria’s success may be due to its retailer network—similar incentives could help boost sales elsewhere.</t>
    </r>
  </si>
  <si>
    <r>
      <t>Maintain Momentum</t>
    </r>
    <r>
      <rPr>
        <sz val="11"/>
        <color theme="1"/>
        <rFont val="Calibri"/>
        <family val="2"/>
        <scheme val="minor"/>
      </rPr>
      <t>: Continue supporting retailers with marketing materials and exclusive deals to sustain dominance.</t>
    </r>
  </si>
  <si>
    <t>3. Address Seasonal Sales Dips (Feb, Aug, Nov)</t>
  </si>
  <si>
    <r>
      <t>Promotional Campaigns</t>
    </r>
    <r>
      <rPr>
        <sz val="11"/>
        <color theme="1"/>
        <rFont val="Calibri"/>
        <family val="2"/>
        <scheme val="minor"/>
      </rPr>
      <t>: Introduce mid-year sales or product launches to drive demand in slow months.</t>
    </r>
  </si>
  <si>
    <r>
      <t>Loyalty Programs</t>
    </r>
    <r>
      <rPr>
        <sz val="11"/>
        <color theme="1"/>
        <rFont val="Calibri"/>
        <family val="2"/>
        <scheme val="minor"/>
      </rPr>
      <t>: Encourage repeat purchases through reward programs or exclusive offers.</t>
    </r>
  </si>
  <si>
    <t>4. Optimize Product Strategy</t>
  </si>
  <si>
    <r>
      <t>Leverage Bestsellers (Gazelle &amp; Samba)</t>
    </r>
    <r>
      <rPr>
        <sz val="11"/>
        <color theme="1"/>
        <rFont val="Calibri"/>
        <family val="2"/>
        <scheme val="minor"/>
      </rPr>
      <t>: Expand inventory for these products and introduce variations in color or design.</t>
    </r>
  </si>
  <si>
    <r>
      <t>Balance Product Range</t>
    </r>
    <r>
      <rPr>
        <sz val="11"/>
        <color theme="1"/>
        <rFont val="Calibri"/>
        <family val="2"/>
        <scheme val="minor"/>
      </rPr>
      <t>: While low-end products perform well, consider premium product positioning for higher profit margins.</t>
    </r>
  </si>
  <si>
    <t>5. Boost Online Sales &amp; Trust</t>
  </si>
  <si>
    <r>
      <t>Improve Customer Experience Online</t>
    </r>
    <r>
      <rPr>
        <sz val="11"/>
        <color theme="1"/>
        <rFont val="Calibri"/>
        <family val="2"/>
        <scheme val="minor"/>
      </rPr>
      <t>: Simplify the checkout process, offer better customer support, and introduce flexible return policies.</t>
    </r>
  </si>
  <si>
    <r>
      <t>Enhance Digital Marketing</t>
    </r>
    <r>
      <rPr>
        <sz val="11"/>
        <color theme="1"/>
        <rFont val="Calibri"/>
        <family val="2"/>
        <scheme val="minor"/>
      </rPr>
      <t>: Run targeted online campaigns to shift consumer preference towards online purchases.</t>
    </r>
  </si>
  <si>
    <r>
      <t>Leverage Social Proof</t>
    </r>
    <r>
      <rPr>
        <sz val="11"/>
        <color theme="1"/>
        <rFont val="Calibri"/>
        <family val="2"/>
        <scheme val="minor"/>
      </rPr>
      <t>: Use reviews, testimonials, and influencer marketing to build trust in online sales.</t>
    </r>
  </si>
  <si>
    <t>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</si>
</sst>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quot;$&quot;* #,##0.00_);_(&quot;$&quot;* \(#,##0.00\);_(&quot;$&quot;* &quot;-&quot;??_);_(@_)"/>
    <numFmt numFmtId="165" formatCode="_-[$$-409]* #,##0.00_ ;_-[$$-409]* \-#,##0.00\ ;_-[$$-409]* &quot;-&quot;??_ ;_-@_ "/>
  </numFmts>
  <fonts count="9" x14ac:knownFonts="1">
    <font>
      <sz val="11"/>
      <color theme="1"/>
      <name val="Calibri"/>
      <family val="2"/>
      <scheme val="minor"/>
    </font>
    <font>
      <sz val="11"/>
      <color theme="1"/>
      <name val="Calibri"/>
      <family val="2"/>
      <scheme val="minor"/>
    </font>
    <font>
      <b/>
      <sz val="11"/>
      <color theme="1"/>
      <name val="Candara"/>
      <family val="2"/>
    </font>
    <font>
      <sz val="11"/>
      <color theme="1"/>
      <name val="Candara"/>
      <family val="2"/>
    </font>
    <font>
      <sz val="11"/>
      <color theme="0" tint="-0.34998626667073579"/>
      <name val="Calibri"/>
      <family val="2"/>
      <scheme val="minor"/>
    </font>
    <font>
      <b/>
      <sz val="11"/>
      <color theme="1"/>
      <name val="Calibri"/>
      <family val="2"/>
      <scheme val="minor"/>
    </font>
    <font>
      <b/>
      <sz val="24"/>
      <color theme="9" tint="0.79998168889431442"/>
      <name val="Calibri"/>
      <family val="2"/>
      <scheme val="minor"/>
    </font>
    <font>
      <b/>
      <sz val="18"/>
      <color theme="9" tint="0.79998168889431442"/>
      <name val="Calibri"/>
      <family val="2"/>
      <scheme val="minor"/>
    </font>
    <font>
      <b/>
      <sz val="1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499984740745262"/>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9" tint="-0.249977111117893"/>
      </top>
      <bottom/>
      <diagonal/>
    </border>
    <border>
      <left style="thin">
        <color theme="9"/>
      </left>
      <right style="thin">
        <color theme="9"/>
      </right>
      <top style="thin">
        <color theme="9"/>
      </top>
      <bottom style="thin">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left>
      <right style="thin">
        <color theme="9"/>
      </right>
      <top/>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40">
    <xf numFmtId="0" fontId="0" fillId="0" borderId="0" xfId="0"/>
    <xf numFmtId="0" fontId="4" fillId="2" borderId="0" xfId="0" applyFont="1" applyFill="1"/>
    <xf numFmtId="0" fontId="3" fillId="0" borderId="1" xfId="0" applyFont="1" applyBorder="1" applyAlignment="1">
      <alignment horizontal="center"/>
    </xf>
    <xf numFmtId="0" fontId="0" fillId="0" borderId="1" xfId="0" applyBorder="1"/>
    <xf numFmtId="164" fontId="3" fillId="0" borderId="1" xfId="1" applyFont="1" applyBorder="1" applyAlignment="1">
      <alignment horizontal="center"/>
    </xf>
    <xf numFmtId="14" fontId="3" fillId="0" borderId="1" xfId="0" applyNumberFormat="1" applyFont="1" applyBorder="1" applyAlignment="1">
      <alignment horizontal="center"/>
    </xf>
    <xf numFmtId="14" fontId="4" fillId="2" borderId="0" xfId="0" applyNumberFormat="1" applyFont="1" applyFill="1"/>
    <xf numFmtId="0" fontId="2" fillId="0" borderId="1" xfId="0" applyFont="1" applyBorder="1" applyAlignment="1">
      <alignment horizontal="left" vertical="top"/>
    </xf>
    <xf numFmtId="14" fontId="2" fillId="0" borderId="1" xfId="0" applyNumberFormat="1" applyFont="1" applyBorder="1" applyAlignment="1">
      <alignment horizontal="left" vertical="top"/>
    </xf>
    <xf numFmtId="0" fontId="0" fillId="0" borderId="0" xfId="0" applyAlignment="1">
      <alignment horizontal="left"/>
    </xf>
    <xf numFmtId="0" fontId="3" fillId="0" borderId="2" xfId="0" applyFont="1" applyBorder="1" applyAlignment="1">
      <alignment horizontal="center"/>
    </xf>
    <xf numFmtId="0" fontId="3" fillId="0" borderId="3" xfId="0" applyFont="1" applyBorder="1" applyAlignment="1">
      <alignment horizontal="center"/>
    </xf>
    <xf numFmtId="0" fontId="2" fillId="0" borderId="4" xfId="0" applyFont="1" applyBorder="1" applyAlignment="1">
      <alignment horizontal="center" vertical="top"/>
    </xf>
    <xf numFmtId="0" fontId="2" fillId="0" borderId="5" xfId="0" applyFont="1" applyBorder="1" applyAlignment="1">
      <alignment horizontal="center" vertical="top"/>
    </xf>
    <xf numFmtId="14" fontId="2" fillId="0" borderId="5" xfId="0" applyNumberFormat="1" applyFont="1" applyBorder="1" applyAlignment="1">
      <alignment horizontal="center" vertical="top"/>
    </xf>
    <xf numFmtId="0" fontId="2" fillId="0" borderId="6" xfId="0" applyFont="1" applyBorder="1" applyAlignment="1">
      <alignment horizontal="center" vertical="top"/>
    </xf>
    <xf numFmtId="0" fontId="3" fillId="0" borderId="7" xfId="0" applyFont="1" applyBorder="1" applyAlignment="1">
      <alignment horizontal="center"/>
    </xf>
    <xf numFmtId="0" fontId="3" fillId="0" borderId="8" xfId="0" applyFont="1" applyBorder="1" applyAlignment="1">
      <alignment horizontal="center"/>
    </xf>
    <xf numFmtId="14" fontId="3" fillId="0" borderId="8" xfId="0" applyNumberFormat="1" applyFont="1" applyBorder="1" applyAlignment="1">
      <alignment horizontal="center"/>
    </xf>
    <xf numFmtId="0" fontId="0" fillId="0" borderId="8" xfId="0" applyBorder="1"/>
    <xf numFmtId="164" fontId="3" fillId="0" borderId="8" xfId="1" applyFont="1" applyBorder="1" applyAlignment="1">
      <alignment horizontal="center"/>
    </xf>
    <xf numFmtId="0" fontId="3" fillId="0" borderId="9" xfId="0" applyFont="1" applyBorder="1" applyAlignment="1">
      <alignment horizontal="center"/>
    </xf>
    <xf numFmtId="164" fontId="3" fillId="0" borderId="1" xfId="0" applyNumberFormat="1" applyFont="1" applyBorder="1" applyAlignment="1">
      <alignment horizontal="center"/>
    </xf>
    <xf numFmtId="0" fontId="0" fillId="0" borderId="0" xfId="0" pivotButton="1"/>
    <xf numFmtId="0" fontId="0" fillId="0" borderId="0" xfId="0" applyNumberFormat="1"/>
    <xf numFmtId="0" fontId="0" fillId="0" borderId="0" xfId="0" applyAlignment="1">
      <alignment horizontal="left" indent="1"/>
    </xf>
    <xf numFmtId="165" fontId="0" fillId="0" borderId="0" xfId="0" applyNumberFormat="1"/>
    <xf numFmtId="165" fontId="0" fillId="0" borderId="0" xfId="2" applyNumberFormat="1" applyFont="1"/>
    <xf numFmtId="0" fontId="0" fillId="0" borderId="10" xfId="0" applyBorder="1"/>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14" xfId="0" applyFont="1" applyFill="1" applyBorder="1" applyAlignment="1">
      <alignment horizontal="center" vertical="center"/>
    </xf>
    <xf numFmtId="0" fontId="0" fillId="0" borderId="11" xfId="0" applyBorder="1" applyAlignment="1">
      <alignment wrapText="1"/>
    </xf>
    <xf numFmtId="0" fontId="0" fillId="0" borderId="0" xfId="0" applyBorder="1"/>
    <xf numFmtId="0" fontId="7" fillId="3" borderId="11" xfId="0" applyFont="1" applyFill="1" applyBorder="1" applyAlignment="1">
      <alignment horizontal="center" vertical="center"/>
    </xf>
    <xf numFmtId="0" fontId="0" fillId="0" borderId="15" xfId="0" applyFill="1" applyBorder="1" applyAlignment="1">
      <alignment wrapText="1"/>
    </xf>
    <xf numFmtId="0" fontId="0" fillId="0" borderId="0" xfId="0" applyAlignment="1">
      <alignment horizontal="left" vertical="center" indent="1"/>
    </xf>
    <xf numFmtId="0" fontId="5" fillId="0" borderId="0" xfId="0" applyFont="1" applyAlignment="1">
      <alignment horizontal="left" vertical="center" indent="1"/>
    </xf>
    <xf numFmtId="0" fontId="8" fillId="0" borderId="0" xfId="0" applyFont="1" applyAlignment="1">
      <alignment vertical="center"/>
    </xf>
    <xf numFmtId="0" fontId="6" fillId="3" borderId="0" xfId="0" applyFont="1" applyFill="1" applyAlignment="1">
      <alignment horizontal="center" vertical="center"/>
    </xf>
  </cellXfs>
  <cellStyles count="3">
    <cellStyle name="Comma" xfId="2" builtinId="3"/>
    <cellStyle name="Currency" xfId="1" builtinId="4"/>
    <cellStyle name="Normal" xfId="0" builtinId="0"/>
  </cellStyles>
  <dxfs count="1326">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numFmt numFmtId="0" formatCode="General"/>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numFmt numFmtId="0" formatCode="General"/>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numFmt numFmtId="19" formatCode="dd/mm/yyyy"/>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ndara"/>
        <family val="2"/>
        <scheme val="none"/>
      </font>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ndara"/>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numFmt numFmtId="0" formatCode="General"/>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numFmt numFmtId="0" formatCode="General"/>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numFmt numFmtId="19" formatCode="dd/mm/yyyy"/>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ndara"/>
        <family val="2"/>
        <scheme val="none"/>
      </font>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ndara"/>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color theme="1"/>
        <name val="Candara"/>
        <family val="2"/>
        <scheme val="none"/>
      </font>
      <fill>
        <patternFill patternType="solid">
          <bgColor rgb="FFEAEEF0"/>
        </patternFill>
      </fill>
    </dxf>
    <dxf>
      <font>
        <name val="Candara"/>
        <family val="2"/>
        <scheme val="none"/>
      </font>
    </dxf>
    <dxf>
      <fill>
        <patternFill patternType="none">
          <bgColor auto="1"/>
        </patternFill>
      </fill>
    </dxf>
    <dxf>
      <fill>
        <patternFill>
          <bgColor theme="0" tint="-0.24994659260841701"/>
        </patternFill>
      </fill>
    </dxf>
  </dxfs>
  <tableStyles count="13" defaultTableStyle="TableStyleMedium2" defaultPivotStyle="PivotStyleLight16">
    <tableStyle name="Invisible" pivot="0" table="0" count="0" xr9:uid="{A41C2E71-5145-4C78-BD11-6C39AD26BF42}"/>
    <tableStyle name="Slicer Style 1" pivot="0" table="0" count="1" xr9:uid="{24E65D7C-0217-45C1-907F-83067610C364}">
      <tableStyleElement type="headerRow" dxfId="1325"/>
    </tableStyle>
    <tableStyle name="Slicer Style 10" pivot="0" table="0" count="1" xr9:uid="{C12CE415-75BB-4048-B927-42D8E096F2A1}"/>
    <tableStyle name="Slicer Style 11" pivot="0" table="0" count="1" xr9:uid="{A5B76E4E-7FC8-4187-9DD8-D865ED620D65}"/>
    <tableStyle name="Slicer Style 12" pivot="0" table="0" count="1" xr9:uid="{B6E8F603-3582-4361-B309-9FF98AF39497}"/>
    <tableStyle name="Slicer Style 2" pivot="0" table="0" count="1" xr9:uid="{F66B131F-C6DE-44A1-BB09-825E4EEE7B8F}">
      <tableStyleElement type="wholeTable" dxfId="1324"/>
    </tableStyle>
    <tableStyle name="Slicer Style 3" pivot="0" table="0" count="1" xr9:uid="{C838D421-D6E6-432C-890A-088A8A833BCE}">
      <tableStyleElement type="wholeTable" dxfId="1323"/>
    </tableStyle>
    <tableStyle name="Slicer Style 4" pivot="0" table="0" count="1" xr9:uid="{19007203-1AF6-4FD9-A8EF-15045553F387}"/>
    <tableStyle name="Slicer Style 5" pivot="0" table="0" count="2" xr9:uid="{598915E6-8B57-4E08-88FC-60DF8ECC2214}">
      <tableStyleElement type="wholeTable" dxfId="1322"/>
    </tableStyle>
    <tableStyle name="Slicer Style 6" pivot="0" table="0" count="1" xr9:uid="{1AAD5527-B819-4A48-87FA-F7DF9D93DDAE}"/>
    <tableStyle name="Slicer Style 7" pivot="0" table="0" count="0" xr9:uid="{A776AADE-E482-4A09-99AE-541766045D40}"/>
    <tableStyle name="Slicer Style 8" pivot="0" table="0" count="1" xr9:uid="{27B30676-080A-42AC-9B53-D1853B5A139B}"/>
    <tableStyle name="Slicer Style 9" pivot="0" table="0" count="1" xr9:uid="{0D6511A5-714A-407B-9954-F11487ACEF4B}"/>
  </tableStyles>
  <colors>
    <mruColors>
      <color rgb="FFFEEFDA"/>
      <color rgb="FFFEF4E6"/>
      <color rgb="FF990000"/>
      <color rgb="FFF8F8F8"/>
      <color rgb="FFEAEEF0"/>
      <color rgb="FFEAEAEA"/>
      <color rgb="FFEDEFF0"/>
      <color rgb="FFFFFFFF"/>
    </mruColors>
  </colors>
  <extLst>
    <ext xmlns:x14="http://schemas.microsoft.com/office/spreadsheetml/2009/9/main" uri="{46F421CA-312F-682f-3DD2-61675219B42D}">
      <x14:dxfs count="8">
        <dxf>
          <fill>
            <patternFill>
              <bgColor rgb="FFEDEFF0"/>
            </patternFill>
          </fill>
        </dxf>
        <dxf>
          <fill>
            <patternFill>
              <bgColor rgb="FFEDEFF0"/>
            </patternFill>
          </fill>
        </dxf>
        <dxf>
          <font>
            <name val="Candara"/>
            <family val="2"/>
            <scheme val="none"/>
          </font>
        </dxf>
        <dxf>
          <font>
            <color theme="0"/>
            <name val="Candara"/>
            <family val="2"/>
            <scheme val="none"/>
          </font>
          <fill>
            <patternFill>
              <bgColor theme="1" tint="0.14996795556505021"/>
            </patternFill>
          </fill>
        </dxf>
        <dxf>
          <fill>
            <patternFill>
              <bgColor theme="1" tint="0.14996795556505021"/>
            </patternFill>
          </fill>
        </dxf>
        <dxf>
          <fill>
            <patternFill>
              <bgColor rgb="FFF8F8F8"/>
            </patternFill>
          </fill>
        </dxf>
        <dxf>
          <font>
            <name val="Candara"/>
            <family val="2"/>
            <scheme val="none"/>
          </font>
          <fill>
            <patternFill>
              <bgColor rgb="FFFFFFFF"/>
            </patternFill>
          </fill>
        </dxf>
        <dxf>
          <fill>
            <patternFill>
              <bgColor rgb="FFEDEFF0"/>
            </patternFill>
          </fill>
        </dxf>
      </x14:dxfs>
    </ext>
    <ext xmlns:x14="http://schemas.microsoft.com/office/spreadsheetml/2009/9/main" uri="{EB79DEF2-80B8-43e5-95BD-54CBDDF9020C}">
      <x14:slicerStyles defaultSlicerStyle="Slicer Style 11">
        <x14:slicerStyle name="Slicer Style 1"/>
        <x14:slicerStyle name="Slicer Style 10">
          <x14:slicerStyleElements>
            <x14:slicerStyleElement type="unselectedItemWithData" dxfId="7"/>
          </x14:slicerStyleElements>
        </x14:slicerStyle>
        <x14:slicerStyle name="Slicer Style 11">
          <x14:slicerStyleElements>
            <x14:slicerStyleElement type="selectedItemWithData" dxfId="6"/>
          </x14:slicerStyleElements>
        </x14:slicerStyle>
        <x14:slicerStyle name="Slicer Style 12">
          <x14:slicerStyleElements>
            <x14:slicerStyleElement type="unselectedItemWithNoData" dxfId="5"/>
          </x14:slicerStyleElements>
        </x14:slicerStyle>
        <x14:slicerStyle name="Slicer Style 2"/>
        <x14:slicerStyle name="Slicer Style 3"/>
        <x14:slicerStyle name="Slicer Style 4">
          <x14:slicerStyleElements>
            <x14:slicerStyleElement type="selectedItemWithData" dxfId="4"/>
          </x14:slicerStyleElements>
        </x14:slicerStyle>
        <x14:slicerStyle name="Slicer Style 5">
          <x14:slicerStyleElements>
            <x14:slicerStyleElement type="selectedItemWithData" dxfId="3"/>
          </x14:slicerStyleElements>
        </x14:slicerStyle>
        <x14:slicerStyle name="Slicer Style 6">
          <x14:slicerStyleElements>
            <x14:slicerStyleElement type="selectedItemWithData" dxfId="2"/>
          </x14:slicerStyleElements>
        </x14:slicerStyle>
        <x14:slicerStyle name="Slicer Style 7"/>
        <x14:slicerStyle name="Slicer Style 8">
          <x14:slicerStyleElements>
            <x14:slicerStyleElement type="selectedItemWithData" dxfId="1"/>
          </x14:slicerStyleElements>
        </x14:slicerStyle>
        <x14:slicerStyle name="Slicer Style 9">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microsoft.com/office/2023/09/relationships/Python" Target="pyth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1).xlsx]Pivot!PivotTable24</c:name>
    <c:fmtId val="69"/>
  </c:pivotSource>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PRODUCT</a:t>
            </a:r>
            <a:r>
              <a:rPr lang="en-US" baseline="0">
                <a:solidFill>
                  <a:schemeClr val="accent6">
                    <a:lumMod val="50000"/>
                  </a:schemeClr>
                </a:solidFill>
              </a:rPr>
              <a:t> SALES PERFORMANCE</a:t>
            </a:r>
            <a:endParaRPr lang="en-US">
              <a:solidFill>
                <a:schemeClr val="accent6">
                  <a:lumMod val="50000"/>
                </a:schemeClr>
              </a:solidFill>
            </a:endParaRPr>
          </a:p>
        </c:rich>
      </c:tx>
      <c:layout>
        <c:manualLayout>
          <c:xMode val="edge"/>
          <c:yMode val="edge"/>
          <c:x val="0.17313984315224024"/>
          <c:y val="0.17122568968726479"/>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NG"/>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w="9525">
              <a:solidFill>
                <a:schemeClr val="accent6">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Pivot!$O$18</c:f>
              <c:strCache>
                <c:ptCount val="1"/>
                <c:pt idx="0">
                  <c:v>Sum of Total Sales</c:v>
                </c:pt>
              </c:strCache>
            </c:strRef>
          </c:tx>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Pivot!$N$19:$N$23</c:f>
              <c:strCache>
                <c:ptCount val="4"/>
                <c:pt idx="0">
                  <c:v>Adidas Campus</c:v>
                </c:pt>
                <c:pt idx="1">
                  <c:v>Adidas Gazelle</c:v>
                </c:pt>
                <c:pt idx="2">
                  <c:v>Adidas Samba</c:v>
                </c:pt>
                <c:pt idx="3">
                  <c:v>Adidas Spezial</c:v>
                </c:pt>
              </c:strCache>
            </c:strRef>
          </c:cat>
          <c:val>
            <c:numRef>
              <c:f>Pivot!$O$19:$O$23</c:f>
              <c:numCache>
                <c:formatCode>_-[$$-409]* #,##0.00_ ;_-[$$-409]* \-#,##0.00\ ;_-[$$-409]* "-"??_ ;_-@_ </c:formatCode>
                <c:ptCount val="4"/>
                <c:pt idx="0">
                  <c:v>473802.63000000024</c:v>
                </c:pt>
                <c:pt idx="1">
                  <c:v>592874.39</c:v>
                </c:pt>
                <c:pt idx="2">
                  <c:v>604769.89</c:v>
                </c:pt>
                <c:pt idx="3">
                  <c:v>528237.14999999991</c:v>
                </c:pt>
              </c:numCache>
            </c:numRef>
          </c:val>
          <c:extLst>
            <c:ext xmlns:c16="http://schemas.microsoft.com/office/drawing/2014/chart" uri="{C3380CC4-5D6E-409C-BE32-E72D297353CC}">
              <c16:uniqueId val="{00000000-46A1-4E25-8CAC-F3859A55193F}"/>
            </c:ext>
          </c:extLst>
        </c:ser>
        <c:dLbls>
          <c:showLegendKey val="0"/>
          <c:showVal val="0"/>
          <c:showCatName val="0"/>
          <c:showSerName val="0"/>
          <c:showPercent val="0"/>
          <c:showBubbleSize val="0"/>
        </c:dLbls>
        <c:gapWidth val="269"/>
        <c:axId val="723941120"/>
        <c:axId val="1036401088"/>
      </c:barChart>
      <c:lineChart>
        <c:grouping val="standard"/>
        <c:varyColors val="0"/>
        <c:ser>
          <c:idx val="1"/>
          <c:order val="1"/>
          <c:tx>
            <c:strRef>
              <c:f>Pivot!$P$18</c:f>
              <c:strCache>
                <c:ptCount val="1"/>
                <c:pt idx="0">
                  <c:v>Sum of Units Sold</c:v>
                </c:pt>
              </c:strCache>
            </c:strRef>
          </c:tx>
          <c:spPr>
            <a:ln w="34925" cap="rnd">
              <a:solidFill>
                <a:schemeClr val="accent6">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Pivot!$N$19:$N$23</c:f>
              <c:strCache>
                <c:ptCount val="4"/>
                <c:pt idx="0">
                  <c:v>Adidas Campus</c:v>
                </c:pt>
                <c:pt idx="1">
                  <c:v>Adidas Gazelle</c:v>
                </c:pt>
                <c:pt idx="2">
                  <c:v>Adidas Samba</c:v>
                </c:pt>
                <c:pt idx="3">
                  <c:v>Adidas Spezial</c:v>
                </c:pt>
              </c:strCache>
            </c:strRef>
          </c:cat>
          <c:val>
            <c:numRef>
              <c:f>Pivot!$P$19:$P$23</c:f>
              <c:numCache>
                <c:formatCode>General</c:formatCode>
                <c:ptCount val="4"/>
                <c:pt idx="0">
                  <c:v>5523</c:v>
                </c:pt>
                <c:pt idx="1">
                  <c:v>6614</c:v>
                </c:pt>
                <c:pt idx="2">
                  <c:v>6973</c:v>
                </c:pt>
                <c:pt idx="3">
                  <c:v>6022</c:v>
                </c:pt>
              </c:numCache>
            </c:numRef>
          </c:val>
          <c:smooth val="0"/>
          <c:extLst>
            <c:ext xmlns:c16="http://schemas.microsoft.com/office/drawing/2014/chart" uri="{C3380CC4-5D6E-409C-BE32-E72D297353CC}">
              <c16:uniqueId val="{00000001-46A1-4E25-8CAC-F3859A55193F}"/>
            </c:ext>
          </c:extLst>
        </c:ser>
        <c:dLbls>
          <c:showLegendKey val="0"/>
          <c:showVal val="0"/>
          <c:showCatName val="0"/>
          <c:showSerName val="0"/>
          <c:showPercent val="0"/>
          <c:showBubbleSize val="0"/>
        </c:dLbls>
        <c:marker val="1"/>
        <c:smooth val="0"/>
        <c:axId val="1036400608"/>
        <c:axId val="1036403008"/>
      </c:lineChart>
      <c:catAx>
        <c:axId val="723941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6401088"/>
        <c:crosses val="autoZero"/>
        <c:auto val="1"/>
        <c:lblAlgn val="ctr"/>
        <c:lblOffset val="100"/>
        <c:noMultiLvlLbl val="0"/>
      </c:catAx>
      <c:valAx>
        <c:axId val="1036401088"/>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3941120"/>
        <c:crosses val="autoZero"/>
        <c:crossBetween val="between"/>
      </c:valAx>
      <c:valAx>
        <c:axId val="103640300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NG"/>
          </a:p>
        </c:txPr>
        <c:crossAx val="1036400608"/>
        <c:crosses val="max"/>
        <c:crossBetween val="between"/>
      </c:valAx>
      <c:catAx>
        <c:axId val="1036400608"/>
        <c:scaling>
          <c:orientation val="minMax"/>
        </c:scaling>
        <c:delete val="1"/>
        <c:axPos val="t"/>
        <c:numFmt formatCode="General" sourceLinked="1"/>
        <c:majorTickMark val="none"/>
        <c:minorTickMark val="none"/>
        <c:tickLblPos val="nextTo"/>
        <c:crossAx val="1036403008"/>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1).xlsx]Pivot!PivotTable24</c:name>
    <c:fmtId val="61"/>
  </c:pivotSource>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PRODUCT</a:t>
            </a:r>
            <a:r>
              <a:rPr lang="en-US" baseline="0">
                <a:solidFill>
                  <a:schemeClr val="accent6">
                    <a:lumMod val="50000"/>
                  </a:schemeClr>
                </a:solidFill>
              </a:rPr>
              <a:t> SALES PERFORMANCE</a:t>
            </a:r>
            <a:endParaRPr lang="en-US">
              <a:solidFill>
                <a:schemeClr val="accent6">
                  <a:lumMod val="50000"/>
                </a:schemeClr>
              </a:solidFill>
            </a:endParaRPr>
          </a:p>
        </c:rich>
      </c:tx>
      <c:layout>
        <c:manualLayout>
          <c:xMode val="edge"/>
          <c:yMode val="edge"/>
          <c:x val="0.17313984315224024"/>
          <c:y val="0.17122568968726479"/>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NG"/>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w="9525">
              <a:solidFill>
                <a:schemeClr val="accent6">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solidFill>
              <a:schemeClr val="accent6">
                <a:alpha val="89000"/>
              </a:schemeClr>
            </a:solidFill>
          </a:ln>
          <a:effectLst>
            <a:outerShdw blurRad="635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Pivot!$O$18</c:f>
              <c:strCache>
                <c:ptCount val="1"/>
                <c:pt idx="0">
                  <c:v>Sum of Total Sales</c:v>
                </c:pt>
              </c:strCache>
            </c:strRef>
          </c:tx>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solidFill>
                <a:schemeClr val="accent6">
                  <a:alpha val="89000"/>
                </a:schemeClr>
              </a:solidFill>
            </a:ln>
            <a:effectLst>
              <a:outerShdw blurRad="635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Pivot!$N$19:$N$23</c:f>
              <c:strCache>
                <c:ptCount val="4"/>
                <c:pt idx="0">
                  <c:v>Adidas Campus</c:v>
                </c:pt>
                <c:pt idx="1">
                  <c:v>Adidas Gazelle</c:v>
                </c:pt>
                <c:pt idx="2">
                  <c:v>Adidas Samba</c:v>
                </c:pt>
                <c:pt idx="3">
                  <c:v>Adidas Spezial</c:v>
                </c:pt>
              </c:strCache>
            </c:strRef>
          </c:cat>
          <c:val>
            <c:numRef>
              <c:f>Pivot!$O$19:$O$23</c:f>
              <c:numCache>
                <c:formatCode>_-[$$-409]* #,##0.00_ ;_-[$$-409]* \-#,##0.00\ ;_-[$$-409]* "-"??_ ;_-@_ </c:formatCode>
                <c:ptCount val="4"/>
                <c:pt idx="0">
                  <c:v>473802.63000000024</c:v>
                </c:pt>
                <c:pt idx="1">
                  <c:v>592874.39</c:v>
                </c:pt>
                <c:pt idx="2">
                  <c:v>604769.89</c:v>
                </c:pt>
                <c:pt idx="3">
                  <c:v>528237.14999999991</c:v>
                </c:pt>
              </c:numCache>
            </c:numRef>
          </c:val>
          <c:extLst>
            <c:ext xmlns:c16="http://schemas.microsoft.com/office/drawing/2014/chart" uri="{C3380CC4-5D6E-409C-BE32-E72D297353CC}">
              <c16:uniqueId val="{00000000-EEBB-4546-86E3-1CE60189EDCE}"/>
            </c:ext>
          </c:extLst>
        </c:ser>
        <c:dLbls>
          <c:showLegendKey val="0"/>
          <c:showVal val="0"/>
          <c:showCatName val="0"/>
          <c:showSerName val="0"/>
          <c:showPercent val="0"/>
          <c:showBubbleSize val="0"/>
        </c:dLbls>
        <c:gapWidth val="269"/>
        <c:axId val="723941120"/>
        <c:axId val="1036401088"/>
      </c:barChart>
      <c:lineChart>
        <c:grouping val="standard"/>
        <c:varyColors val="0"/>
        <c:ser>
          <c:idx val="1"/>
          <c:order val="1"/>
          <c:tx>
            <c:strRef>
              <c:f>Pivot!$P$18</c:f>
              <c:strCache>
                <c:ptCount val="1"/>
                <c:pt idx="0">
                  <c:v>Sum of Units Sold</c:v>
                </c:pt>
              </c:strCache>
            </c:strRef>
          </c:tx>
          <c:spPr>
            <a:ln w="34925" cap="rnd">
              <a:solidFill>
                <a:schemeClr val="accent6">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Pivot!$N$19:$N$23</c:f>
              <c:strCache>
                <c:ptCount val="4"/>
                <c:pt idx="0">
                  <c:v>Adidas Campus</c:v>
                </c:pt>
                <c:pt idx="1">
                  <c:v>Adidas Gazelle</c:v>
                </c:pt>
                <c:pt idx="2">
                  <c:v>Adidas Samba</c:v>
                </c:pt>
                <c:pt idx="3">
                  <c:v>Adidas Spezial</c:v>
                </c:pt>
              </c:strCache>
            </c:strRef>
          </c:cat>
          <c:val>
            <c:numRef>
              <c:f>Pivot!$P$19:$P$23</c:f>
              <c:numCache>
                <c:formatCode>General</c:formatCode>
                <c:ptCount val="4"/>
                <c:pt idx="0">
                  <c:v>5523</c:v>
                </c:pt>
                <c:pt idx="1">
                  <c:v>6614</c:v>
                </c:pt>
                <c:pt idx="2">
                  <c:v>6973</c:v>
                </c:pt>
                <c:pt idx="3">
                  <c:v>6022</c:v>
                </c:pt>
              </c:numCache>
            </c:numRef>
          </c:val>
          <c:smooth val="0"/>
          <c:extLst>
            <c:ext xmlns:c16="http://schemas.microsoft.com/office/drawing/2014/chart" uri="{C3380CC4-5D6E-409C-BE32-E72D297353CC}">
              <c16:uniqueId val="{00000001-EEBB-4546-86E3-1CE60189EDCE}"/>
            </c:ext>
          </c:extLst>
        </c:ser>
        <c:dLbls>
          <c:showLegendKey val="0"/>
          <c:showVal val="0"/>
          <c:showCatName val="0"/>
          <c:showSerName val="0"/>
          <c:showPercent val="0"/>
          <c:showBubbleSize val="0"/>
        </c:dLbls>
        <c:marker val="1"/>
        <c:smooth val="0"/>
        <c:axId val="1036400608"/>
        <c:axId val="1036403008"/>
      </c:lineChart>
      <c:catAx>
        <c:axId val="723941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6401088"/>
        <c:crosses val="autoZero"/>
        <c:auto val="1"/>
        <c:lblAlgn val="ctr"/>
        <c:lblOffset val="100"/>
        <c:noMultiLvlLbl val="0"/>
      </c:catAx>
      <c:valAx>
        <c:axId val="1036401088"/>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3941120"/>
        <c:crosses val="autoZero"/>
        <c:crossBetween val="between"/>
      </c:valAx>
      <c:valAx>
        <c:axId val="103640300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NG"/>
          </a:p>
        </c:txPr>
        <c:crossAx val="1036400608"/>
        <c:crosses val="max"/>
        <c:crossBetween val="between"/>
      </c:valAx>
      <c:catAx>
        <c:axId val="1036400608"/>
        <c:scaling>
          <c:orientation val="minMax"/>
        </c:scaling>
        <c:delete val="1"/>
        <c:axPos val="t"/>
        <c:numFmt formatCode="General" sourceLinked="1"/>
        <c:majorTickMark val="none"/>
        <c:minorTickMark val="none"/>
        <c:tickLblPos val="nextTo"/>
        <c:crossAx val="1036403008"/>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1).xlsx]Pivot!PivotTable25</c:name>
    <c:fmtId val="101"/>
  </c:pivotSource>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PROFITABLE SALES METHOD</a:t>
            </a:r>
          </a:p>
        </c:rich>
      </c:tx>
      <c:layout>
        <c:manualLayout>
          <c:xMode val="edge"/>
          <c:yMode val="edge"/>
          <c:x val="0.18617719481465159"/>
          <c:y val="0.15162724376075656"/>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NG"/>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w="9525">
              <a:solidFill>
                <a:schemeClr val="accent6">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solidFill>
              <a:schemeClr val="accent6">
                <a:alpha val="89000"/>
              </a:schemeClr>
            </a:solidFill>
          </a:ln>
          <a:effectLst>
            <a:outerShdw blurRad="635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solidFill>
              <a:schemeClr val="accent6">
                <a:alpha val="89000"/>
              </a:schemeClr>
            </a:solidFill>
          </a:ln>
          <a:effectLst>
            <a:outerShdw blurRad="635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solidFill>
              <a:schemeClr val="accent6">
                <a:alpha val="89000"/>
              </a:schemeClr>
            </a:solidFill>
          </a:ln>
          <a:effectLst>
            <a:outerShdw blurRad="635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solidFill>
              <a:schemeClr val="accent6">
                <a:alpha val="89000"/>
              </a:schemeClr>
            </a:solidFill>
          </a:ln>
          <a:effectLst>
            <a:outerShdw blurRad="635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Pivot!$S$12</c:f>
              <c:strCache>
                <c:ptCount val="1"/>
                <c:pt idx="0">
                  <c:v>Total</c:v>
                </c:pt>
              </c:strCache>
            </c:strRef>
          </c:tx>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solidFill>
                <a:schemeClr val="accent6">
                  <a:alpha val="89000"/>
                </a:schemeClr>
              </a:solidFill>
            </a:ln>
            <a:effectLst>
              <a:outerShdw blurRad="635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Pivot!$R$13:$R$15</c:f>
              <c:strCache>
                <c:ptCount val="2"/>
                <c:pt idx="0">
                  <c:v>In-store</c:v>
                </c:pt>
                <c:pt idx="1">
                  <c:v>Online</c:v>
                </c:pt>
              </c:strCache>
            </c:strRef>
          </c:cat>
          <c:val>
            <c:numRef>
              <c:f>Pivot!$S$13:$S$15</c:f>
              <c:numCache>
                <c:formatCode>_-[$$-409]* #,##0.00_ ;_-[$$-409]* \-#,##0.00\ ;_-[$$-409]* "-"??_ ;_-@_ </c:formatCode>
                <c:ptCount val="2"/>
                <c:pt idx="0">
                  <c:v>234233.77999999991</c:v>
                </c:pt>
                <c:pt idx="1">
                  <c:v>212569.48999999996</c:v>
                </c:pt>
              </c:numCache>
            </c:numRef>
          </c:val>
          <c:extLst>
            <c:ext xmlns:c16="http://schemas.microsoft.com/office/drawing/2014/chart" uri="{C3380CC4-5D6E-409C-BE32-E72D297353CC}">
              <c16:uniqueId val="{00000003-53DD-4318-841E-7C6704C37A6D}"/>
            </c:ext>
          </c:extLst>
        </c:ser>
        <c:dLbls>
          <c:showLegendKey val="0"/>
          <c:showVal val="0"/>
          <c:showCatName val="0"/>
          <c:showSerName val="0"/>
          <c:showPercent val="0"/>
          <c:showBubbleSize val="0"/>
        </c:dLbls>
        <c:gapWidth val="269"/>
        <c:axId val="723941120"/>
        <c:axId val="1036401088"/>
      </c:barChart>
      <c:catAx>
        <c:axId val="723941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6401088"/>
        <c:crosses val="autoZero"/>
        <c:auto val="1"/>
        <c:lblAlgn val="ctr"/>
        <c:lblOffset val="100"/>
        <c:noMultiLvlLbl val="0"/>
      </c:catAx>
      <c:valAx>
        <c:axId val="1036401088"/>
        <c:scaling>
          <c:orientation val="minMax"/>
        </c:scaling>
        <c:delete val="1"/>
        <c:axPos val="l"/>
        <c:numFmt formatCode="_-[$$-409]* #,##0.00_ ;_-[$$-409]* \-#,##0.00\ ;_-[$$-409]* &quot;-&quot;??_ ;_-@_ " sourceLinked="1"/>
        <c:majorTickMark val="none"/>
        <c:minorTickMark val="none"/>
        <c:tickLblPos val="nextTo"/>
        <c:crossAx val="72394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spPr>
    <a:solidFill>
      <a:schemeClr val="bg1"/>
    </a:solidFill>
    <a:ln w="9525"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1).xlsx]Pivot!PivotTable10</c:name>
    <c:fmtId val="130"/>
  </c:pivotSource>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SALES</a:t>
            </a:r>
            <a:r>
              <a:rPr lang="en-US" baseline="0">
                <a:solidFill>
                  <a:schemeClr val="accent6">
                    <a:lumMod val="50000"/>
                  </a:schemeClr>
                </a:solidFill>
              </a:rPr>
              <a:t> BY PRICE CATEGORY</a:t>
            </a:r>
            <a:endParaRPr lang="en-US">
              <a:solidFill>
                <a:schemeClr val="accent6">
                  <a:lumMod val="50000"/>
                </a:schemeClr>
              </a:solidFill>
            </a:endParaRPr>
          </a:p>
        </c:rich>
      </c:tx>
      <c:layout>
        <c:manualLayout>
          <c:xMode val="edge"/>
          <c:yMode val="edge"/>
          <c:x val="0.1230324356981769"/>
          <c:y val="0.15182203924690987"/>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NG"/>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w="9525">
              <a:solidFill>
                <a:schemeClr val="accent6">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Pivot!$S$18</c:f>
              <c:strCache>
                <c:ptCount val="1"/>
                <c:pt idx="0">
                  <c:v>Sum of Operating Profit</c:v>
                </c:pt>
              </c:strCache>
            </c:strRef>
          </c:tx>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Pivot!$R$19:$R$22</c:f>
              <c:strCache>
                <c:ptCount val="3"/>
                <c:pt idx="0">
                  <c:v>High</c:v>
                </c:pt>
                <c:pt idx="1">
                  <c:v>Low</c:v>
                </c:pt>
                <c:pt idx="2">
                  <c:v>Mid</c:v>
                </c:pt>
              </c:strCache>
            </c:strRef>
          </c:cat>
          <c:val>
            <c:numRef>
              <c:f>Pivot!$S$19:$S$22</c:f>
              <c:numCache>
                <c:formatCode>_-[$$-409]* #,##0.00_ ;_-[$$-409]* \-#,##0.00\ ;_-[$$-409]* "-"??_ ;_-@_ </c:formatCode>
                <c:ptCount val="3"/>
                <c:pt idx="0">
                  <c:v>139940.97999999998</c:v>
                </c:pt>
                <c:pt idx="1">
                  <c:v>168468.66999999998</c:v>
                </c:pt>
                <c:pt idx="2">
                  <c:v>138393.62000000005</c:v>
                </c:pt>
              </c:numCache>
            </c:numRef>
          </c:val>
          <c:extLst>
            <c:ext xmlns:c16="http://schemas.microsoft.com/office/drawing/2014/chart" uri="{C3380CC4-5D6E-409C-BE32-E72D297353CC}">
              <c16:uniqueId val="{00000000-ECC3-4D96-9E88-7AAD2B8E2960}"/>
            </c:ext>
          </c:extLst>
        </c:ser>
        <c:dLbls>
          <c:showLegendKey val="0"/>
          <c:showVal val="0"/>
          <c:showCatName val="0"/>
          <c:showSerName val="0"/>
          <c:showPercent val="0"/>
          <c:showBubbleSize val="0"/>
        </c:dLbls>
        <c:gapWidth val="219"/>
        <c:overlap val="-27"/>
        <c:axId val="1423687296"/>
        <c:axId val="1423685376"/>
      </c:barChart>
      <c:lineChart>
        <c:grouping val="standard"/>
        <c:varyColors val="0"/>
        <c:ser>
          <c:idx val="1"/>
          <c:order val="1"/>
          <c:tx>
            <c:strRef>
              <c:f>Pivot!$T$18</c:f>
              <c:strCache>
                <c:ptCount val="1"/>
                <c:pt idx="0">
                  <c:v>Sum of Units Sold</c:v>
                </c:pt>
              </c:strCache>
            </c:strRef>
          </c:tx>
          <c:spPr>
            <a:ln w="34925" cap="rnd">
              <a:solidFill>
                <a:schemeClr val="accent6">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Pivot!$R$19:$R$22</c:f>
              <c:strCache>
                <c:ptCount val="3"/>
                <c:pt idx="0">
                  <c:v>High</c:v>
                </c:pt>
                <c:pt idx="1">
                  <c:v>Low</c:v>
                </c:pt>
                <c:pt idx="2">
                  <c:v>Mid</c:v>
                </c:pt>
              </c:strCache>
            </c:strRef>
          </c:cat>
          <c:val>
            <c:numRef>
              <c:f>Pivot!$T$19:$T$22</c:f>
              <c:numCache>
                <c:formatCode>General</c:formatCode>
                <c:ptCount val="3"/>
                <c:pt idx="0">
                  <c:v>8045</c:v>
                </c:pt>
                <c:pt idx="1">
                  <c:v>9555</c:v>
                </c:pt>
                <c:pt idx="2">
                  <c:v>7532</c:v>
                </c:pt>
              </c:numCache>
            </c:numRef>
          </c:val>
          <c:smooth val="0"/>
          <c:extLst>
            <c:ext xmlns:c16="http://schemas.microsoft.com/office/drawing/2014/chart" uri="{C3380CC4-5D6E-409C-BE32-E72D297353CC}">
              <c16:uniqueId val="{00000001-ECC3-4D96-9E88-7AAD2B8E2960}"/>
            </c:ext>
          </c:extLst>
        </c:ser>
        <c:dLbls>
          <c:showLegendKey val="0"/>
          <c:showVal val="0"/>
          <c:showCatName val="0"/>
          <c:showSerName val="0"/>
          <c:showPercent val="0"/>
          <c:showBubbleSize val="0"/>
        </c:dLbls>
        <c:marker val="1"/>
        <c:smooth val="0"/>
        <c:axId val="1575398544"/>
        <c:axId val="1575397104"/>
      </c:lineChart>
      <c:catAx>
        <c:axId val="1423687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3685376"/>
        <c:crosses val="autoZero"/>
        <c:auto val="1"/>
        <c:lblAlgn val="ctr"/>
        <c:lblOffset val="100"/>
        <c:noMultiLvlLbl val="0"/>
      </c:catAx>
      <c:valAx>
        <c:axId val="1423685376"/>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3687296"/>
        <c:crosses val="autoZero"/>
        <c:crossBetween val="between"/>
      </c:valAx>
      <c:valAx>
        <c:axId val="15753971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5398544"/>
        <c:crosses val="max"/>
        <c:crossBetween val="between"/>
      </c:valAx>
      <c:catAx>
        <c:axId val="1575398544"/>
        <c:scaling>
          <c:orientation val="minMax"/>
        </c:scaling>
        <c:delete val="1"/>
        <c:axPos val="b"/>
        <c:numFmt formatCode="General" sourceLinked="1"/>
        <c:majorTickMark val="none"/>
        <c:minorTickMark val="none"/>
        <c:tickLblPos val="nextTo"/>
        <c:crossAx val="1575397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1).xlsx]Pivot!PivotTable4</c:name>
    <c:fmtId val="59"/>
  </c:pivotSource>
  <c:chart>
    <c:title>
      <c:tx>
        <c:rich>
          <a:bodyPr rot="0" spcFirstLastPara="1" vertOverflow="ellipsis" vert="horz" wrap="square" anchor="ctr" anchorCtr="1"/>
          <a:lstStyle/>
          <a:p>
            <a:pPr>
              <a:defRPr sz="1400" b="1" i="0" u="none" strike="noStrike" kern="1200" cap="none" spc="20" baseline="0">
                <a:solidFill>
                  <a:schemeClr val="accent6">
                    <a:lumMod val="50000"/>
                  </a:schemeClr>
                </a:solidFill>
                <a:latin typeface="+mn-lt"/>
                <a:ea typeface="+mn-ea"/>
                <a:cs typeface="+mn-cs"/>
              </a:defRPr>
            </a:pPr>
            <a:r>
              <a:rPr lang="en-US" b="1">
                <a:solidFill>
                  <a:schemeClr val="accent6">
                    <a:lumMod val="50000"/>
                  </a:schemeClr>
                </a:solidFill>
              </a:rPr>
              <a:t>SALES PERFORMANCE BY COUNTRY</a:t>
            </a:r>
          </a:p>
        </c:rich>
      </c:tx>
      <c:layout>
        <c:manualLayout>
          <c:xMode val="edge"/>
          <c:yMode val="edge"/>
          <c:x val="0.18749658255273408"/>
          <c:y val="0.12860892388451445"/>
        </c:manualLayout>
      </c:layout>
      <c:overlay val="0"/>
      <c:spPr>
        <a:noFill/>
        <a:ln>
          <a:gradFill>
            <a:gsLst>
              <a:gs pos="0">
                <a:schemeClr val="accent6"/>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cap="none" spc="20" baseline="0">
              <a:solidFill>
                <a:schemeClr val="accent6">
                  <a:lumMod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Pivot!$B$8</c:f>
              <c:strCache>
                <c:ptCount val="1"/>
                <c:pt idx="0">
                  <c:v>Total</c:v>
                </c:pt>
              </c:strCache>
            </c:strRef>
          </c:tx>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invertIfNegative val="0"/>
          <c:cat>
            <c:strRef>
              <c:f>Pivot!$A$9:$A$14</c:f>
              <c:strCache>
                <c:ptCount val="5"/>
                <c:pt idx="0">
                  <c:v>Egypt</c:v>
                </c:pt>
                <c:pt idx="1">
                  <c:v>Ghana</c:v>
                </c:pt>
                <c:pt idx="2">
                  <c:v>Nigeria </c:v>
                </c:pt>
                <c:pt idx="3">
                  <c:v>Senegal</c:v>
                </c:pt>
                <c:pt idx="4">
                  <c:v>South-Africa</c:v>
                </c:pt>
              </c:strCache>
            </c:strRef>
          </c:cat>
          <c:val>
            <c:numRef>
              <c:f>Pivot!$B$9:$B$14</c:f>
              <c:numCache>
                <c:formatCode>_-[$$-409]* #,##0.00_ ;_-[$$-409]* \-#,##0.00\ ;_-[$$-409]* "-"??_ ;_-@_ </c:formatCode>
                <c:ptCount val="5"/>
                <c:pt idx="0">
                  <c:v>326617.87999999995</c:v>
                </c:pt>
                <c:pt idx="1">
                  <c:v>446359.02000000008</c:v>
                </c:pt>
                <c:pt idx="2">
                  <c:v>923828.26999999979</c:v>
                </c:pt>
                <c:pt idx="3">
                  <c:v>194578.97000000006</c:v>
                </c:pt>
                <c:pt idx="4">
                  <c:v>308299.9200000001</c:v>
                </c:pt>
              </c:numCache>
            </c:numRef>
          </c:val>
          <c:extLst>
            <c:ext xmlns:c16="http://schemas.microsoft.com/office/drawing/2014/chart" uri="{C3380CC4-5D6E-409C-BE32-E72D297353CC}">
              <c16:uniqueId val="{00000000-F3C9-46A2-9B14-84BCA9A18BC1}"/>
            </c:ext>
          </c:extLst>
        </c:ser>
        <c:dLbls>
          <c:showLegendKey val="0"/>
          <c:showVal val="0"/>
          <c:showCatName val="0"/>
          <c:showSerName val="0"/>
          <c:showPercent val="0"/>
          <c:showBubbleSize val="0"/>
        </c:dLbls>
        <c:gapWidth val="100"/>
        <c:axId val="1663133984"/>
        <c:axId val="1663132064"/>
      </c:barChart>
      <c:catAx>
        <c:axId val="166313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663132064"/>
        <c:crosses val="autoZero"/>
        <c:auto val="1"/>
        <c:lblAlgn val="ctr"/>
        <c:lblOffset val="100"/>
        <c:noMultiLvlLbl val="0"/>
      </c:catAx>
      <c:valAx>
        <c:axId val="1663132064"/>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6631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1).xlsx]Pivot!PivotTable11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solidFill>
                  <a:schemeClr val="accent6">
                    <a:lumMod val="50000"/>
                  </a:schemeClr>
                </a:solidFill>
              </a:rPr>
              <a:t>TOP PERFORMING RETAILERS</a:t>
            </a:r>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50">
              <a:fgClr>
                <a:srgbClr val="F79646">
                  <a:lumMod val="20000"/>
                  <a:lumOff val="80000"/>
                </a:srgbClr>
              </a:fgClr>
              <a:bgClr>
                <a:srgbClr val="F79646">
                  <a:lumMod val="20000"/>
                  <a:lumOff val="80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6">
              <a:tint val="54000"/>
            </a:schemeClr>
          </a:solidFill>
          <a:ln>
            <a:noFill/>
          </a:ln>
          <a:effectLst>
            <a:outerShdw blurRad="254000" sx="102000" sy="102000" algn="ctr" rotWithShape="0">
              <a:prstClr val="black">
                <a:alpha val="20000"/>
              </a:prstClr>
            </a:outerShdw>
          </a:effectLst>
        </c:spPr>
      </c:pivotFmt>
      <c:pivotFmt>
        <c:idx val="9"/>
        <c:spPr>
          <a:solidFill>
            <a:schemeClr val="accent6">
              <a:tint val="77000"/>
            </a:schemeClr>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
        <c:idx val="11"/>
        <c:spPr>
          <a:solidFill>
            <a:schemeClr val="accent6">
              <a:shade val="76000"/>
            </a:schemeClr>
          </a:solidFill>
          <a:ln>
            <a:noFill/>
          </a:ln>
          <a:effectLst>
            <a:outerShdw blurRad="254000" sx="102000" sy="102000" algn="ctr" rotWithShape="0">
              <a:prstClr val="black">
                <a:alpha val="20000"/>
              </a:prstClr>
            </a:outerShdw>
          </a:effectLst>
        </c:spPr>
      </c:pivotFmt>
      <c:pivotFmt>
        <c:idx val="12"/>
        <c:spPr>
          <a:solidFill>
            <a:schemeClr val="accent6">
              <a:shade val="53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Pivot!$O$3</c:f>
              <c:strCache>
                <c:ptCount val="1"/>
                <c:pt idx="0">
                  <c:v>Total</c:v>
                </c:pt>
              </c:strCache>
            </c:strRef>
          </c:tx>
          <c:dPt>
            <c:idx val="0"/>
            <c:bubble3D val="0"/>
            <c:spPr>
              <a:solidFill>
                <a:schemeClr val="accent6">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8BA-462E-B8FA-4688054B2858}"/>
              </c:ext>
            </c:extLst>
          </c:dPt>
          <c:dPt>
            <c:idx val="1"/>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8BA-462E-B8FA-4688054B2858}"/>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8BA-462E-B8FA-4688054B2858}"/>
              </c:ext>
            </c:extLst>
          </c:dPt>
          <c:dPt>
            <c:idx val="3"/>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8BA-462E-B8FA-4688054B2858}"/>
              </c:ext>
            </c:extLst>
          </c:dPt>
          <c:dPt>
            <c:idx val="4"/>
            <c:bubble3D val="0"/>
            <c:spPr>
              <a:solidFill>
                <a:schemeClr val="accent6">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8BA-462E-B8FA-4688054B2858}"/>
              </c:ext>
            </c:extLst>
          </c:dPt>
          <c:dLbls>
            <c:spPr>
              <a:pattFill prst="pct50">
                <a:fgClr>
                  <a:srgbClr val="F79646">
                    <a:lumMod val="20000"/>
                    <a:lumOff val="80000"/>
                  </a:srgbClr>
                </a:fgClr>
                <a:bgClr>
                  <a:srgbClr val="F79646">
                    <a:lumMod val="20000"/>
                    <a:lumOff val="80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Pivot!$N$4:$N$9</c:f>
              <c:strCache>
                <c:ptCount val="5"/>
                <c:pt idx="0">
                  <c:v>Retailer A</c:v>
                </c:pt>
                <c:pt idx="1">
                  <c:v>Retailer B</c:v>
                </c:pt>
                <c:pt idx="2">
                  <c:v>Retailer C</c:v>
                </c:pt>
                <c:pt idx="3">
                  <c:v>Retailer D</c:v>
                </c:pt>
                <c:pt idx="4">
                  <c:v>Retailer E</c:v>
                </c:pt>
              </c:strCache>
            </c:strRef>
          </c:cat>
          <c:val>
            <c:numRef>
              <c:f>Pivot!$O$4:$O$9</c:f>
              <c:numCache>
                <c:formatCode>_-[$$-409]* #,##0.00_ ;_-[$$-409]* \-#,##0.00\ ;_-[$$-409]* "-"??_ ;_-@_ </c:formatCode>
                <c:ptCount val="5"/>
                <c:pt idx="0">
                  <c:v>414348.06000000011</c:v>
                </c:pt>
                <c:pt idx="1">
                  <c:v>432349.09000000008</c:v>
                </c:pt>
                <c:pt idx="2">
                  <c:v>387346.06000000017</c:v>
                </c:pt>
                <c:pt idx="3">
                  <c:v>521048.97999999963</c:v>
                </c:pt>
                <c:pt idx="4">
                  <c:v>444591.87000000005</c:v>
                </c:pt>
              </c:numCache>
            </c:numRef>
          </c:val>
          <c:extLst>
            <c:ext xmlns:c16="http://schemas.microsoft.com/office/drawing/2014/chart" uri="{C3380CC4-5D6E-409C-BE32-E72D297353CC}">
              <c16:uniqueId val="{0000000A-F8BA-462E-B8FA-4688054B2858}"/>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1).xlsx]Pivot!PivotTable19</c:name>
    <c:fmtId val="4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chemeClr val="accent6">
                    <a:lumMod val="50000"/>
                  </a:schemeClr>
                </a:solidFill>
              </a:rPr>
              <a:t>MONTHLY/QUARTERLY</a:t>
            </a:r>
            <a:r>
              <a:rPr lang="en-US" b="1" baseline="0">
                <a:solidFill>
                  <a:schemeClr val="accent6">
                    <a:lumMod val="50000"/>
                  </a:schemeClr>
                </a:solidFill>
              </a:rPr>
              <a:t> REVENUE PERFORMANCE </a:t>
            </a:r>
            <a:endParaRPr lang="en-US" b="1">
              <a:solidFill>
                <a:schemeClr val="accent6">
                  <a:lumMod val="50000"/>
                </a:schemeClr>
              </a:solidFill>
            </a:endParaRPr>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Pivot!$R$54</c:f>
              <c:strCache>
                <c:ptCount val="1"/>
                <c:pt idx="0">
                  <c:v>Total</c:v>
                </c:pt>
              </c:strCache>
            </c:strRef>
          </c:tx>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cat>
            <c:multiLvlStrRef>
              <c:f>Pivot!$Q$55:$Q$71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Q1</c:v>
                  </c:pt>
                  <c:pt idx="3">
                    <c:v>Q2</c:v>
                  </c:pt>
                  <c:pt idx="6">
                    <c:v>Q3</c:v>
                  </c:pt>
                  <c:pt idx="9">
                    <c:v>Q4</c:v>
                  </c:pt>
                </c:lvl>
              </c:multiLvlStrCache>
            </c:multiLvlStrRef>
          </c:cat>
          <c:val>
            <c:numRef>
              <c:f>Pivot!$R$55:$R$71</c:f>
              <c:numCache>
                <c:formatCode>General</c:formatCode>
                <c:ptCount val="12"/>
                <c:pt idx="0">
                  <c:v>160745.09</c:v>
                </c:pt>
                <c:pt idx="1">
                  <c:v>152890.79000000004</c:v>
                </c:pt>
                <c:pt idx="2">
                  <c:v>238056.22000000006</c:v>
                </c:pt>
                <c:pt idx="3">
                  <c:v>154835.05000000005</c:v>
                </c:pt>
                <c:pt idx="4">
                  <c:v>183773.9</c:v>
                </c:pt>
                <c:pt idx="5">
                  <c:v>150519.88000000003</c:v>
                </c:pt>
                <c:pt idx="6">
                  <c:v>200811.12</c:v>
                </c:pt>
                <c:pt idx="7">
                  <c:v>205069.55000000008</c:v>
                </c:pt>
                <c:pt idx="8">
                  <c:v>173484.86000000002</c:v>
                </c:pt>
                <c:pt idx="9">
                  <c:v>180573.29999999996</c:v>
                </c:pt>
                <c:pt idx="10">
                  <c:v>160657.29999999999</c:v>
                </c:pt>
                <c:pt idx="11">
                  <c:v>238267</c:v>
                </c:pt>
              </c:numCache>
            </c:numRef>
          </c:val>
          <c:extLst>
            <c:ext xmlns:c16="http://schemas.microsoft.com/office/drawing/2014/chart" uri="{C3380CC4-5D6E-409C-BE32-E72D297353CC}">
              <c16:uniqueId val="{00000000-6C28-4A37-9BAB-563288ABB6D6}"/>
            </c:ext>
          </c:extLst>
        </c:ser>
        <c:dLbls>
          <c:showLegendKey val="0"/>
          <c:showVal val="0"/>
          <c:showCatName val="0"/>
          <c:showSerName val="0"/>
          <c:showPercent val="0"/>
          <c:showBubbleSize val="0"/>
        </c:dLbls>
        <c:axId val="1588888624"/>
        <c:axId val="1588890064"/>
      </c:areaChart>
      <c:catAx>
        <c:axId val="1588888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588890064"/>
        <c:crosses val="autoZero"/>
        <c:auto val="1"/>
        <c:lblAlgn val="ctr"/>
        <c:lblOffset val="100"/>
        <c:noMultiLvlLbl val="0"/>
      </c:catAx>
      <c:valAx>
        <c:axId val="158889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5888886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1).xlsx]Pivot!PivotTable15</c:name>
    <c:fmtId val="20"/>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YEAR</a:t>
            </a:r>
            <a:r>
              <a:rPr lang="en-US" b="1" baseline="0">
                <a:solidFill>
                  <a:schemeClr val="accent6">
                    <a:lumMod val="50000"/>
                  </a:schemeClr>
                </a:solidFill>
              </a:rPr>
              <a:t> ON YEAR GROWTH</a:t>
            </a:r>
            <a:endParaRPr lang="en-US" b="1">
              <a:solidFill>
                <a:schemeClr val="accent6">
                  <a:lumMod val="50000"/>
                </a:schemeClr>
              </a:solidFill>
            </a:endParaRPr>
          </a:p>
        </c:rich>
      </c:tx>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NG"/>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Pivot!$O$54</c:f>
              <c:strCache>
                <c:ptCount val="1"/>
                <c:pt idx="0">
                  <c:v>Total</c:v>
                </c:pt>
              </c:strCache>
            </c:strRef>
          </c:tx>
          <c:spPr>
            <a:ln w="28575" cap="rnd">
              <a:solidFill>
                <a:schemeClr val="accent6"/>
              </a:solidFill>
              <a:round/>
            </a:ln>
            <a:effectLst/>
          </c:spPr>
          <c:marker>
            <c:symbol val="none"/>
          </c:marker>
          <c:cat>
            <c:strRef>
              <c:f>Pivot!$N$55:$N$58</c:f>
              <c:strCache>
                <c:ptCount val="3"/>
                <c:pt idx="0">
                  <c:v>2021</c:v>
                </c:pt>
                <c:pt idx="1">
                  <c:v>2022</c:v>
                </c:pt>
                <c:pt idx="2">
                  <c:v>2023</c:v>
                </c:pt>
              </c:strCache>
            </c:strRef>
          </c:cat>
          <c:val>
            <c:numRef>
              <c:f>Pivot!$O$55:$O$58</c:f>
              <c:numCache>
                <c:formatCode>General</c:formatCode>
                <c:ptCount val="3"/>
                <c:pt idx="0">
                  <c:v>747420.30000000016</c:v>
                </c:pt>
                <c:pt idx="1">
                  <c:v>722739.77999999945</c:v>
                </c:pt>
                <c:pt idx="2">
                  <c:v>729523.9800000001</c:v>
                </c:pt>
              </c:numCache>
            </c:numRef>
          </c:val>
          <c:smooth val="0"/>
          <c:extLst>
            <c:ext xmlns:c16="http://schemas.microsoft.com/office/drawing/2014/chart" uri="{C3380CC4-5D6E-409C-BE32-E72D297353CC}">
              <c16:uniqueId val="{00000000-491F-4FFB-A5C2-C0DC73F650F9}"/>
            </c:ext>
          </c:extLst>
        </c:ser>
        <c:dLbls>
          <c:showLegendKey val="0"/>
          <c:showVal val="0"/>
          <c:showCatName val="0"/>
          <c:showSerName val="0"/>
          <c:showPercent val="0"/>
          <c:showBubbleSize val="0"/>
        </c:dLbls>
        <c:smooth val="0"/>
        <c:axId val="60444160"/>
        <c:axId val="67811296"/>
      </c:lineChart>
      <c:catAx>
        <c:axId val="6044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811296"/>
        <c:crosses val="autoZero"/>
        <c:auto val="1"/>
        <c:lblAlgn val="ctr"/>
        <c:lblOffset val="100"/>
        <c:noMultiLvlLbl val="0"/>
      </c:catAx>
      <c:valAx>
        <c:axId val="67811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4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1).xlsx]Pivot!PivotTable20</c:name>
    <c:fmtId val="55"/>
  </c:pivotSource>
  <c:chart>
    <c:title>
      <c:tx>
        <c:rich>
          <a:bodyPr rot="0" spcFirstLastPara="1" vertOverflow="ellipsis" vert="horz" wrap="square" anchor="ctr" anchorCtr="1"/>
          <a:lstStyle/>
          <a:p>
            <a:pPr>
              <a:defRPr sz="1400" b="1" i="0" u="none" strike="noStrike" kern="1200" baseline="0">
                <a:solidFill>
                  <a:schemeClr val="accent6">
                    <a:lumMod val="50000"/>
                  </a:schemeClr>
                </a:solidFill>
                <a:latin typeface="+mn-lt"/>
                <a:ea typeface="+mn-ea"/>
                <a:cs typeface="+mn-cs"/>
              </a:defRPr>
            </a:pPr>
            <a:r>
              <a:rPr lang="en-US" sz="1400">
                <a:solidFill>
                  <a:schemeClr val="accent6">
                    <a:lumMod val="50000"/>
                  </a:schemeClr>
                </a:solidFill>
              </a:rPr>
              <a:t>RETAILER</a:t>
            </a:r>
            <a:r>
              <a:rPr lang="en-US" sz="1400" baseline="0">
                <a:solidFill>
                  <a:schemeClr val="accent6">
                    <a:lumMod val="50000"/>
                  </a:schemeClr>
                </a:solidFill>
              </a:rPr>
              <a:t> COUNT BY COUNTRY</a:t>
            </a:r>
            <a:endParaRPr lang="en-US" sz="1400">
              <a:solidFill>
                <a:schemeClr val="accent6">
                  <a:lumMod val="50000"/>
                </a:schemeClr>
              </a:solidFill>
            </a:endParaRPr>
          </a:p>
        </c:rich>
      </c:tx>
      <c:layout>
        <c:manualLayout>
          <c:xMode val="edge"/>
          <c:yMode val="edge"/>
          <c:x val="0.16060324429744532"/>
          <c:y val="7.8395151005167169E-2"/>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baseline="0">
              <a:solidFill>
                <a:schemeClr val="accent6">
                  <a:lumMod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pivotFmt>
      <c:pivotFmt>
        <c:idx val="43"/>
      </c:pivotFmt>
      <c:pivotFmt>
        <c:idx val="44"/>
      </c:pivotFmt>
      <c:pivotFmt>
        <c:idx val="45"/>
      </c:pivotFmt>
      <c:pivotFmt>
        <c:idx val="46"/>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pivotFmt>
      <c:pivotFmt>
        <c:idx val="49"/>
      </c:pivotFmt>
      <c:pivotFmt>
        <c:idx val="50"/>
      </c:pivotFmt>
      <c:pivotFmt>
        <c:idx val="51"/>
      </c:pivotFmt>
      <c:pivotFmt>
        <c:idx val="52"/>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solidFill>
              <a:srgbClr val="F79646">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5"/>
          <c:order val="0"/>
          <c:tx>
            <c:strRef>
              <c:f>Pivot!$O$36</c:f>
              <c:strCache>
                <c:ptCount val="1"/>
                <c:pt idx="0">
                  <c:v>Total</c:v>
                </c:pt>
              </c:strCache>
            </c:strRef>
          </c:tx>
          <c:dPt>
            <c:idx val="0"/>
            <c:bubble3D val="0"/>
            <c:spPr>
              <a:gradFill rotWithShape="1">
                <a:gsLst>
                  <a:gs pos="0">
                    <a:schemeClr val="accent6">
                      <a:tint val="54000"/>
                      <a:shade val="51000"/>
                      <a:satMod val="130000"/>
                    </a:schemeClr>
                  </a:gs>
                  <a:gs pos="80000">
                    <a:schemeClr val="accent6">
                      <a:tint val="54000"/>
                      <a:shade val="93000"/>
                      <a:satMod val="130000"/>
                    </a:schemeClr>
                  </a:gs>
                  <a:gs pos="100000">
                    <a:schemeClr val="accent6">
                      <a:tint val="54000"/>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6">
                      <a:shade val="53000"/>
                      <a:shade val="51000"/>
                      <a:satMod val="130000"/>
                    </a:schemeClr>
                  </a:gs>
                  <a:gs pos="80000">
                    <a:schemeClr val="accent6">
                      <a:shade val="53000"/>
                      <a:shade val="93000"/>
                      <a:satMod val="130000"/>
                    </a:schemeClr>
                  </a:gs>
                  <a:gs pos="100000">
                    <a:schemeClr val="accent6">
                      <a:shade val="53000"/>
                      <a:shade val="94000"/>
                      <a:satMod val="135000"/>
                    </a:schemeClr>
                  </a:gs>
                </a:gsLst>
                <a:lin ang="16200000" scaled="0"/>
              </a:gradFill>
              <a:ln>
                <a:noFill/>
              </a:ln>
              <a:effectLst>
                <a:outerShdw blurRad="40000" dist="23000" dir="5400000" rotWithShape="0">
                  <a:srgbClr val="000000">
                    <a:alpha val="35000"/>
                  </a:srgbClr>
                </a:outerShdw>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Pivot!$N$37:$N$42</c:f>
              <c:strCache>
                <c:ptCount val="5"/>
                <c:pt idx="0">
                  <c:v>Egypt</c:v>
                </c:pt>
                <c:pt idx="1">
                  <c:v>Ghana</c:v>
                </c:pt>
                <c:pt idx="2">
                  <c:v>Nigeria </c:v>
                </c:pt>
                <c:pt idx="3">
                  <c:v>Senegal</c:v>
                </c:pt>
                <c:pt idx="4">
                  <c:v>South-Africa</c:v>
                </c:pt>
              </c:strCache>
            </c:strRef>
          </c:cat>
          <c:val>
            <c:numRef>
              <c:f>Pivot!$O$37:$O$42</c:f>
              <c:numCache>
                <c:formatCode>General</c:formatCode>
                <c:ptCount val="5"/>
                <c:pt idx="0">
                  <c:v>68</c:v>
                </c:pt>
                <c:pt idx="1">
                  <c:v>98</c:v>
                </c:pt>
                <c:pt idx="2">
                  <c:v>205</c:v>
                </c:pt>
                <c:pt idx="3">
                  <c:v>48</c:v>
                </c:pt>
                <c:pt idx="4">
                  <c:v>81</c:v>
                </c:pt>
              </c:numCache>
            </c:numRef>
          </c:val>
          <c:extLst>
            <c:ext xmlns:c16="http://schemas.microsoft.com/office/drawing/2014/chart" uri="{C3380CC4-5D6E-409C-BE32-E72D297353CC}">
              <c16:uniqueId val="{00000000-2779-436C-A398-C5957451C78C}"/>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Sales Data (version 1) (version 1).xlsx]Pivot!PivotTable25</c:name>
    <c:fmtId val="99"/>
  </c:pivotSource>
  <c:chart>
    <c:title>
      <c:tx>
        <c:rich>
          <a:bodyPr rot="0" spcFirstLastPara="1" vertOverflow="ellipsis" vert="horz" wrap="square" anchor="ctr" anchorCtr="1"/>
          <a:lstStyle/>
          <a:p>
            <a:pPr>
              <a:defRPr sz="1600" b="1" i="0" u="none" strike="noStrike" kern="1200" baseline="0">
                <a:ln>
                  <a:noFill/>
                </a:ln>
                <a:solidFill>
                  <a:schemeClr val="accent6">
                    <a:lumMod val="50000"/>
                  </a:schemeClr>
                </a:solidFill>
                <a:latin typeface="+mn-lt"/>
                <a:ea typeface="+mn-ea"/>
                <a:cs typeface="+mn-cs"/>
              </a:defRPr>
            </a:pPr>
            <a:r>
              <a:rPr lang="en-US">
                <a:ln>
                  <a:noFill/>
                </a:ln>
                <a:solidFill>
                  <a:schemeClr val="accent6">
                    <a:lumMod val="50000"/>
                  </a:schemeClr>
                </a:solidFill>
              </a:rPr>
              <a:t>Profitable Sales Method</a:t>
            </a:r>
          </a:p>
        </c:rich>
      </c:tx>
      <c:overlay val="0"/>
      <c:spPr>
        <a:noFill/>
        <a:ln>
          <a:noFill/>
        </a:ln>
        <a:effectLst/>
      </c:spPr>
      <c:txPr>
        <a:bodyPr rot="0" spcFirstLastPara="1" vertOverflow="ellipsis" vert="horz" wrap="square" anchor="ctr" anchorCtr="1"/>
        <a:lstStyle/>
        <a:p>
          <a:pPr>
            <a:defRPr sz="1600" b="1" i="0" u="none" strike="noStrike" kern="1200" baseline="0">
              <a:ln>
                <a:noFill/>
              </a:ln>
              <a:solidFill>
                <a:schemeClr val="accent6">
                  <a:lumMod val="50000"/>
                </a:schemeClr>
              </a:solidFill>
              <a:latin typeface="+mn-lt"/>
              <a:ea typeface="+mn-ea"/>
              <a:cs typeface="+mn-cs"/>
            </a:defRPr>
          </a:pPr>
          <a:endParaRPr lang="en-NG"/>
        </a:p>
      </c:txPr>
    </c:title>
    <c:autoTitleDeleted val="0"/>
    <c:pivotFmts>
      <c:pivotFmt>
        <c:idx val="0"/>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Pivot!$S$12</c:f>
              <c:strCache>
                <c:ptCount val="1"/>
                <c:pt idx="0">
                  <c:v>Total</c:v>
                </c:pt>
              </c:strCache>
            </c:strRef>
          </c:tx>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1D0-4A75-8AF2-B8CB32236820}"/>
              </c:ext>
            </c:extLst>
          </c:dPt>
          <c:dPt>
            <c:idx val="1"/>
            <c:invertIfNegative val="0"/>
            <c:bubble3D val="0"/>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1D0-4A75-8AF2-B8CB32236820}"/>
              </c:ext>
            </c:extLst>
          </c:dPt>
          <c:cat>
            <c:strRef>
              <c:f>Pivot!$R$13:$R$15</c:f>
              <c:strCache>
                <c:ptCount val="2"/>
                <c:pt idx="0">
                  <c:v>In-store</c:v>
                </c:pt>
                <c:pt idx="1">
                  <c:v>Online</c:v>
                </c:pt>
              </c:strCache>
            </c:strRef>
          </c:cat>
          <c:val>
            <c:numRef>
              <c:f>Pivot!$S$13:$S$15</c:f>
              <c:numCache>
                <c:formatCode>_-[$$-409]* #,##0.00_ ;_-[$$-409]* \-#,##0.00\ ;_-[$$-409]* "-"??_ ;_-@_ </c:formatCode>
                <c:ptCount val="2"/>
                <c:pt idx="0">
                  <c:v>234233.77999999991</c:v>
                </c:pt>
                <c:pt idx="1">
                  <c:v>212569.48999999996</c:v>
                </c:pt>
              </c:numCache>
            </c:numRef>
          </c:val>
          <c:extLst>
            <c:ext xmlns:c16="http://schemas.microsoft.com/office/drawing/2014/chart" uri="{C3380CC4-5D6E-409C-BE32-E72D297353CC}">
              <c16:uniqueId val="{00000004-71D0-4A75-8AF2-B8CB32236820}"/>
            </c:ext>
          </c:extLst>
        </c:ser>
        <c:dLbls>
          <c:showLegendKey val="0"/>
          <c:showVal val="0"/>
          <c:showCatName val="0"/>
          <c:showSerName val="0"/>
          <c:showPercent val="0"/>
          <c:showBubbleSize val="0"/>
        </c:dLbls>
        <c:gapWidth val="100"/>
        <c:overlap val="-24"/>
        <c:axId val="934702000"/>
        <c:axId val="934701040"/>
      </c:barChart>
      <c:catAx>
        <c:axId val="934702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4701040"/>
        <c:crosses val="autoZero"/>
        <c:auto val="1"/>
        <c:lblAlgn val="ctr"/>
        <c:lblOffset val="100"/>
        <c:noMultiLvlLbl val="0"/>
      </c:catAx>
      <c:valAx>
        <c:axId val="934701040"/>
        <c:scaling>
          <c:orientation val="minMax"/>
        </c:scaling>
        <c:delete val="1"/>
        <c:axPos val="l"/>
        <c:numFmt formatCode="_-[$$-409]* #,##0.00_ ;_-[$$-409]* \-#,##0.00\ ;_-[$$-409]* &quot;-&quot;??_ ;_-@_ " sourceLinked="1"/>
        <c:majorTickMark val="none"/>
        <c:minorTickMark val="none"/>
        <c:tickLblPos val="nextTo"/>
        <c:crossAx val="93470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1).xlsx]Pivot!PivotTable10</c:name>
    <c:fmtId val="128"/>
  </c:pivotSource>
  <c:chart>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w="9525">
              <a:solidFill>
                <a:schemeClr val="accent6">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Pivot!$S$18</c:f>
              <c:strCache>
                <c:ptCount val="1"/>
                <c:pt idx="0">
                  <c:v>Sum of Operating Profit</c:v>
                </c:pt>
              </c:strCache>
            </c:strRef>
          </c:tx>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Pivot!$R$19:$R$22</c:f>
              <c:strCache>
                <c:ptCount val="3"/>
                <c:pt idx="0">
                  <c:v>High</c:v>
                </c:pt>
                <c:pt idx="1">
                  <c:v>Low</c:v>
                </c:pt>
                <c:pt idx="2">
                  <c:v>Mid</c:v>
                </c:pt>
              </c:strCache>
            </c:strRef>
          </c:cat>
          <c:val>
            <c:numRef>
              <c:f>Pivot!$S$19:$S$22</c:f>
              <c:numCache>
                <c:formatCode>_-[$$-409]* #,##0.00_ ;_-[$$-409]* \-#,##0.00\ ;_-[$$-409]* "-"??_ ;_-@_ </c:formatCode>
                <c:ptCount val="3"/>
                <c:pt idx="0">
                  <c:v>139940.97999999998</c:v>
                </c:pt>
                <c:pt idx="1">
                  <c:v>168468.66999999998</c:v>
                </c:pt>
                <c:pt idx="2">
                  <c:v>138393.62000000005</c:v>
                </c:pt>
              </c:numCache>
            </c:numRef>
          </c:val>
          <c:extLst>
            <c:ext xmlns:c16="http://schemas.microsoft.com/office/drawing/2014/chart" uri="{C3380CC4-5D6E-409C-BE32-E72D297353CC}">
              <c16:uniqueId val="{00000000-B01A-4632-AF2F-9920E51C5866}"/>
            </c:ext>
          </c:extLst>
        </c:ser>
        <c:dLbls>
          <c:showLegendKey val="0"/>
          <c:showVal val="0"/>
          <c:showCatName val="0"/>
          <c:showSerName val="0"/>
          <c:showPercent val="0"/>
          <c:showBubbleSize val="0"/>
        </c:dLbls>
        <c:gapWidth val="219"/>
        <c:overlap val="-27"/>
        <c:axId val="1423687296"/>
        <c:axId val="1423685376"/>
      </c:barChart>
      <c:lineChart>
        <c:grouping val="standard"/>
        <c:varyColors val="0"/>
        <c:ser>
          <c:idx val="1"/>
          <c:order val="1"/>
          <c:tx>
            <c:strRef>
              <c:f>Pivot!$T$18</c:f>
              <c:strCache>
                <c:ptCount val="1"/>
                <c:pt idx="0">
                  <c:v>Sum of Units Sold</c:v>
                </c:pt>
              </c:strCache>
            </c:strRef>
          </c:tx>
          <c:spPr>
            <a:ln w="34925" cap="rnd">
              <a:solidFill>
                <a:schemeClr val="accent6">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w="9525">
                <a:solidFill>
                  <a:schemeClr val="accent6">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Pivot!$R$19:$R$22</c:f>
              <c:strCache>
                <c:ptCount val="3"/>
                <c:pt idx="0">
                  <c:v>High</c:v>
                </c:pt>
                <c:pt idx="1">
                  <c:v>Low</c:v>
                </c:pt>
                <c:pt idx="2">
                  <c:v>Mid</c:v>
                </c:pt>
              </c:strCache>
            </c:strRef>
          </c:cat>
          <c:val>
            <c:numRef>
              <c:f>Pivot!$T$19:$T$22</c:f>
              <c:numCache>
                <c:formatCode>General</c:formatCode>
                <c:ptCount val="3"/>
                <c:pt idx="0">
                  <c:v>8045</c:v>
                </c:pt>
                <c:pt idx="1">
                  <c:v>9555</c:v>
                </c:pt>
                <c:pt idx="2">
                  <c:v>7532</c:v>
                </c:pt>
              </c:numCache>
            </c:numRef>
          </c:val>
          <c:smooth val="0"/>
          <c:extLst>
            <c:ext xmlns:c16="http://schemas.microsoft.com/office/drawing/2014/chart" uri="{C3380CC4-5D6E-409C-BE32-E72D297353CC}">
              <c16:uniqueId val="{00000001-B01A-4632-AF2F-9920E51C5866}"/>
            </c:ext>
          </c:extLst>
        </c:ser>
        <c:dLbls>
          <c:showLegendKey val="0"/>
          <c:showVal val="0"/>
          <c:showCatName val="0"/>
          <c:showSerName val="0"/>
          <c:showPercent val="0"/>
          <c:showBubbleSize val="0"/>
        </c:dLbls>
        <c:marker val="1"/>
        <c:smooth val="0"/>
        <c:axId val="1575398544"/>
        <c:axId val="1575397104"/>
      </c:lineChart>
      <c:catAx>
        <c:axId val="1423687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3685376"/>
        <c:crosses val="autoZero"/>
        <c:auto val="1"/>
        <c:lblAlgn val="ctr"/>
        <c:lblOffset val="100"/>
        <c:noMultiLvlLbl val="0"/>
      </c:catAx>
      <c:valAx>
        <c:axId val="142368537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3687296"/>
        <c:crosses val="autoZero"/>
        <c:crossBetween val="between"/>
      </c:valAx>
      <c:valAx>
        <c:axId val="15753971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5398544"/>
        <c:crosses val="max"/>
        <c:crossBetween val="between"/>
      </c:valAx>
      <c:catAx>
        <c:axId val="1575398544"/>
        <c:scaling>
          <c:orientation val="minMax"/>
        </c:scaling>
        <c:delete val="1"/>
        <c:axPos val="b"/>
        <c:numFmt formatCode="General" sourceLinked="1"/>
        <c:majorTickMark val="none"/>
        <c:minorTickMark val="none"/>
        <c:tickLblPos val="nextTo"/>
        <c:crossAx val="1575397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1).xlsx]Pivot!PivotTable4</c:name>
    <c:fmtId val="44"/>
  </c:pivotSource>
  <c:chart>
    <c:title>
      <c:tx>
        <c:rich>
          <a:bodyPr rot="0" spcFirstLastPara="1" vertOverflow="ellipsis" vert="horz" wrap="square" anchor="ctr" anchorCtr="1"/>
          <a:lstStyle/>
          <a:p>
            <a:pPr>
              <a:defRPr sz="1400" b="1" i="0" u="none" strike="noStrike" kern="1200" cap="none" spc="20" baseline="0">
                <a:solidFill>
                  <a:schemeClr val="accent6">
                    <a:lumMod val="50000"/>
                  </a:schemeClr>
                </a:solidFill>
                <a:latin typeface="+mn-lt"/>
                <a:ea typeface="+mn-ea"/>
                <a:cs typeface="+mn-cs"/>
              </a:defRPr>
            </a:pPr>
            <a:r>
              <a:rPr lang="en-US" b="1">
                <a:solidFill>
                  <a:schemeClr val="accent6">
                    <a:lumMod val="50000"/>
                  </a:schemeClr>
                </a:solidFill>
              </a:rPr>
              <a:t>SALES PERFORMANCE BY COUNTRY</a:t>
            </a:r>
          </a:p>
        </c:rich>
      </c:tx>
      <c:layout>
        <c:manualLayout>
          <c:xMode val="edge"/>
          <c:yMode val="edge"/>
          <c:x val="0.18749658255273408"/>
          <c:y val="0.12860892388451445"/>
        </c:manualLayout>
      </c:layout>
      <c:overlay val="0"/>
      <c:spPr>
        <a:noFill/>
        <a:ln>
          <a:gradFill>
            <a:gsLst>
              <a:gs pos="0">
                <a:schemeClr val="accent6"/>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1" i="0" u="none" strike="noStrike" kern="1200" cap="none" spc="20" baseline="0">
              <a:solidFill>
                <a:schemeClr val="accent6">
                  <a:lumMod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Pivot!$B$8</c:f>
              <c:strCache>
                <c:ptCount val="1"/>
                <c:pt idx="0">
                  <c:v>Total</c:v>
                </c:pt>
              </c:strCache>
            </c:strRef>
          </c:tx>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invertIfNegative val="0"/>
          <c:cat>
            <c:strRef>
              <c:f>Pivot!$A$9:$A$14</c:f>
              <c:strCache>
                <c:ptCount val="5"/>
                <c:pt idx="0">
                  <c:v>Egypt</c:v>
                </c:pt>
                <c:pt idx="1">
                  <c:v>Ghana</c:v>
                </c:pt>
                <c:pt idx="2">
                  <c:v>Nigeria </c:v>
                </c:pt>
                <c:pt idx="3">
                  <c:v>Senegal</c:v>
                </c:pt>
                <c:pt idx="4">
                  <c:v>South-Africa</c:v>
                </c:pt>
              </c:strCache>
            </c:strRef>
          </c:cat>
          <c:val>
            <c:numRef>
              <c:f>Pivot!$B$9:$B$14</c:f>
              <c:numCache>
                <c:formatCode>_-[$$-409]* #,##0.00_ ;_-[$$-409]* \-#,##0.00\ ;_-[$$-409]* "-"??_ ;_-@_ </c:formatCode>
                <c:ptCount val="5"/>
                <c:pt idx="0">
                  <c:v>326617.87999999995</c:v>
                </c:pt>
                <c:pt idx="1">
                  <c:v>446359.02000000008</c:v>
                </c:pt>
                <c:pt idx="2">
                  <c:v>923828.26999999979</c:v>
                </c:pt>
                <c:pt idx="3">
                  <c:v>194578.97000000006</c:v>
                </c:pt>
                <c:pt idx="4">
                  <c:v>308299.9200000001</c:v>
                </c:pt>
              </c:numCache>
            </c:numRef>
          </c:val>
          <c:extLst>
            <c:ext xmlns:c16="http://schemas.microsoft.com/office/drawing/2014/chart" uri="{C3380CC4-5D6E-409C-BE32-E72D297353CC}">
              <c16:uniqueId val="{00000000-7F88-4A52-8B4E-50B6CAC1AAF7}"/>
            </c:ext>
          </c:extLst>
        </c:ser>
        <c:dLbls>
          <c:showLegendKey val="0"/>
          <c:showVal val="0"/>
          <c:showCatName val="0"/>
          <c:showSerName val="0"/>
          <c:showPercent val="0"/>
          <c:showBubbleSize val="0"/>
        </c:dLbls>
        <c:gapWidth val="100"/>
        <c:axId val="1663133984"/>
        <c:axId val="1663132064"/>
      </c:barChart>
      <c:catAx>
        <c:axId val="166313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663132064"/>
        <c:crosses val="autoZero"/>
        <c:auto val="1"/>
        <c:lblAlgn val="ctr"/>
        <c:lblOffset val="100"/>
        <c:noMultiLvlLbl val="0"/>
      </c:catAx>
      <c:valAx>
        <c:axId val="1663132064"/>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6631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1).xlsx]Pivot!PivotTable11</c:name>
    <c:fmtId val="9"/>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hade val="53000"/>
            </a:schemeClr>
          </a:solidFill>
          <a:ln>
            <a:noFill/>
          </a:ln>
          <a:effectLst>
            <a:outerShdw blurRad="254000" sx="102000" sy="102000" algn="ctr" rotWithShape="0">
              <a:prstClr val="black">
                <a:alpha val="20000"/>
              </a:prstClr>
            </a:outerShdw>
          </a:effectLst>
        </c:spPr>
      </c:pivotFmt>
      <c:pivotFmt>
        <c:idx val="3"/>
        <c:spPr>
          <a:solidFill>
            <a:schemeClr val="accent6">
              <a:shade val="76000"/>
            </a:schemeClr>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tint val="77000"/>
            </a:schemeClr>
          </a:solidFill>
          <a:ln>
            <a:noFill/>
          </a:ln>
          <a:effectLst>
            <a:outerShdw blurRad="254000" sx="102000" sy="102000" algn="ctr" rotWithShape="0">
              <a:prstClr val="black">
                <a:alpha val="20000"/>
              </a:prstClr>
            </a:outerShdw>
          </a:effectLst>
        </c:spPr>
      </c:pivotFmt>
      <c:pivotFmt>
        <c:idx val="6"/>
        <c:spPr>
          <a:solidFill>
            <a:schemeClr val="accent6">
              <a:tint val="54000"/>
            </a:schemeClr>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hade val="53000"/>
            </a:schemeClr>
          </a:solidFill>
          <a:ln>
            <a:noFill/>
          </a:ln>
          <a:effectLst>
            <a:outerShdw blurRad="254000" sx="102000" sy="102000" algn="ctr" rotWithShape="0">
              <a:prstClr val="black">
                <a:alpha val="20000"/>
              </a:prstClr>
            </a:outerShdw>
          </a:effectLst>
        </c:spPr>
      </c:pivotFmt>
      <c:pivotFmt>
        <c:idx val="9"/>
        <c:spPr>
          <a:solidFill>
            <a:schemeClr val="accent6">
              <a:shade val="76000"/>
            </a:schemeClr>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
        <c:idx val="11"/>
        <c:spPr>
          <a:solidFill>
            <a:schemeClr val="accent6">
              <a:tint val="77000"/>
            </a:schemeClr>
          </a:solidFill>
          <a:ln>
            <a:noFill/>
          </a:ln>
          <a:effectLst>
            <a:outerShdw blurRad="254000" sx="102000" sy="102000" algn="ctr" rotWithShape="0">
              <a:prstClr val="black">
                <a:alpha val="20000"/>
              </a:prstClr>
            </a:outerShdw>
          </a:effectLst>
        </c:spPr>
      </c:pivotFmt>
      <c:pivotFmt>
        <c:idx val="12"/>
        <c:spPr>
          <a:solidFill>
            <a:schemeClr val="accent6">
              <a:tint val="54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Pivot!$O$3</c:f>
              <c:strCache>
                <c:ptCount val="1"/>
                <c:pt idx="0">
                  <c:v>Total</c:v>
                </c:pt>
              </c:strCache>
            </c:strRef>
          </c:tx>
          <c:dPt>
            <c:idx val="0"/>
            <c:bubble3D val="0"/>
            <c:spPr>
              <a:solidFill>
                <a:schemeClr val="accent6">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DB3-4095-A0FA-2C431C04B018}"/>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DB3-4095-A0FA-2C431C04B018}"/>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DB3-4095-A0FA-2C431C04B018}"/>
              </c:ext>
            </c:extLst>
          </c:dPt>
          <c:dPt>
            <c:idx val="3"/>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DB3-4095-A0FA-2C431C04B018}"/>
              </c:ext>
            </c:extLst>
          </c:dPt>
          <c:dPt>
            <c:idx val="4"/>
            <c:bubble3D val="0"/>
            <c:spPr>
              <a:solidFill>
                <a:schemeClr val="accent6">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DB3-4095-A0FA-2C431C04B01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Pivot!$N$4:$N$9</c:f>
              <c:strCache>
                <c:ptCount val="5"/>
                <c:pt idx="0">
                  <c:v>Retailer A</c:v>
                </c:pt>
                <c:pt idx="1">
                  <c:v>Retailer B</c:v>
                </c:pt>
                <c:pt idx="2">
                  <c:v>Retailer C</c:v>
                </c:pt>
                <c:pt idx="3">
                  <c:v>Retailer D</c:v>
                </c:pt>
                <c:pt idx="4">
                  <c:v>Retailer E</c:v>
                </c:pt>
              </c:strCache>
            </c:strRef>
          </c:cat>
          <c:val>
            <c:numRef>
              <c:f>Pivot!$O$4:$O$9</c:f>
              <c:numCache>
                <c:formatCode>_-[$$-409]* #,##0.00_ ;_-[$$-409]* \-#,##0.00\ ;_-[$$-409]* "-"??_ ;_-@_ </c:formatCode>
                <c:ptCount val="5"/>
                <c:pt idx="0">
                  <c:v>414348.06000000011</c:v>
                </c:pt>
                <c:pt idx="1">
                  <c:v>432349.09000000008</c:v>
                </c:pt>
                <c:pt idx="2">
                  <c:v>387346.06000000017</c:v>
                </c:pt>
                <c:pt idx="3">
                  <c:v>521048.97999999963</c:v>
                </c:pt>
                <c:pt idx="4">
                  <c:v>444591.87000000005</c:v>
                </c:pt>
              </c:numCache>
            </c:numRef>
          </c:val>
          <c:extLst>
            <c:ext xmlns:c16="http://schemas.microsoft.com/office/drawing/2014/chart" uri="{C3380CC4-5D6E-409C-BE32-E72D297353CC}">
              <c16:uniqueId val="{0000000A-9DB3-4095-A0FA-2C431C04B01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South-Africa</c:v>
              </c:pt>
            </c:strLit>
          </c:cat>
          <c:val>
            <c:numLit>
              <c:formatCode>General</c:formatCode>
              <c:ptCount val="1"/>
              <c:pt idx="0">
                <c:v>81</c:v>
              </c:pt>
            </c:numLit>
          </c:val>
          <c:extLst>
            <c:ext xmlns:c16="http://schemas.microsoft.com/office/drawing/2014/chart" uri="{C3380CC4-5D6E-409C-BE32-E72D297353CC}">
              <c16:uniqueId val="{00000001-4BE9-425F-9444-27108F933EBE}"/>
            </c:ext>
          </c:extLst>
        </c:ser>
        <c:dLbls>
          <c:showLegendKey val="0"/>
          <c:showVal val="0"/>
          <c:showCatName val="0"/>
          <c:showSerName val="0"/>
          <c:showPercent val="0"/>
          <c:showBubbleSize val="0"/>
        </c:dLbls>
        <c:gapWidth val="219"/>
        <c:overlap val="-27"/>
        <c:axId val="1652043232"/>
        <c:axId val="1652054752"/>
      </c:barChart>
      <c:catAx>
        <c:axId val="16520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2054752"/>
        <c:crosses val="autoZero"/>
        <c:auto val="1"/>
        <c:lblAlgn val="ctr"/>
        <c:lblOffset val="100"/>
        <c:noMultiLvlLbl val="0"/>
      </c:catAx>
      <c:valAx>
        <c:axId val="165205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204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Sales Data (version 1) (version 1).xlsx]Pivot!PivotTable20</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marker>
          <c:symbol val="none"/>
        </c:marker>
        <c:dLbl>
          <c:idx val="0"/>
          <c:delete val="1"/>
          <c:extLst>
            <c:ext xmlns:c15="http://schemas.microsoft.com/office/drawing/2012/chart" uri="{CE6537A1-D6FC-4f65-9D91-7224C49458BB}"/>
          </c:extLst>
        </c:dLbl>
      </c:pivotFmt>
      <c:pivotFmt>
        <c:idx val="66"/>
        <c:marker>
          <c:symbol val="none"/>
        </c:marker>
        <c:dLbl>
          <c:idx val="0"/>
          <c:delete val="1"/>
          <c:extLst>
            <c:ext xmlns:c15="http://schemas.microsoft.com/office/drawing/2012/chart" uri="{CE6537A1-D6FC-4f65-9D91-7224C49458BB}"/>
          </c:extLst>
        </c:dLbl>
      </c:pivotFmt>
      <c:pivotFmt>
        <c:idx val="67"/>
        <c:marker>
          <c:symbol val="none"/>
        </c:marker>
        <c:dLbl>
          <c:idx val="0"/>
          <c:delete val="1"/>
          <c:extLst>
            <c:ext xmlns:c15="http://schemas.microsoft.com/office/drawing/2012/chart" uri="{CE6537A1-D6FC-4f65-9D91-7224C49458BB}"/>
          </c:extLst>
        </c:dLbl>
      </c:pivotFmt>
      <c:pivotFmt>
        <c:idx val="68"/>
        <c:marker>
          <c:symbol val="none"/>
        </c:marker>
        <c:dLbl>
          <c:idx val="0"/>
          <c:delete val="1"/>
          <c:extLst>
            <c:ext xmlns:c15="http://schemas.microsoft.com/office/drawing/2012/chart" uri="{CE6537A1-D6FC-4f65-9D91-7224C49458BB}"/>
          </c:extLst>
        </c:dLbl>
      </c:pivotFmt>
      <c:pivotFmt>
        <c:idx val="69"/>
        <c:marker>
          <c:symbol val="none"/>
        </c:marker>
        <c:dLbl>
          <c:idx val="0"/>
          <c:delete val="1"/>
          <c:extLst>
            <c:ext xmlns:c15="http://schemas.microsoft.com/office/drawing/2012/chart" uri="{CE6537A1-D6FC-4f65-9D91-7224C49458BB}"/>
          </c:extLst>
        </c:dLbl>
      </c:pivotFmt>
      <c:pivotFmt>
        <c:idx val="70"/>
        <c:marker>
          <c:symbol val="none"/>
        </c:marker>
        <c:dLbl>
          <c:idx val="0"/>
          <c:delete val="1"/>
          <c:extLst>
            <c:ext xmlns:c15="http://schemas.microsoft.com/office/drawing/2012/chart" uri="{CE6537A1-D6FC-4f65-9D91-7224C49458BB}"/>
          </c:extLst>
        </c:dLbl>
      </c:pivotFmt>
    </c:pivotFmts>
    <c:plotArea>
      <c:layout/>
      <c:pieChart>
        <c:varyColors val="1"/>
        <c:ser>
          <c:idx val="5"/>
          <c:order val="0"/>
          <c:tx>
            <c:strRef>
              <c:f>Pivot!$O$36</c:f>
              <c:strCache>
                <c:ptCount val="1"/>
                <c:pt idx="0">
                  <c:v>Total</c:v>
                </c:pt>
              </c:strCache>
            </c:strRef>
          </c:tx>
          <c:cat>
            <c:strRef>
              <c:f>Pivot!$N$37:$N$42</c:f>
              <c:strCache>
                <c:ptCount val="5"/>
                <c:pt idx="0">
                  <c:v>Egypt</c:v>
                </c:pt>
                <c:pt idx="1">
                  <c:v>Ghana</c:v>
                </c:pt>
                <c:pt idx="2">
                  <c:v>Nigeria </c:v>
                </c:pt>
                <c:pt idx="3">
                  <c:v>Senegal</c:v>
                </c:pt>
                <c:pt idx="4">
                  <c:v>South-Africa</c:v>
                </c:pt>
              </c:strCache>
            </c:strRef>
          </c:cat>
          <c:val>
            <c:numRef>
              <c:f>Pivot!$O$37:$O$42</c:f>
              <c:numCache>
                <c:formatCode>General</c:formatCode>
                <c:ptCount val="5"/>
                <c:pt idx="0">
                  <c:v>68</c:v>
                </c:pt>
                <c:pt idx="1">
                  <c:v>98</c:v>
                </c:pt>
                <c:pt idx="2">
                  <c:v>205</c:v>
                </c:pt>
                <c:pt idx="3">
                  <c:v>48</c:v>
                </c:pt>
                <c:pt idx="4">
                  <c:v>81</c:v>
                </c:pt>
              </c:numCache>
            </c:numRef>
          </c:val>
          <c:extLst>
            <c:ext xmlns:c16="http://schemas.microsoft.com/office/drawing/2014/chart" uri="{C3380CC4-5D6E-409C-BE32-E72D297353CC}">
              <c16:uniqueId val="{0000004B-99E8-487E-BA6F-0C853FE7BFDA}"/>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Sales Data (version 1) (version 1).xlsx]Pivot!PivotTable19</c:name>
    <c:fmtId val="4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Pivot!$R$54</c:f>
              <c:strCache>
                <c:ptCount val="1"/>
                <c:pt idx="0">
                  <c:v>Total</c:v>
                </c:pt>
              </c:strCache>
            </c:strRef>
          </c:tx>
          <c:spPr>
            <a:solidFill>
              <a:schemeClr val="accent1"/>
            </a:solidFill>
            <a:ln>
              <a:noFill/>
            </a:ln>
            <a:effectLst/>
          </c:spPr>
          <c:cat>
            <c:multiLvlStrRef>
              <c:f>Pivot!$Q$55:$Q$71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Q1</c:v>
                  </c:pt>
                  <c:pt idx="3">
                    <c:v>Q2</c:v>
                  </c:pt>
                  <c:pt idx="6">
                    <c:v>Q3</c:v>
                  </c:pt>
                  <c:pt idx="9">
                    <c:v>Q4</c:v>
                  </c:pt>
                </c:lvl>
              </c:multiLvlStrCache>
            </c:multiLvlStrRef>
          </c:cat>
          <c:val>
            <c:numRef>
              <c:f>Pivot!$R$55:$R$71</c:f>
              <c:numCache>
                <c:formatCode>General</c:formatCode>
                <c:ptCount val="12"/>
                <c:pt idx="0">
                  <c:v>160745.09</c:v>
                </c:pt>
                <c:pt idx="1">
                  <c:v>152890.79000000004</c:v>
                </c:pt>
                <c:pt idx="2">
                  <c:v>238056.22000000006</c:v>
                </c:pt>
                <c:pt idx="3">
                  <c:v>154835.05000000005</c:v>
                </c:pt>
                <c:pt idx="4">
                  <c:v>183773.9</c:v>
                </c:pt>
                <c:pt idx="5">
                  <c:v>150519.88000000003</c:v>
                </c:pt>
                <c:pt idx="6">
                  <c:v>200811.12</c:v>
                </c:pt>
                <c:pt idx="7">
                  <c:v>205069.55000000008</c:v>
                </c:pt>
                <c:pt idx="8">
                  <c:v>173484.86000000002</c:v>
                </c:pt>
                <c:pt idx="9">
                  <c:v>180573.29999999996</c:v>
                </c:pt>
                <c:pt idx="10">
                  <c:v>160657.29999999999</c:v>
                </c:pt>
                <c:pt idx="11">
                  <c:v>238267</c:v>
                </c:pt>
              </c:numCache>
            </c:numRef>
          </c:val>
          <c:extLst>
            <c:ext xmlns:c16="http://schemas.microsoft.com/office/drawing/2014/chart" uri="{C3380CC4-5D6E-409C-BE32-E72D297353CC}">
              <c16:uniqueId val="{00000000-26BF-4F4E-ADAB-6CE8F4D325C2}"/>
            </c:ext>
          </c:extLst>
        </c:ser>
        <c:dLbls>
          <c:showLegendKey val="0"/>
          <c:showVal val="0"/>
          <c:showCatName val="0"/>
          <c:showSerName val="0"/>
          <c:showPercent val="0"/>
          <c:showBubbleSize val="0"/>
        </c:dLbls>
        <c:axId val="1588888624"/>
        <c:axId val="1588890064"/>
      </c:areaChart>
      <c:catAx>
        <c:axId val="1588888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8890064"/>
        <c:crosses val="autoZero"/>
        <c:auto val="1"/>
        <c:lblAlgn val="ctr"/>
        <c:lblOffset val="100"/>
        <c:noMultiLvlLbl val="0"/>
      </c:catAx>
      <c:valAx>
        <c:axId val="158889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88886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[Sneakers Sales Data (version 1) (version 1).xlsx]Pivot!PivotTable15</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Pivot!$O$54</c:f>
              <c:strCache>
                <c:ptCount val="1"/>
                <c:pt idx="0">
                  <c:v>Total</c:v>
                </c:pt>
              </c:strCache>
            </c:strRef>
          </c:tx>
          <c:spPr>
            <a:ln w="28575" cap="rnd">
              <a:solidFill>
                <a:schemeClr val="accent6"/>
              </a:solidFill>
              <a:round/>
            </a:ln>
            <a:effectLst/>
          </c:spPr>
          <c:marker>
            <c:symbol val="none"/>
          </c:marker>
          <c:cat>
            <c:strRef>
              <c:f>Pivot!$N$55:$N$58</c:f>
              <c:strCache>
                <c:ptCount val="3"/>
                <c:pt idx="0">
                  <c:v>2021</c:v>
                </c:pt>
                <c:pt idx="1">
                  <c:v>2022</c:v>
                </c:pt>
                <c:pt idx="2">
                  <c:v>2023</c:v>
                </c:pt>
              </c:strCache>
            </c:strRef>
          </c:cat>
          <c:val>
            <c:numRef>
              <c:f>Pivot!$O$55:$O$58</c:f>
              <c:numCache>
                <c:formatCode>General</c:formatCode>
                <c:ptCount val="3"/>
                <c:pt idx="0">
                  <c:v>747420.30000000016</c:v>
                </c:pt>
                <c:pt idx="1">
                  <c:v>722739.77999999945</c:v>
                </c:pt>
                <c:pt idx="2">
                  <c:v>729523.9800000001</c:v>
                </c:pt>
              </c:numCache>
            </c:numRef>
          </c:val>
          <c:smooth val="0"/>
          <c:extLst>
            <c:ext xmlns:c16="http://schemas.microsoft.com/office/drawing/2014/chart" uri="{C3380CC4-5D6E-409C-BE32-E72D297353CC}">
              <c16:uniqueId val="{00000000-0FA3-47D9-9593-E9DF70856099}"/>
            </c:ext>
          </c:extLst>
        </c:ser>
        <c:dLbls>
          <c:showLegendKey val="0"/>
          <c:showVal val="0"/>
          <c:showCatName val="0"/>
          <c:showSerName val="0"/>
          <c:showPercent val="0"/>
          <c:showBubbleSize val="0"/>
        </c:dLbls>
        <c:smooth val="0"/>
        <c:axId val="60444160"/>
        <c:axId val="67811296"/>
      </c:lineChart>
      <c:catAx>
        <c:axId val="6044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811296"/>
        <c:crosses val="autoZero"/>
        <c:auto val="1"/>
        <c:lblAlgn val="ctr"/>
        <c:lblOffset val="100"/>
        <c:noMultiLvlLbl val="0"/>
      </c:catAx>
      <c:valAx>
        <c:axId val="6781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44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400050</xdr:colOff>
      <xdr:row>0</xdr:row>
      <xdr:rowOff>142875</xdr:rowOff>
    </xdr:from>
    <xdr:to>
      <xdr:col>8</xdr:col>
      <xdr:colOff>0</xdr:colOff>
      <xdr:row>13</xdr:row>
      <xdr:rowOff>0</xdr:rowOff>
    </xdr:to>
    <xdr:graphicFrame macro="">
      <xdr:nvGraphicFramePr>
        <xdr:cNvPr id="7" name="Chart 6">
          <a:extLst>
            <a:ext uri="{FF2B5EF4-FFF2-40B4-BE49-F238E27FC236}">
              <a16:creationId xmlns:a16="http://schemas.microsoft.com/office/drawing/2014/main" id="{AB9D40A5-999D-4C01-8657-2A679C902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1</xdr:row>
      <xdr:rowOff>0</xdr:rowOff>
    </xdr:from>
    <xdr:to>
      <xdr:col>14</xdr:col>
      <xdr:colOff>1</xdr:colOff>
      <xdr:row>13</xdr:row>
      <xdr:rowOff>0</xdr:rowOff>
    </xdr:to>
    <xdr:graphicFrame macro="">
      <xdr:nvGraphicFramePr>
        <xdr:cNvPr id="10" name="Chart 9">
          <a:extLst>
            <a:ext uri="{FF2B5EF4-FFF2-40B4-BE49-F238E27FC236}">
              <a16:creationId xmlns:a16="http://schemas.microsoft.com/office/drawing/2014/main" id="{33C95CF5-5F37-4282-87F5-2D17C6550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381000</xdr:colOff>
      <xdr:row>14</xdr:row>
      <xdr:rowOff>9525</xdr:rowOff>
    </xdr:from>
    <xdr:to>
      <xdr:col>8</xdr:col>
      <xdr:colOff>9525</xdr:colOff>
      <xdr:row>25</xdr:row>
      <xdr:rowOff>104775</xdr:rowOff>
    </xdr:to>
    <xdr:graphicFrame macro="">
      <xdr:nvGraphicFramePr>
        <xdr:cNvPr id="2" name="Chart 1">
          <a:extLst>
            <a:ext uri="{FF2B5EF4-FFF2-40B4-BE49-F238E27FC236}">
              <a16:creationId xmlns:a16="http://schemas.microsoft.com/office/drawing/2014/main" id="{29FCB022-A289-485A-ACAC-551D8E2D8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285749</xdr:colOff>
      <xdr:row>13</xdr:row>
      <xdr:rowOff>108857</xdr:rowOff>
    </xdr:from>
    <xdr:to>
      <xdr:col>15</xdr:col>
      <xdr:colOff>598715</xdr:colOff>
      <xdr:row>27</xdr:row>
      <xdr:rowOff>185057</xdr:rowOff>
    </xdr:to>
    <xdr:graphicFrame macro="">
      <xdr:nvGraphicFramePr>
        <xdr:cNvPr id="3" name="Chart 2">
          <a:extLst>
            <a:ext uri="{FF2B5EF4-FFF2-40B4-BE49-F238E27FC236}">
              <a16:creationId xmlns:a16="http://schemas.microsoft.com/office/drawing/2014/main" id="{839BD089-75DB-4386-9DF4-B3BD4B8A8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1</xdr:row>
      <xdr:rowOff>0</xdr:rowOff>
    </xdr:from>
    <xdr:to>
      <xdr:col>22</xdr:col>
      <xdr:colOff>285750</xdr:colOff>
      <xdr:row>15</xdr:row>
      <xdr:rowOff>76200</xdr:rowOff>
    </xdr:to>
    <xdr:graphicFrame macro="">
      <xdr:nvGraphicFramePr>
        <xdr:cNvPr id="4" name="Chart 3">
          <a:extLst>
            <a:ext uri="{FF2B5EF4-FFF2-40B4-BE49-F238E27FC236}">
              <a16:creationId xmlns:a16="http://schemas.microsoft.com/office/drawing/2014/main" id="{A10319C1-AAA9-4AF3-B269-9C99B1108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19</xdr:row>
      <xdr:rowOff>0</xdr:rowOff>
    </xdr:from>
    <xdr:to>
      <xdr:col>29</xdr:col>
      <xdr:colOff>525552</xdr:colOff>
      <xdr:row>32</xdr:row>
      <xdr:rowOff>173935</xdr:rowOff>
    </xdr:to>
    <xdr:graphicFrame macro="">
      <xdr:nvGraphicFramePr>
        <xdr:cNvPr id="5" name="Chart 4">
          <a:extLst>
            <a:ext uri="{FF2B5EF4-FFF2-40B4-BE49-F238E27FC236}">
              <a16:creationId xmlns:a16="http://schemas.microsoft.com/office/drawing/2014/main" id="{3CCB7D77-DC87-410C-A916-2AD276422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28</xdr:row>
      <xdr:rowOff>0</xdr:rowOff>
    </xdr:from>
    <xdr:to>
      <xdr:col>8</xdr:col>
      <xdr:colOff>285750</xdr:colOff>
      <xdr:row>42</xdr:row>
      <xdr:rowOff>76200</xdr:rowOff>
    </xdr:to>
    <xdr:graphicFrame macro="">
      <xdr:nvGraphicFramePr>
        <xdr:cNvPr id="6" name="Chart 5">
          <a:extLst>
            <a:ext uri="{FF2B5EF4-FFF2-40B4-BE49-F238E27FC236}">
              <a16:creationId xmlns:a16="http://schemas.microsoft.com/office/drawing/2014/main" id="{1D9A39DC-B2BF-4DB3-92B1-4D3FD2045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30</xdr:row>
      <xdr:rowOff>0</xdr:rowOff>
    </xdr:from>
    <xdr:to>
      <xdr:col>18</xdr:col>
      <xdr:colOff>279463</xdr:colOff>
      <xdr:row>44</xdr:row>
      <xdr:rowOff>6495</xdr:rowOff>
    </xdr:to>
    <xdr:graphicFrame macro="">
      <xdr:nvGraphicFramePr>
        <xdr:cNvPr id="8" name="Chart 7">
          <a:extLst>
            <a:ext uri="{FF2B5EF4-FFF2-40B4-BE49-F238E27FC236}">
              <a16:creationId xmlns:a16="http://schemas.microsoft.com/office/drawing/2014/main" id="{D750BADA-F100-4E1B-B210-2A50C5D0D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45</xdr:row>
      <xdr:rowOff>0</xdr:rowOff>
    </xdr:from>
    <xdr:to>
      <xdr:col>8</xdr:col>
      <xdr:colOff>285750</xdr:colOff>
      <xdr:row>59</xdr:row>
      <xdr:rowOff>76200</xdr:rowOff>
    </xdr:to>
    <xdr:graphicFrame macro="">
      <xdr:nvGraphicFramePr>
        <xdr:cNvPr id="9" name="Chart 8">
          <a:extLst>
            <a:ext uri="{FF2B5EF4-FFF2-40B4-BE49-F238E27FC236}">
              <a16:creationId xmlns:a16="http://schemas.microsoft.com/office/drawing/2014/main" id="{3DF52083-705B-4FE8-B079-4BEAAF165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3</xdr:row>
      <xdr:rowOff>47396</xdr:rowOff>
    </xdr:from>
    <xdr:to>
      <xdr:col>37</xdr:col>
      <xdr:colOff>-1</xdr:colOff>
      <xdr:row>51</xdr:row>
      <xdr:rowOff>24424</xdr:rowOff>
    </xdr:to>
    <xdr:sp macro="" textlink="">
      <xdr:nvSpPr>
        <xdr:cNvPr id="2" name="Rectangle 1">
          <a:extLst>
            <a:ext uri="{FF2B5EF4-FFF2-40B4-BE49-F238E27FC236}">
              <a16:creationId xmlns:a16="http://schemas.microsoft.com/office/drawing/2014/main" id="{FC8FFF72-E39F-57B1-25B3-DB9EF02793D4}"/>
            </a:ext>
          </a:extLst>
        </xdr:cNvPr>
        <xdr:cNvSpPr/>
      </xdr:nvSpPr>
      <xdr:spPr>
        <a:xfrm>
          <a:off x="610576" y="633550"/>
          <a:ext cx="21980769" cy="9282220"/>
        </a:xfrm>
        <a:prstGeom prst="rect">
          <a:avLst/>
        </a:prstGeom>
        <a:solidFill>
          <a:srgbClr val="FEF4E6"/>
        </a:solidFill>
        <a:ln>
          <a:solidFill>
            <a:schemeClr val="accent6"/>
          </a:solid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520560</xdr:colOff>
      <xdr:row>5</xdr:row>
      <xdr:rowOff>27610</xdr:rowOff>
    </xdr:from>
    <xdr:to>
      <xdr:col>12</xdr:col>
      <xdr:colOff>553981</xdr:colOff>
      <xdr:row>16</xdr:row>
      <xdr:rowOff>88141</xdr:rowOff>
    </xdr:to>
    <xdr:sp macro="" textlink="">
      <xdr:nvSpPr>
        <xdr:cNvPr id="20" name="Rectangle 19">
          <a:extLst>
            <a:ext uri="{FF2B5EF4-FFF2-40B4-BE49-F238E27FC236}">
              <a16:creationId xmlns:a16="http://schemas.microsoft.com/office/drawing/2014/main" id="{A71CA94B-E0CB-BCB4-FEA2-EC201298685D}"/>
            </a:ext>
          </a:extLst>
        </xdr:cNvPr>
        <xdr:cNvSpPr/>
      </xdr:nvSpPr>
      <xdr:spPr>
        <a:xfrm>
          <a:off x="1131137" y="931264"/>
          <a:ext cx="6749767" cy="2209762"/>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101330</xdr:colOff>
      <xdr:row>9</xdr:row>
      <xdr:rowOff>133692</xdr:rowOff>
    </xdr:from>
    <xdr:to>
      <xdr:col>6</xdr:col>
      <xdr:colOff>120786</xdr:colOff>
      <xdr:row>14</xdr:row>
      <xdr:rowOff>20266</xdr:rowOff>
    </xdr:to>
    <xdr:sp macro="" textlink="Pivot!B4">
      <xdr:nvSpPr>
        <xdr:cNvPr id="3" name="Oval 2">
          <a:extLst>
            <a:ext uri="{FF2B5EF4-FFF2-40B4-BE49-F238E27FC236}">
              <a16:creationId xmlns:a16="http://schemas.microsoft.com/office/drawing/2014/main" id="{E84A45C3-0A5F-C13F-52CD-E4BFE5062822}"/>
            </a:ext>
          </a:extLst>
        </xdr:cNvPr>
        <xdr:cNvSpPr/>
      </xdr:nvSpPr>
      <xdr:spPr>
        <a:xfrm>
          <a:off x="1317287" y="1754969"/>
          <a:ext cx="2451371" cy="798542"/>
        </a:xfrm>
        <a:prstGeom prst="ellipse">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748FD55-B6C5-495D-B6A0-BB53036BF6E9}" type="TxLink">
            <a:rPr lang="en-US" sz="1800" b="1" i="0" u="none" strike="noStrike">
              <a:solidFill>
                <a:srgbClr val="000000"/>
              </a:solidFill>
              <a:latin typeface="Calibri"/>
              <a:ea typeface="Calibri"/>
              <a:cs typeface="Calibri"/>
            </a:rPr>
            <a:pPr algn="ctr"/>
            <a:t> $2,199,684.06 </a:t>
          </a:fld>
          <a:endParaRPr lang="en-US" sz="1800" b="1">
            <a:solidFill>
              <a:schemeClr val="tx1"/>
            </a:solidFill>
          </a:endParaRPr>
        </a:p>
      </xdr:txBody>
    </xdr:sp>
    <xdr:clientData/>
  </xdr:twoCellAnchor>
  <xdr:twoCellAnchor>
    <xdr:from>
      <xdr:col>5</xdr:col>
      <xdr:colOff>273996</xdr:colOff>
      <xdr:row>9</xdr:row>
      <xdr:rowOff>133692</xdr:rowOff>
    </xdr:from>
    <xdr:to>
      <xdr:col>9</xdr:col>
      <xdr:colOff>293452</xdr:colOff>
      <xdr:row>14</xdr:row>
      <xdr:rowOff>20266</xdr:rowOff>
    </xdr:to>
    <xdr:sp macro="" textlink="Pivot!$E$4">
      <xdr:nvSpPr>
        <xdr:cNvPr id="4" name="Oval 3">
          <a:extLst>
            <a:ext uri="{FF2B5EF4-FFF2-40B4-BE49-F238E27FC236}">
              <a16:creationId xmlns:a16="http://schemas.microsoft.com/office/drawing/2014/main" id="{BFD51B1A-B703-B2B5-125E-6654DA2E8AC0}"/>
            </a:ext>
          </a:extLst>
        </xdr:cNvPr>
        <xdr:cNvSpPr/>
      </xdr:nvSpPr>
      <xdr:spPr>
        <a:xfrm>
          <a:off x="3313890" y="1754969"/>
          <a:ext cx="2451371" cy="798542"/>
        </a:xfrm>
        <a:prstGeom prst="ellipse">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2E284B-8E7F-4963-8504-DAFDFE2E113A}" type="TxLink">
            <a:rPr lang="en-US" sz="2000" b="1" i="0" u="none" strike="noStrike">
              <a:solidFill>
                <a:schemeClr val="tx1"/>
              </a:solidFill>
              <a:latin typeface="Calibri"/>
              <a:ea typeface="Calibri"/>
              <a:cs typeface="Calibri"/>
            </a:rPr>
            <a:pPr algn="ctr"/>
            <a:t> $446,803.27 </a:t>
          </a:fld>
          <a:endParaRPr lang="en-NG" sz="2000" b="1">
            <a:solidFill>
              <a:schemeClr val="tx1"/>
            </a:solidFill>
          </a:endParaRPr>
        </a:p>
      </xdr:txBody>
    </xdr:sp>
    <xdr:clientData/>
  </xdr:twoCellAnchor>
  <xdr:twoCellAnchor>
    <xdr:from>
      <xdr:col>8</xdr:col>
      <xdr:colOff>406129</xdr:colOff>
      <xdr:row>9</xdr:row>
      <xdr:rowOff>133692</xdr:rowOff>
    </xdr:from>
    <xdr:to>
      <xdr:col>12</xdr:col>
      <xdr:colOff>425585</xdr:colOff>
      <xdr:row>14</xdr:row>
      <xdr:rowOff>20266</xdr:rowOff>
    </xdr:to>
    <xdr:sp macro="" textlink="Pivot!$H$4">
      <xdr:nvSpPr>
        <xdr:cNvPr id="5" name="Oval 4">
          <a:extLst>
            <a:ext uri="{FF2B5EF4-FFF2-40B4-BE49-F238E27FC236}">
              <a16:creationId xmlns:a16="http://schemas.microsoft.com/office/drawing/2014/main" id="{AEFFA169-7DC7-51AE-39A7-7F443BEAC4E1}"/>
            </a:ext>
          </a:extLst>
        </xdr:cNvPr>
        <xdr:cNvSpPr/>
      </xdr:nvSpPr>
      <xdr:spPr>
        <a:xfrm>
          <a:off x="5269959" y="1754969"/>
          <a:ext cx="2451371" cy="798542"/>
        </a:xfrm>
        <a:prstGeom prst="ellipse">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8FB269-B6E7-416D-8F59-1C871893980E}" type="TxLink">
            <a:rPr lang="en-US" sz="2000" b="1" i="0" u="none" strike="noStrike">
              <a:solidFill>
                <a:schemeClr val="tx1"/>
              </a:solidFill>
              <a:latin typeface="Calibri"/>
              <a:ea typeface="Calibri"/>
              <a:cs typeface="Calibri"/>
            </a:rPr>
            <a:pPr algn="ctr"/>
            <a:t>25132</a:t>
          </a:fld>
          <a:endParaRPr lang="en-NG" sz="2000" b="1">
            <a:solidFill>
              <a:schemeClr val="tx1"/>
            </a:solidFill>
          </a:endParaRPr>
        </a:p>
      </xdr:txBody>
    </xdr:sp>
    <xdr:clientData/>
  </xdr:twoCellAnchor>
  <xdr:twoCellAnchor>
    <xdr:from>
      <xdr:col>2</xdr:col>
      <xdr:colOff>487728</xdr:colOff>
      <xdr:row>7</xdr:row>
      <xdr:rowOff>104240</xdr:rowOff>
    </xdr:from>
    <xdr:to>
      <xdr:col>5</xdr:col>
      <xdr:colOff>487728</xdr:colOff>
      <xdr:row>8</xdr:row>
      <xdr:rowOff>104239</xdr:rowOff>
    </xdr:to>
    <xdr:sp macro="" textlink="">
      <xdr:nvSpPr>
        <xdr:cNvPr id="9" name="TextBox 8">
          <a:extLst>
            <a:ext uri="{FF2B5EF4-FFF2-40B4-BE49-F238E27FC236}">
              <a16:creationId xmlns:a16="http://schemas.microsoft.com/office/drawing/2014/main" id="{8BBD79ED-AE8C-2F01-1BAB-04A21A1C3676}"/>
            </a:ext>
          </a:extLst>
        </xdr:cNvPr>
        <xdr:cNvSpPr txBox="1"/>
      </xdr:nvSpPr>
      <xdr:spPr>
        <a:xfrm>
          <a:off x="1703685" y="1360729"/>
          <a:ext cx="1823937" cy="1823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TOTAL SALES</a:t>
          </a:r>
          <a:endParaRPr lang="en-NG" sz="1200" b="1">
            <a:solidFill>
              <a:schemeClr val="tx1"/>
            </a:solidFill>
          </a:endParaRPr>
        </a:p>
      </xdr:txBody>
    </xdr:sp>
    <xdr:clientData/>
  </xdr:twoCellAnchor>
  <xdr:twoCellAnchor>
    <xdr:from>
      <xdr:col>6</xdr:col>
      <xdr:colOff>32150</xdr:colOff>
      <xdr:row>7</xdr:row>
      <xdr:rowOff>104240</xdr:rowOff>
    </xdr:from>
    <xdr:to>
      <xdr:col>9</xdr:col>
      <xdr:colOff>32149</xdr:colOff>
      <xdr:row>8</xdr:row>
      <xdr:rowOff>104239</xdr:rowOff>
    </xdr:to>
    <xdr:sp macro="" textlink="">
      <xdr:nvSpPr>
        <xdr:cNvPr id="10" name="TextBox 9">
          <a:extLst>
            <a:ext uri="{FF2B5EF4-FFF2-40B4-BE49-F238E27FC236}">
              <a16:creationId xmlns:a16="http://schemas.microsoft.com/office/drawing/2014/main" id="{8FB0CDDF-BAC5-4320-C620-9EBC15892890}"/>
            </a:ext>
          </a:extLst>
        </xdr:cNvPr>
        <xdr:cNvSpPr txBox="1"/>
      </xdr:nvSpPr>
      <xdr:spPr>
        <a:xfrm>
          <a:off x="3680022" y="1360729"/>
          <a:ext cx="1823936" cy="1823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solidFill>
            </a:rPr>
            <a:t>TOTAL</a:t>
          </a:r>
          <a:r>
            <a:rPr lang="en-US" sz="1100" b="1" baseline="0">
              <a:solidFill>
                <a:schemeClr val="tx1"/>
              </a:solidFill>
            </a:rPr>
            <a:t> OPERATING PROFIT</a:t>
          </a:r>
          <a:endParaRPr lang="en-NG" sz="1100" b="1">
            <a:solidFill>
              <a:schemeClr val="tx1"/>
            </a:solidFill>
          </a:endParaRPr>
        </a:p>
      </xdr:txBody>
    </xdr:sp>
    <xdr:clientData/>
  </xdr:twoCellAnchor>
  <xdr:twoCellAnchor>
    <xdr:from>
      <xdr:col>9</xdr:col>
      <xdr:colOff>181490</xdr:colOff>
      <xdr:row>7</xdr:row>
      <xdr:rowOff>104240</xdr:rowOff>
    </xdr:from>
    <xdr:to>
      <xdr:col>12</xdr:col>
      <xdr:colOff>181490</xdr:colOff>
      <xdr:row>8</xdr:row>
      <xdr:rowOff>104239</xdr:rowOff>
    </xdr:to>
    <xdr:sp macro="" textlink="">
      <xdr:nvSpPr>
        <xdr:cNvPr id="11" name="TextBox 10">
          <a:extLst>
            <a:ext uri="{FF2B5EF4-FFF2-40B4-BE49-F238E27FC236}">
              <a16:creationId xmlns:a16="http://schemas.microsoft.com/office/drawing/2014/main" id="{DCCCB331-CB8E-CA4D-1AB2-C811E037787A}"/>
            </a:ext>
          </a:extLst>
        </xdr:cNvPr>
        <xdr:cNvSpPr txBox="1"/>
      </xdr:nvSpPr>
      <xdr:spPr>
        <a:xfrm>
          <a:off x="5653299" y="1360729"/>
          <a:ext cx="1823936" cy="1823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solidFill>
            </a:rPr>
            <a:t>TOTAL UNITS SOLD</a:t>
          </a:r>
          <a:endParaRPr lang="en-NG" sz="1100" b="1">
            <a:solidFill>
              <a:schemeClr val="tx1"/>
            </a:solidFill>
          </a:endParaRPr>
        </a:p>
      </xdr:txBody>
    </xdr:sp>
    <xdr:clientData/>
  </xdr:twoCellAnchor>
  <xdr:twoCellAnchor editAs="oneCell">
    <xdr:from>
      <xdr:col>5</xdr:col>
      <xdr:colOff>90829</xdr:colOff>
      <xdr:row>25</xdr:row>
      <xdr:rowOff>57457</xdr:rowOff>
    </xdr:from>
    <xdr:to>
      <xdr:col>8</xdr:col>
      <xdr:colOff>476250</xdr:colOff>
      <xdr:row>31</xdr:row>
      <xdr:rowOff>99219</xdr:rowOff>
    </xdr:to>
    <mc:AlternateContent xmlns:mc="http://schemas.openxmlformats.org/markup-compatibility/2006">
      <mc:Choice xmlns:a14="http://schemas.microsoft.com/office/drawing/2010/main" Requires="a14">
        <xdr:graphicFrame macro="">
          <xdr:nvGraphicFramePr>
            <xdr:cNvPr id="14" name="Sales Method 1">
              <a:extLst>
                <a:ext uri="{FF2B5EF4-FFF2-40B4-BE49-F238E27FC236}">
                  <a16:creationId xmlns:a16="http://schemas.microsoft.com/office/drawing/2014/main" id="{19E40E8E-B0D2-404D-8718-4BCBBFB55EC9}"/>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dr:sp macro="" textlink="">
          <xdr:nvSpPr>
            <xdr:cNvPr id="0" name=""/>
            <xdr:cNvSpPr>
              <a:spLocks noTextEdit="1"/>
            </xdr:cNvSpPr>
          </xdr:nvSpPr>
          <xdr:spPr>
            <a:xfrm>
              <a:off x="3130723" y="4597031"/>
              <a:ext cx="2209357" cy="11361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457200</xdr:colOff>
      <xdr:row>32</xdr:row>
      <xdr:rowOff>125610</xdr:rowOff>
    </xdr:from>
    <xdr:to>
      <xdr:col>9</xdr:col>
      <xdr:colOff>80963</xdr:colOff>
      <xdr:row>48</xdr:row>
      <xdr:rowOff>112445</xdr:rowOff>
    </xdr:to>
    <xdr:graphicFrame macro="">
      <xdr:nvGraphicFramePr>
        <xdr:cNvPr id="15" name="Chart 14">
          <a:extLst>
            <a:ext uri="{FF2B5EF4-FFF2-40B4-BE49-F238E27FC236}">
              <a16:creationId xmlns:a16="http://schemas.microsoft.com/office/drawing/2014/main" id="{6D0C7D31-06B1-466E-BCB2-3BD3B7B5E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457200</xdr:colOff>
      <xdr:row>17</xdr:row>
      <xdr:rowOff>73973</xdr:rowOff>
    </xdr:from>
    <xdr:to>
      <xdr:col>4</xdr:col>
      <xdr:colOff>526915</xdr:colOff>
      <xdr:row>31</xdr:row>
      <xdr:rowOff>119061</xdr:rowOff>
    </xdr:to>
    <mc:AlternateContent xmlns:mc="http://schemas.openxmlformats.org/markup-compatibility/2006" xmlns:a14="http://schemas.microsoft.com/office/drawing/2010/main">
      <mc:Choice Requires="a14">
        <xdr:graphicFrame macro="">
          <xdr:nvGraphicFramePr>
            <xdr:cNvPr id="16" name="Country 1">
              <a:extLst>
                <a:ext uri="{FF2B5EF4-FFF2-40B4-BE49-F238E27FC236}">
                  <a16:creationId xmlns:a16="http://schemas.microsoft.com/office/drawing/2014/main" id="{CC4CBFD2-3D58-4AE7-99B8-ADEAC817A21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63336" y="3234542"/>
              <a:ext cx="1888124" cy="169561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182393</xdr:colOff>
      <xdr:row>5</xdr:row>
      <xdr:rowOff>20266</xdr:rowOff>
    </xdr:from>
    <xdr:to>
      <xdr:col>24</xdr:col>
      <xdr:colOff>466116</xdr:colOff>
      <xdr:row>31</xdr:row>
      <xdr:rowOff>59532</xdr:rowOff>
    </xdr:to>
    <xdr:graphicFrame macro="">
      <xdr:nvGraphicFramePr>
        <xdr:cNvPr id="17" name="Chart 16">
          <a:extLst>
            <a:ext uri="{FF2B5EF4-FFF2-40B4-BE49-F238E27FC236}">
              <a16:creationId xmlns:a16="http://schemas.microsoft.com/office/drawing/2014/main" id="{7B72A693-2C7E-4C32-98AD-7ECA00794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97899</xdr:colOff>
      <xdr:row>17</xdr:row>
      <xdr:rowOff>80621</xdr:rowOff>
    </xdr:from>
    <xdr:to>
      <xdr:col>8</xdr:col>
      <xdr:colOff>495238</xdr:colOff>
      <xdr:row>24</xdr:row>
      <xdr:rowOff>81064</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1EC79E38-EB9E-4458-8638-C58C2133365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128581" y="3241189"/>
              <a:ext cx="2215748" cy="131373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173866</xdr:colOff>
      <xdr:row>32</xdr:row>
      <xdr:rowOff>125605</xdr:rowOff>
    </xdr:from>
    <xdr:to>
      <xdr:col>17</xdr:col>
      <xdr:colOff>67974</xdr:colOff>
      <xdr:row>48</xdr:row>
      <xdr:rowOff>92179</xdr:rowOff>
    </xdr:to>
    <xdr:graphicFrame macro="">
      <xdr:nvGraphicFramePr>
        <xdr:cNvPr id="7" name="Chart 6">
          <a:extLst>
            <a:ext uri="{FF2B5EF4-FFF2-40B4-BE49-F238E27FC236}">
              <a16:creationId xmlns:a16="http://schemas.microsoft.com/office/drawing/2014/main" id="{1D1B477D-791D-4D57-BB35-95DFA4E67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156446</xdr:colOff>
      <xdr:row>32</xdr:row>
      <xdr:rowOff>117026</xdr:rowOff>
    </xdr:from>
    <xdr:to>
      <xdr:col>24</xdr:col>
      <xdr:colOff>498456</xdr:colOff>
      <xdr:row>48</xdr:row>
      <xdr:rowOff>99051</xdr:rowOff>
    </xdr:to>
    <xdr:graphicFrame macro="">
      <xdr:nvGraphicFramePr>
        <xdr:cNvPr id="8" name="Chart 7">
          <a:extLst>
            <a:ext uri="{FF2B5EF4-FFF2-40B4-BE49-F238E27FC236}">
              <a16:creationId xmlns:a16="http://schemas.microsoft.com/office/drawing/2014/main" id="{76EE35CF-BA6D-4A41-A15D-7A96AC478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162263</xdr:colOff>
      <xdr:row>5</xdr:row>
      <xdr:rowOff>20265</xdr:rowOff>
    </xdr:from>
    <xdr:to>
      <xdr:col>18</xdr:col>
      <xdr:colOff>587713</xdr:colOff>
      <xdr:row>31</xdr:row>
      <xdr:rowOff>59532</xdr:rowOff>
    </xdr:to>
    <xdr:graphicFrame macro="">
      <xdr:nvGraphicFramePr>
        <xdr:cNvPr id="12" name="Chart 11">
          <a:extLst>
            <a:ext uri="{FF2B5EF4-FFF2-40B4-BE49-F238E27FC236}">
              <a16:creationId xmlns:a16="http://schemas.microsoft.com/office/drawing/2014/main" id="{684B512E-A933-4038-B5D3-53C69635D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51471</xdr:colOff>
      <xdr:row>27</xdr:row>
      <xdr:rowOff>102446</xdr:rowOff>
    </xdr:from>
    <xdr:to>
      <xdr:col>36</xdr:col>
      <xdr:colOff>201490</xdr:colOff>
      <xdr:row>48</xdr:row>
      <xdr:rowOff>96340</xdr:rowOff>
    </xdr:to>
    <xdr:graphicFrame macro="">
      <xdr:nvGraphicFramePr>
        <xdr:cNvPr id="22" name="Chart 21">
          <a:extLst>
            <a:ext uri="{FF2B5EF4-FFF2-40B4-BE49-F238E27FC236}">
              <a16:creationId xmlns:a16="http://schemas.microsoft.com/office/drawing/2014/main" id="{63386E02-FDB7-4180-A4B7-7B2730248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59072</xdr:colOff>
      <xdr:row>5</xdr:row>
      <xdr:rowOff>18317</xdr:rowOff>
    </xdr:from>
    <xdr:to>
      <xdr:col>30</xdr:col>
      <xdr:colOff>286207</xdr:colOff>
      <xdr:row>26</xdr:row>
      <xdr:rowOff>59531</xdr:rowOff>
    </xdr:to>
    <xdr:graphicFrame macro="">
      <xdr:nvGraphicFramePr>
        <xdr:cNvPr id="13" name="Chart 12">
          <a:extLst>
            <a:ext uri="{FF2B5EF4-FFF2-40B4-BE49-F238E27FC236}">
              <a16:creationId xmlns:a16="http://schemas.microsoft.com/office/drawing/2014/main" id="{03D3BE45-326F-4A61-ADBB-941A4B98A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447386</xdr:colOff>
      <xdr:row>5</xdr:row>
      <xdr:rowOff>18531</xdr:rowOff>
    </xdr:from>
    <xdr:to>
      <xdr:col>36</xdr:col>
      <xdr:colOff>194028</xdr:colOff>
      <xdr:row>26</xdr:row>
      <xdr:rowOff>59531</xdr:rowOff>
    </xdr:to>
    <xdr:graphicFrame macro="">
      <xdr:nvGraphicFramePr>
        <xdr:cNvPr id="18" name="Chart 17">
          <a:extLst>
            <a:ext uri="{FF2B5EF4-FFF2-40B4-BE49-F238E27FC236}">
              <a16:creationId xmlns:a16="http://schemas.microsoft.com/office/drawing/2014/main" id="{D196BC29-A730-43FB-839C-9D342048A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9678</xdr:colOff>
      <xdr:row>17</xdr:row>
      <xdr:rowOff>66598</xdr:rowOff>
    </xdr:from>
    <xdr:to>
      <xdr:col>12</xdr:col>
      <xdr:colOff>575469</xdr:colOff>
      <xdr:row>31</xdr:row>
      <xdr:rowOff>89297</xdr:rowOff>
    </xdr:to>
    <mc:AlternateContent xmlns:mc="http://schemas.openxmlformats.org/markup-compatibility/2006">
      <mc:Choice xmlns:a14="http://schemas.microsoft.com/office/drawing/2010/main" Requires="a14">
        <xdr:graphicFrame macro="">
          <xdr:nvGraphicFramePr>
            <xdr:cNvPr id="19" name="Retailer">
              <a:extLst>
                <a:ext uri="{FF2B5EF4-FFF2-40B4-BE49-F238E27FC236}">
                  <a16:creationId xmlns:a16="http://schemas.microsoft.com/office/drawing/2014/main" id="{BC242B2E-5C6A-43CD-ACEC-0F812A88B738}"/>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5481487" y="3147024"/>
              <a:ext cx="2389727" cy="25762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ola" refreshedDate="45738.682779629627" createdVersion="8" refreshedVersion="8" minRefreshableVersion="3" recordCount="500" xr:uid="{A4A35040-E842-472D-980F-C9510D873B5D}">
  <cacheSource type="worksheet">
    <worksheetSource name="Table13"/>
  </cacheSource>
  <cacheFields count="19">
    <cacheField name="Retailer" numFmtId="0">
      <sharedItems count="5">
        <s v="Retailer E"/>
        <s v="Retailer D"/>
        <s v="Retailer A"/>
        <s v="Retailer B"/>
        <s v="Retailer C"/>
      </sharedItems>
    </cacheField>
    <cacheField name="Retailer ID" numFmtId="0">
      <sharedItems/>
    </cacheField>
    <cacheField name="Invoice Date" numFmtId="14">
      <sharedItems containsSemiMixedTypes="0" containsNonDate="0" containsDate="1" containsString="0" minDate="2021-01-02T00:00:00" maxDate="2023-12-29T00:00:00"/>
    </cacheField>
    <cacheField name="Region" numFmtId="0">
      <sharedItems count="1">
        <s v="Africa"/>
      </sharedItems>
    </cacheField>
    <cacheField name="Country" numFmtId="0">
      <sharedItems count="5">
        <s v="South-Africa"/>
        <s v="Egypt"/>
        <s v="Nigeria "/>
        <s v="Ghana"/>
        <s v="Senegal"/>
      </sharedItems>
    </cacheField>
    <cacheField name="State" numFmtId="0">
      <sharedItems count="29">
        <s v="Gauteng"/>
        <s v="Giza"/>
        <s v="Abuja"/>
        <s v="Kano"/>
        <s v="Aswan"/>
        <s v="Ashanti"/>
        <s v="Rivers"/>
        <s v="Luxor"/>
        <s v="Saint-Louis"/>
        <s v="Thies"/>
        <s v="Ogun"/>
        <s v="Dakar"/>
        <s v="Lagos"/>
        <s v="Cairo"/>
        <s v="Greater Accra"/>
        <s v="Eastern"/>
        <s v="Western Cape"/>
        <s v="Volta"/>
        <s v="Western"/>
        <s v="Kaolack"/>
        <s v="Alexandria"/>
        <s v="KwaZulu-Natal"/>
        <s v="Eastern Cape"/>
        <s v="Mpumalanga"/>
        <s v="Limpopo"/>
        <s v="North West"/>
        <s v="Northern Cape"/>
        <s v="Free State"/>
        <s v="Diourbel"/>
      </sharedItems>
    </cacheField>
    <cacheField name="City" numFmtId="0">
      <sharedItems count="38">
        <s v="Johannesburg"/>
        <s v="Pretoria"/>
        <s v="Giza"/>
        <s v="Port Harcourt"/>
        <s v="Abuja"/>
        <s v="Alexandria"/>
        <s v="Kumasi"/>
        <s v="Lagos"/>
        <s v="Cairo"/>
        <s v="Kaolack"/>
        <s v="Luxor"/>
        <s v="Diourbel"/>
        <s v="Abeokuta"/>
        <s v="Koforidua"/>
        <s v="Thies"/>
        <s v="Kano"/>
        <s v="Ho"/>
        <s v="Dakar"/>
        <s v="Cape Town"/>
        <s v="Stellenbosch"/>
        <s v="Aswan"/>
        <s v="Durban"/>
        <s v="Pietermaritzburg"/>
        <s v="Accra"/>
        <s v="Port Elizabeth"/>
        <s v="East London"/>
        <s v="Nelspruit"/>
        <s v="Takoradi"/>
        <s v="Secunda"/>
        <s v="Polokwane"/>
        <s v="Thohoyandou"/>
        <s v="Saint-Louis"/>
        <s v="Rustenburg"/>
        <s v="Mahikeng"/>
        <s v="Kimberley"/>
        <s v="Upington"/>
        <s v="Bloemfontein"/>
        <s v="Welkom"/>
      </sharedItems>
    </cacheField>
    <cacheField name="Product" numFmtId="0">
      <sharedItems count="4">
        <s v="Adidas Samba"/>
        <s v="Adidas Campus"/>
        <s v="Adidas Gazelle"/>
        <s v="Adidas Spezial"/>
      </sharedItems>
    </cacheField>
    <cacheField name="Price per Unit" numFmtId="164">
      <sharedItems containsSemiMixedTypes="0" containsString="0" containsNumber="1" minValue="20.059999999999999" maxValue="149.94"/>
    </cacheField>
    <cacheField name="Units Sold" numFmtId="0">
      <sharedItems containsSemiMixedTypes="0" containsString="0" containsNumber="1" containsInteger="1" minValue="1" maxValue="99" count="98">
        <n v="41"/>
        <n v="5"/>
        <n v="42"/>
        <n v="87"/>
        <n v="81"/>
        <n v="76"/>
        <n v="80"/>
        <n v="67"/>
        <n v="30"/>
        <n v="57"/>
        <n v="86"/>
        <n v="73"/>
        <n v="29"/>
        <n v="37"/>
        <n v="13"/>
        <n v="32"/>
        <n v="46"/>
        <n v="23"/>
        <n v="45"/>
        <n v="17"/>
        <n v="85"/>
        <n v="66"/>
        <n v="6"/>
        <n v="18"/>
        <n v="94"/>
        <n v="22"/>
        <n v="33"/>
        <n v="78"/>
        <n v="10"/>
        <n v="36"/>
        <n v="34"/>
        <n v="28"/>
        <n v="11"/>
        <n v="39"/>
        <n v="47"/>
        <n v="19"/>
        <n v="15"/>
        <n v="24"/>
        <n v="72"/>
        <n v="9"/>
        <n v="62"/>
        <n v="97"/>
        <n v="74"/>
        <n v="40"/>
        <n v="65"/>
        <n v="50"/>
        <n v="98"/>
        <n v="1"/>
        <n v="93"/>
        <n v="48"/>
        <n v="77"/>
        <n v="49"/>
        <n v="64"/>
        <n v="61"/>
        <n v="88"/>
        <n v="26"/>
        <n v="71"/>
        <n v="69"/>
        <n v="7"/>
        <n v="58"/>
        <n v="53"/>
        <n v="43"/>
        <n v="25"/>
        <n v="3"/>
        <n v="79"/>
        <n v="16"/>
        <n v="54"/>
        <n v="56"/>
        <n v="51"/>
        <n v="83"/>
        <n v="96"/>
        <n v="8"/>
        <n v="92"/>
        <n v="82"/>
        <n v="20"/>
        <n v="59"/>
        <n v="55"/>
        <n v="4"/>
        <n v="60"/>
        <n v="75"/>
        <n v="95"/>
        <n v="91"/>
        <n v="2"/>
        <n v="31"/>
        <n v="99"/>
        <n v="44"/>
        <n v="21"/>
        <n v="90"/>
        <n v="12"/>
        <n v="38"/>
        <n v="27"/>
        <n v="70"/>
        <n v="84"/>
        <n v="63"/>
        <n v="35"/>
        <n v="89"/>
        <n v="68"/>
        <n v="14"/>
      </sharedItems>
    </cacheField>
    <cacheField name="Total Sales" numFmtId="164">
      <sharedItems containsSemiMixedTypes="0" containsString="0" containsNumber="1" minValue="32.770000000000003" maxValue="13084.800000000001"/>
    </cacheField>
    <cacheField name="Operating Profit" numFmtId="0">
      <sharedItems containsSemiMixedTypes="0" containsString="0" containsNumber="1" minValue="5.24" maxValue="3300.79"/>
    </cacheField>
    <cacheField name="Operating Margin" numFmtId="164">
      <sharedItems containsSemiMixedTypes="0" containsString="0" containsNumber="1" minValue="0.10032715376226825" maxValue="0.29910256723119727"/>
    </cacheField>
    <cacheField name="Sales Method" numFmtId="0">
      <sharedItems count="2">
        <s v="In-store"/>
        <s v="Online"/>
      </sharedItems>
    </cacheField>
    <cacheField name="Quarter" numFmtId="0">
      <sharedItems count="4">
        <s v="Q4"/>
        <s v="Q1"/>
        <s v="Q3"/>
        <s v="Q2"/>
      </sharedItems>
    </cacheField>
    <cacheField name="Year" numFmtId="0">
      <sharedItems containsSemiMixedTypes="0" containsString="0" containsNumber="1" containsInteger="1" minValue="2021" maxValue="2023" count="3">
        <n v="2021"/>
        <n v="2022"/>
        <n v="2023"/>
      </sharedItems>
    </cacheField>
    <cacheField name="Month" numFmtId="0">
      <sharedItems count="12">
        <s v="Dec"/>
        <s v="Mar"/>
        <s v="Jan"/>
        <s v="Jul"/>
        <s v="Feb"/>
        <s v="May"/>
        <s v="Nov"/>
        <s v="Aug"/>
        <s v="Sep"/>
        <s v="Oct"/>
        <s v="Apr"/>
        <s v="Jun"/>
      </sharedItems>
    </cacheField>
    <cacheField name="Day" numFmtId="0">
      <sharedItems containsSemiMixedTypes="0" containsString="0" containsNumber="1" containsInteger="1" minValue="1" maxValue="28"/>
    </cacheField>
    <cacheField name="Price Category" numFmtId="0">
      <sharedItems count="3">
        <s v="Mid"/>
        <s v="High"/>
        <s v="Low"/>
      </sharedItems>
    </cacheField>
  </cacheFields>
  <extLst>
    <ext xmlns:x14="http://schemas.microsoft.com/office/spreadsheetml/2009/9/main" uri="{725AE2AE-9491-48be-B2B4-4EB974FC3084}">
      <x14:pivotCacheDefinition pivotCacheId="1730088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R0000"/>
    <d v="2021-12-27T00:00:00"/>
    <x v="0"/>
    <x v="0"/>
    <x v="0"/>
    <x v="0"/>
    <x v="0"/>
    <n v="94.8"/>
    <x v="0"/>
    <n v="3886.7999999999997"/>
    <n v="1097.26"/>
    <n v="0.28230420911804055"/>
    <x v="0"/>
    <x v="0"/>
    <x v="0"/>
    <x v="0"/>
    <n v="27"/>
    <x v="0"/>
  </r>
  <r>
    <x v="1"/>
    <s v="R0001"/>
    <d v="2022-03-12T00:00:00"/>
    <x v="0"/>
    <x v="0"/>
    <x v="0"/>
    <x v="1"/>
    <x v="1"/>
    <n v="29.93"/>
    <x v="1"/>
    <n v="149.65"/>
    <n v="21.6"/>
    <n v="0.14433678583361176"/>
    <x v="0"/>
    <x v="1"/>
    <x v="1"/>
    <x v="1"/>
    <n v="12"/>
    <x v="1"/>
  </r>
  <r>
    <x v="2"/>
    <s v="R0002"/>
    <d v="2021-01-02T00:00:00"/>
    <x v="0"/>
    <x v="1"/>
    <x v="1"/>
    <x v="2"/>
    <x v="2"/>
    <n v="69.739999999999995"/>
    <x v="2"/>
    <n v="2929.08"/>
    <n v="325.81"/>
    <n v="0.11123287858303632"/>
    <x v="0"/>
    <x v="1"/>
    <x v="0"/>
    <x v="2"/>
    <n v="2"/>
    <x v="0"/>
  </r>
  <r>
    <x v="3"/>
    <s v="R0003"/>
    <d v="2022-07-27T00:00:00"/>
    <x v="0"/>
    <x v="2"/>
    <x v="2"/>
    <x v="3"/>
    <x v="0"/>
    <n v="67.81"/>
    <x v="3"/>
    <n v="5899.47"/>
    <n v="891.57"/>
    <n v="0.15112713514942869"/>
    <x v="0"/>
    <x v="2"/>
    <x v="1"/>
    <x v="3"/>
    <n v="27"/>
    <x v="1"/>
  </r>
  <r>
    <x v="2"/>
    <s v="R0004"/>
    <d v="2022-02-11T00:00:00"/>
    <x v="0"/>
    <x v="2"/>
    <x v="3"/>
    <x v="4"/>
    <x v="1"/>
    <n v="43.63"/>
    <x v="4"/>
    <n v="3534.03"/>
    <n v="726.29"/>
    <n v="0.20551325257567138"/>
    <x v="0"/>
    <x v="1"/>
    <x v="1"/>
    <x v="4"/>
    <n v="11"/>
    <x v="2"/>
  </r>
  <r>
    <x v="3"/>
    <s v="R0005"/>
    <d v="2022-05-05T00:00:00"/>
    <x v="0"/>
    <x v="1"/>
    <x v="4"/>
    <x v="5"/>
    <x v="0"/>
    <n v="76.62"/>
    <x v="5"/>
    <n v="5823.1200000000008"/>
    <n v="782.16"/>
    <n v="0.13431974611548445"/>
    <x v="0"/>
    <x v="3"/>
    <x v="1"/>
    <x v="5"/>
    <n v="5"/>
    <x v="1"/>
  </r>
  <r>
    <x v="3"/>
    <s v="R0006"/>
    <d v="2022-12-13T00:00:00"/>
    <x v="0"/>
    <x v="3"/>
    <x v="5"/>
    <x v="6"/>
    <x v="2"/>
    <n v="63.17"/>
    <x v="3"/>
    <n v="5495.79"/>
    <n v="733.64"/>
    <n v="0.1334912724103359"/>
    <x v="1"/>
    <x v="0"/>
    <x v="1"/>
    <x v="0"/>
    <n v="13"/>
    <x v="0"/>
  </r>
  <r>
    <x v="2"/>
    <s v="R0007"/>
    <d v="2021-11-14T00:00:00"/>
    <x v="0"/>
    <x v="2"/>
    <x v="6"/>
    <x v="7"/>
    <x v="1"/>
    <n v="64.430000000000007"/>
    <x v="6"/>
    <n v="5154.4000000000005"/>
    <n v="992.32"/>
    <n v="0.19251901288219772"/>
    <x v="1"/>
    <x v="0"/>
    <x v="0"/>
    <x v="6"/>
    <n v="14"/>
    <x v="1"/>
  </r>
  <r>
    <x v="0"/>
    <s v="R0008"/>
    <d v="2021-02-15T00:00:00"/>
    <x v="0"/>
    <x v="1"/>
    <x v="7"/>
    <x v="8"/>
    <x v="2"/>
    <n v="116.07"/>
    <x v="7"/>
    <n v="7776.69"/>
    <n v="829.41"/>
    <n v="0.10665334480350895"/>
    <x v="0"/>
    <x v="1"/>
    <x v="0"/>
    <x v="4"/>
    <n v="15"/>
    <x v="2"/>
  </r>
  <r>
    <x v="3"/>
    <s v="R0009"/>
    <d v="2022-11-17T00:00:00"/>
    <x v="0"/>
    <x v="4"/>
    <x v="8"/>
    <x v="9"/>
    <x v="1"/>
    <n v="49.02"/>
    <x v="8"/>
    <n v="1470.6000000000001"/>
    <n v="182.91"/>
    <n v="0.12437780497756017"/>
    <x v="1"/>
    <x v="0"/>
    <x v="1"/>
    <x v="6"/>
    <n v="17"/>
    <x v="0"/>
  </r>
  <r>
    <x v="2"/>
    <s v="R0010"/>
    <d v="2023-08-19T00:00:00"/>
    <x v="0"/>
    <x v="1"/>
    <x v="4"/>
    <x v="10"/>
    <x v="3"/>
    <n v="103.44"/>
    <x v="9"/>
    <n v="5896.08"/>
    <n v="1080"/>
    <n v="0.18317254854072537"/>
    <x v="1"/>
    <x v="2"/>
    <x v="2"/>
    <x v="7"/>
    <n v="19"/>
    <x v="2"/>
  </r>
  <r>
    <x v="3"/>
    <s v="R0011"/>
    <d v="2023-08-02T00:00:00"/>
    <x v="0"/>
    <x v="1"/>
    <x v="4"/>
    <x v="5"/>
    <x v="1"/>
    <n v="94.18"/>
    <x v="10"/>
    <n v="8099.4800000000005"/>
    <n v="912.21"/>
    <n v="0.11262574881350408"/>
    <x v="0"/>
    <x v="2"/>
    <x v="2"/>
    <x v="7"/>
    <n v="2"/>
    <x v="2"/>
  </r>
  <r>
    <x v="4"/>
    <s v="R0012"/>
    <d v="2023-03-19T00:00:00"/>
    <x v="0"/>
    <x v="4"/>
    <x v="9"/>
    <x v="11"/>
    <x v="0"/>
    <n v="93.85"/>
    <x v="11"/>
    <n v="6851.0499999999993"/>
    <n v="1228.74"/>
    <n v="0.1793506104903628"/>
    <x v="1"/>
    <x v="1"/>
    <x v="2"/>
    <x v="1"/>
    <n v="19"/>
    <x v="0"/>
  </r>
  <r>
    <x v="0"/>
    <s v="R0013"/>
    <d v="2021-09-25T00:00:00"/>
    <x v="0"/>
    <x v="2"/>
    <x v="10"/>
    <x v="12"/>
    <x v="1"/>
    <n v="106.19"/>
    <x v="12"/>
    <n v="3079.5099999999998"/>
    <n v="599.89"/>
    <n v="0.19480047150358337"/>
    <x v="0"/>
    <x v="2"/>
    <x v="0"/>
    <x v="8"/>
    <n v="25"/>
    <x v="2"/>
  </r>
  <r>
    <x v="1"/>
    <s v="R0014"/>
    <d v="2021-12-01T00:00:00"/>
    <x v="0"/>
    <x v="3"/>
    <x v="5"/>
    <x v="13"/>
    <x v="2"/>
    <n v="91.29"/>
    <x v="13"/>
    <n v="3377.73"/>
    <n v="642.62"/>
    <n v="0.19025203317020603"/>
    <x v="0"/>
    <x v="0"/>
    <x v="0"/>
    <x v="0"/>
    <n v="1"/>
    <x v="2"/>
  </r>
  <r>
    <x v="3"/>
    <s v="R0015"/>
    <d v="2022-05-27T00:00:00"/>
    <x v="0"/>
    <x v="4"/>
    <x v="11"/>
    <x v="14"/>
    <x v="2"/>
    <n v="134.30000000000001"/>
    <x v="3"/>
    <n v="11684.1"/>
    <n v="3199.52"/>
    <n v="0.27383538312749806"/>
    <x v="0"/>
    <x v="3"/>
    <x v="1"/>
    <x v="5"/>
    <n v="27"/>
    <x v="1"/>
  </r>
  <r>
    <x v="4"/>
    <s v="R0016"/>
    <d v="2022-10-26T00:00:00"/>
    <x v="0"/>
    <x v="2"/>
    <x v="12"/>
    <x v="15"/>
    <x v="1"/>
    <n v="107.83"/>
    <x v="14"/>
    <n v="1401.79"/>
    <n v="288.79000000000002"/>
    <n v="0.20601516632305839"/>
    <x v="0"/>
    <x v="0"/>
    <x v="1"/>
    <x v="9"/>
    <n v="26"/>
    <x v="2"/>
  </r>
  <r>
    <x v="1"/>
    <s v="R0017"/>
    <d v="2023-10-05T00:00:00"/>
    <x v="0"/>
    <x v="1"/>
    <x v="13"/>
    <x v="5"/>
    <x v="0"/>
    <n v="91.11"/>
    <x v="15"/>
    <n v="2915.52"/>
    <n v="564.42999999999995"/>
    <n v="0.19359496762155634"/>
    <x v="0"/>
    <x v="0"/>
    <x v="2"/>
    <x v="9"/>
    <n v="5"/>
    <x v="2"/>
  </r>
  <r>
    <x v="1"/>
    <s v="R0018"/>
    <d v="2022-04-10T00:00:00"/>
    <x v="0"/>
    <x v="3"/>
    <x v="14"/>
    <x v="16"/>
    <x v="3"/>
    <n v="127.87"/>
    <x v="16"/>
    <n v="5882.02"/>
    <n v="1071.3599999999999"/>
    <n v="0.18214150920942121"/>
    <x v="1"/>
    <x v="3"/>
    <x v="1"/>
    <x v="10"/>
    <n v="10"/>
    <x v="2"/>
  </r>
  <r>
    <x v="3"/>
    <s v="R0019"/>
    <d v="2023-12-20T00:00:00"/>
    <x v="0"/>
    <x v="3"/>
    <x v="15"/>
    <x v="6"/>
    <x v="0"/>
    <n v="98.8"/>
    <x v="17"/>
    <n v="2272.4"/>
    <n v="598.83000000000004"/>
    <n v="0.26352314733321597"/>
    <x v="0"/>
    <x v="0"/>
    <x v="2"/>
    <x v="0"/>
    <n v="20"/>
    <x v="2"/>
  </r>
  <r>
    <x v="2"/>
    <s v="R0020"/>
    <d v="2022-09-13T00:00:00"/>
    <x v="0"/>
    <x v="1"/>
    <x v="13"/>
    <x v="10"/>
    <x v="3"/>
    <n v="57.85"/>
    <x v="18"/>
    <n v="2603.25"/>
    <n v="726.34"/>
    <n v="0.27901277249591855"/>
    <x v="1"/>
    <x v="2"/>
    <x v="1"/>
    <x v="8"/>
    <n v="13"/>
    <x v="0"/>
  </r>
  <r>
    <x v="3"/>
    <s v="R0021"/>
    <d v="2023-07-22T00:00:00"/>
    <x v="0"/>
    <x v="4"/>
    <x v="11"/>
    <x v="17"/>
    <x v="2"/>
    <n v="46.92"/>
    <x v="19"/>
    <n v="797.64"/>
    <n v="215.88"/>
    <n v="0.27064841281781254"/>
    <x v="0"/>
    <x v="2"/>
    <x v="2"/>
    <x v="3"/>
    <n v="22"/>
    <x v="1"/>
  </r>
  <r>
    <x v="4"/>
    <s v="R0022"/>
    <d v="2021-09-08T00:00:00"/>
    <x v="0"/>
    <x v="0"/>
    <x v="16"/>
    <x v="18"/>
    <x v="0"/>
    <n v="39.799999999999997"/>
    <x v="20"/>
    <n v="3382.9999999999995"/>
    <n v="794.02"/>
    <n v="0.23470883830919306"/>
    <x v="0"/>
    <x v="2"/>
    <x v="0"/>
    <x v="8"/>
    <n v="8"/>
    <x v="2"/>
  </r>
  <r>
    <x v="1"/>
    <s v="R0023"/>
    <d v="2021-02-18T00:00:00"/>
    <x v="0"/>
    <x v="2"/>
    <x v="12"/>
    <x v="12"/>
    <x v="3"/>
    <n v="136.93"/>
    <x v="21"/>
    <n v="9037.380000000001"/>
    <n v="1152.02"/>
    <n v="0.12747278525413336"/>
    <x v="0"/>
    <x v="1"/>
    <x v="0"/>
    <x v="4"/>
    <n v="18"/>
    <x v="2"/>
  </r>
  <r>
    <x v="3"/>
    <s v="R0024"/>
    <d v="2022-08-10T00:00:00"/>
    <x v="0"/>
    <x v="0"/>
    <x v="16"/>
    <x v="19"/>
    <x v="1"/>
    <n v="112.32"/>
    <x v="22"/>
    <n v="673.92"/>
    <n v="104.71"/>
    <n v="0.15537452516619182"/>
    <x v="1"/>
    <x v="2"/>
    <x v="1"/>
    <x v="7"/>
    <n v="10"/>
    <x v="0"/>
  </r>
  <r>
    <x v="2"/>
    <s v="R0025"/>
    <d v="2023-04-27T00:00:00"/>
    <x v="0"/>
    <x v="2"/>
    <x v="10"/>
    <x v="4"/>
    <x v="2"/>
    <n v="141.86000000000001"/>
    <x v="23"/>
    <n v="2553.4800000000005"/>
    <n v="278.87"/>
    <n v="0.10921174240644138"/>
    <x v="0"/>
    <x v="3"/>
    <x v="2"/>
    <x v="10"/>
    <n v="27"/>
    <x v="2"/>
  </r>
  <r>
    <x v="3"/>
    <s v="R0026"/>
    <d v="2021-10-25T00:00:00"/>
    <x v="0"/>
    <x v="2"/>
    <x v="2"/>
    <x v="7"/>
    <x v="1"/>
    <n v="98.43"/>
    <x v="24"/>
    <n v="9252.42"/>
    <n v="2647.72"/>
    <n v="0.28616513301384933"/>
    <x v="0"/>
    <x v="0"/>
    <x v="0"/>
    <x v="9"/>
    <n v="25"/>
    <x v="0"/>
  </r>
  <r>
    <x v="0"/>
    <s v="R0027"/>
    <d v="2022-08-10T00:00:00"/>
    <x v="0"/>
    <x v="3"/>
    <x v="14"/>
    <x v="6"/>
    <x v="2"/>
    <n v="81.540000000000006"/>
    <x v="25"/>
    <n v="1793.88"/>
    <n v="416.47"/>
    <n v="0.23216157156554507"/>
    <x v="0"/>
    <x v="2"/>
    <x v="1"/>
    <x v="7"/>
    <n v="10"/>
    <x v="1"/>
  </r>
  <r>
    <x v="2"/>
    <s v="R0028"/>
    <d v="2022-07-25T00:00:00"/>
    <x v="0"/>
    <x v="3"/>
    <x v="17"/>
    <x v="13"/>
    <x v="0"/>
    <n v="27.76"/>
    <x v="26"/>
    <n v="916.08"/>
    <n v="228.35"/>
    <n v="0.24926862282770063"/>
    <x v="0"/>
    <x v="2"/>
    <x v="1"/>
    <x v="3"/>
    <n v="25"/>
    <x v="1"/>
  </r>
  <r>
    <x v="4"/>
    <s v="R0029"/>
    <d v="2021-03-08T00:00:00"/>
    <x v="0"/>
    <x v="3"/>
    <x v="18"/>
    <x v="13"/>
    <x v="0"/>
    <n v="107.31"/>
    <x v="8"/>
    <n v="3219.3"/>
    <n v="522.54"/>
    <n v="0.16231478892927031"/>
    <x v="1"/>
    <x v="1"/>
    <x v="0"/>
    <x v="1"/>
    <n v="8"/>
    <x v="2"/>
  </r>
  <r>
    <x v="1"/>
    <s v="R0030"/>
    <d v="2021-02-25T00:00:00"/>
    <x v="0"/>
    <x v="4"/>
    <x v="19"/>
    <x v="9"/>
    <x v="2"/>
    <n v="95.69"/>
    <x v="4"/>
    <n v="7750.8899999999994"/>
    <n v="2086"/>
    <n v="0.26913038373657738"/>
    <x v="0"/>
    <x v="1"/>
    <x v="0"/>
    <x v="4"/>
    <n v="25"/>
    <x v="2"/>
  </r>
  <r>
    <x v="3"/>
    <s v="R0031"/>
    <d v="2023-12-01T00:00:00"/>
    <x v="0"/>
    <x v="1"/>
    <x v="13"/>
    <x v="20"/>
    <x v="2"/>
    <n v="148.72999999999999"/>
    <x v="15"/>
    <n v="4759.3599999999997"/>
    <n v="723.05"/>
    <n v="0.15192168694950581"/>
    <x v="1"/>
    <x v="0"/>
    <x v="2"/>
    <x v="0"/>
    <n v="1"/>
    <x v="2"/>
  </r>
  <r>
    <x v="2"/>
    <s v="R0032"/>
    <d v="2023-07-12T00:00:00"/>
    <x v="0"/>
    <x v="1"/>
    <x v="20"/>
    <x v="10"/>
    <x v="2"/>
    <n v="51.09"/>
    <x v="2"/>
    <n v="2145.7800000000002"/>
    <n v="215.28"/>
    <n v="0.10032715376226825"/>
    <x v="0"/>
    <x v="2"/>
    <x v="2"/>
    <x v="3"/>
    <n v="12"/>
    <x v="0"/>
  </r>
  <r>
    <x v="0"/>
    <s v="R0033"/>
    <d v="2023-05-16T00:00:00"/>
    <x v="0"/>
    <x v="2"/>
    <x v="3"/>
    <x v="3"/>
    <x v="0"/>
    <n v="89"/>
    <x v="27"/>
    <n v="6942"/>
    <n v="1216.81"/>
    <n v="0.17528233938346297"/>
    <x v="1"/>
    <x v="3"/>
    <x v="2"/>
    <x v="5"/>
    <n v="16"/>
    <x v="2"/>
  </r>
  <r>
    <x v="2"/>
    <s v="R0034"/>
    <d v="2022-02-02T00:00:00"/>
    <x v="0"/>
    <x v="4"/>
    <x v="19"/>
    <x v="17"/>
    <x v="3"/>
    <n v="104.62"/>
    <x v="28"/>
    <n v="1046.2"/>
    <n v="224.05"/>
    <n v="0.21415599311795069"/>
    <x v="1"/>
    <x v="1"/>
    <x v="1"/>
    <x v="4"/>
    <n v="2"/>
    <x v="2"/>
  </r>
  <r>
    <x v="0"/>
    <s v="R0035"/>
    <d v="2021-10-18T00:00:00"/>
    <x v="0"/>
    <x v="4"/>
    <x v="9"/>
    <x v="14"/>
    <x v="1"/>
    <n v="103.8"/>
    <x v="29"/>
    <n v="3736.7999999999997"/>
    <n v="731.44"/>
    <n v="0.19573967030614434"/>
    <x v="0"/>
    <x v="0"/>
    <x v="0"/>
    <x v="9"/>
    <n v="18"/>
    <x v="1"/>
  </r>
  <r>
    <x v="4"/>
    <s v="R0036"/>
    <d v="2022-02-22T00:00:00"/>
    <x v="0"/>
    <x v="0"/>
    <x v="21"/>
    <x v="21"/>
    <x v="1"/>
    <n v="92.97"/>
    <x v="30"/>
    <n v="3160.98"/>
    <n v="861.1"/>
    <n v="0.27241551670684411"/>
    <x v="0"/>
    <x v="1"/>
    <x v="1"/>
    <x v="4"/>
    <n v="22"/>
    <x v="2"/>
  </r>
  <r>
    <x v="1"/>
    <s v="R0037"/>
    <d v="2021-02-12T00:00:00"/>
    <x v="0"/>
    <x v="2"/>
    <x v="2"/>
    <x v="12"/>
    <x v="0"/>
    <n v="121"/>
    <x v="11"/>
    <n v="8833"/>
    <n v="1069.51"/>
    <n v="0.1210811728744481"/>
    <x v="1"/>
    <x v="1"/>
    <x v="0"/>
    <x v="4"/>
    <n v="12"/>
    <x v="1"/>
  </r>
  <r>
    <x v="4"/>
    <s v="R0038"/>
    <d v="2021-09-14T00:00:00"/>
    <x v="0"/>
    <x v="2"/>
    <x v="12"/>
    <x v="3"/>
    <x v="1"/>
    <n v="46.65"/>
    <x v="31"/>
    <n v="1306.2"/>
    <n v="275.3"/>
    <n v="0.21076404838462717"/>
    <x v="0"/>
    <x v="2"/>
    <x v="0"/>
    <x v="8"/>
    <n v="14"/>
    <x v="2"/>
  </r>
  <r>
    <x v="3"/>
    <s v="R0039"/>
    <d v="2022-10-24T00:00:00"/>
    <x v="0"/>
    <x v="2"/>
    <x v="10"/>
    <x v="7"/>
    <x v="2"/>
    <n v="114.33"/>
    <x v="32"/>
    <n v="1257.6299999999999"/>
    <n v="254.79"/>
    <n v="0.20259535793516378"/>
    <x v="0"/>
    <x v="0"/>
    <x v="1"/>
    <x v="9"/>
    <n v="24"/>
    <x v="1"/>
  </r>
  <r>
    <x v="2"/>
    <s v="R0040"/>
    <d v="2021-10-23T00:00:00"/>
    <x v="0"/>
    <x v="2"/>
    <x v="10"/>
    <x v="12"/>
    <x v="3"/>
    <n v="100.57"/>
    <x v="27"/>
    <n v="7844.4599999999991"/>
    <n v="1225.92"/>
    <n v="0.15627844364048005"/>
    <x v="0"/>
    <x v="0"/>
    <x v="0"/>
    <x v="9"/>
    <n v="23"/>
    <x v="2"/>
  </r>
  <r>
    <x v="0"/>
    <s v="R0041"/>
    <d v="2021-01-13T00:00:00"/>
    <x v="0"/>
    <x v="2"/>
    <x v="2"/>
    <x v="3"/>
    <x v="1"/>
    <n v="136.49"/>
    <x v="33"/>
    <n v="5323.1100000000006"/>
    <n v="1407.67"/>
    <n v="0.26444503307277134"/>
    <x v="1"/>
    <x v="1"/>
    <x v="0"/>
    <x v="2"/>
    <n v="13"/>
    <x v="1"/>
  </r>
  <r>
    <x v="0"/>
    <s v="R0042"/>
    <d v="2022-03-04T00:00:00"/>
    <x v="0"/>
    <x v="4"/>
    <x v="11"/>
    <x v="14"/>
    <x v="3"/>
    <n v="130.13999999999999"/>
    <x v="34"/>
    <n v="6116.579999999999"/>
    <n v="1532.63"/>
    <n v="0.25056976284132643"/>
    <x v="0"/>
    <x v="1"/>
    <x v="1"/>
    <x v="1"/>
    <n v="4"/>
    <x v="0"/>
  </r>
  <r>
    <x v="2"/>
    <s v="R0043"/>
    <d v="2023-12-01T00:00:00"/>
    <x v="0"/>
    <x v="3"/>
    <x v="17"/>
    <x v="16"/>
    <x v="2"/>
    <n v="60.97"/>
    <x v="35"/>
    <n v="1158.43"/>
    <n v="285.64"/>
    <n v="0.24657510596238008"/>
    <x v="0"/>
    <x v="0"/>
    <x v="2"/>
    <x v="0"/>
    <n v="1"/>
    <x v="1"/>
  </r>
  <r>
    <x v="2"/>
    <s v="R0044"/>
    <d v="2021-12-15T00:00:00"/>
    <x v="0"/>
    <x v="2"/>
    <x v="2"/>
    <x v="3"/>
    <x v="1"/>
    <n v="55.91"/>
    <x v="36"/>
    <n v="838.65"/>
    <n v="230.83"/>
    <n v="0.27523996899779407"/>
    <x v="0"/>
    <x v="0"/>
    <x v="0"/>
    <x v="0"/>
    <n v="15"/>
    <x v="1"/>
  </r>
  <r>
    <x v="3"/>
    <s v="R0045"/>
    <d v="2021-05-03T00:00:00"/>
    <x v="0"/>
    <x v="2"/>
    <x v="3"/>
    <x v="12"/>
    <x v="0"/>
    <n v="147.61000000000001"/>
    <x v="31"/>
    <n v="4133.08"/>
    <n v="1010.77"/>
    <n v="0.24455611795561663"/>
    <x v="1"/>
    <x v="3"/>
    <x v="0"/>
    <x v="5"/>
    <n v="3"/>
    <x v="1"/>
  </r>
  <r>
    <x v="4"/>
    <s v="R0046"/>
    <d v="2021-05-01T00:00:00"/>
    <x v="0"/>
    <x v="2"/>
    <x v="6"/>
    <x v="7"/>
    <x v="3"/>
    <n v="88.54"/>
    <x v="37"/>
    <n v="2124.96"/>
    <n v="311.02999999999997"/>
    <n v="0.1463698140200286"/>
    <x v="0"/>
    <x v="3"/>
    <x v="0"/>
    <x v="5"/>
    <n v="1"/>
    <x v="2"/>
  </r>
  <r>
    <x v="0"/>
    <s v="R0047"/>
    <d v="2023-05-26T00:00:00"/>
    <x v="0"/>
    <x v="2"/>
    <x v="6"/>
    <x v="3"/>
    <x v="2"/>
    <n v="137.83000000000001"/>
    <x v="38"/>
    <n v="9923.76"/>
    <n v="2392.7399999999998"/>
    <n v="0.24111223971559165"/>
    <x v="1"/>
    <x v="3"/>
    <x v="2"/>
    <x v="5"/>
    <n v="26"/>
    <x v="2"/>
  </r>
  <r>
    <x v="3"/>
    <s v="R0048"/>
    <d v="2022-03-17T00:00:00"/>
    <x v="0"/>
    <x v="2"/>
    <x v="3"/>
    <x v="4"/>
    <x v="3"/>
    <n v="41.3"/>
    <x v="39"/>
    <n v="371.7"/>
    <n v="60.04"/>
    <n v="0.16152811407048695"/>
    <x v="0"/>
    <x v="1"/>
    <x v="1"/>
    <x v="1"/>
    <n v="17"/>
    <x v="2"/>
  </r>
  <r>
    <x v="4"/>
    <s v="R0049"/>
    <d v="2023-04-25T00:00:00"/>
    <x v="0"/>
    <x v="2"/>
    <x v="6"/>
    <x v="12"/>
    <x v="1"/>
    <n v="103.57"/>
    <x v="34"/>
    <n v="4867.79"/>
    <n v="722.55"/>
    <n v="0.14843491605019937"/>
    <x v="1"/>
    <x v="3"/>
    <x v="2"/>
    <x v="10"/>
    <n v="25"/>
    <x v="0"/>
  </r>
  <r>
    <x v="3"/>
    <s v="R0050"/>
    <d v="2021-01-11T00:00:00"/>
    <x v="0"/>
    <x v="0"/>
    <x v="21"/>
    <x v="22"/>
    <x v="1"/>
    <n v="125.28"/>
    <x v="26"/>
    <n v="4134.24"/>
    <n v="473.79"/>
    <n v="0.11460147451526763"/>
    <x v="0"/>
    <x v="1"/>
    <x v="0"/>
    <x v="2"/>
    <n v="11"/>
    <x v="0"/>
  </r>
  <r>
    <x v="0"/>
    <s v="R0051"/>
    <d v="2021-11-19T00:00:00"/>
    <x v="0"/>
    <x v="4"/>
    <x v="9"/>
    <x v="11"/>
    <x v="0"/>
    <n v="143.16"/>
    <x v="40"/>
    <n v="8875.92"/>
    <n v="2208.38"/>
    <n v="0.24880575760033891"/>
    <x v="0"/>
    <x v="0"/>
    <x v="0"/>
    <x v="6"/>
    <n v="19"/>
    <x v="1"/>
  </r>
  <r>
    <x v="2"/>
    <s v="R0052"/>
    <d v="2021-07-01T00:00:00"/>
    <x v="0"/>
    <x v="2"/>
    <x v="12"/>
    <x v="15"/>
    <x v="2"/>
    <n v="63.85"/>
    <x v="41"/>
    <n v="6193.45"/>
    <n v="1500.05"/>
    <n v="0.24219942035537545"/>
    <x v="1"/>
    <x v="2"/>
    <x v="0"/>
    <x v="3"/>
    <n v="1"/>
    <x v="0"/>
  </r>
  <r>
    <x v="2"/>
    <s v="R0053"/>
    <d v="2023-01-02T00:00:00"/>
    <x v="0"/>
    <x v="3"/>
    <x v="18"/>
    <x v="23"/>
    <x v="2"/>
    <n v="114.25"/>
    <x v="35"/>
    <n v="2170.75"/>
    <n v="318.88"/>
    <n v="0.14689853737187608"/>
    <x v="1"/>
    <x v="1"/>
    <x v="2"/>
    <x v="2"/>
    <n v="2"/>
    <x v="1"/>
  </r>
  <r>
    <x v="4"/>
    <s v="R0054"/>
    <d v="2022-09-20T00:00:00"/>
    <x v="0"/>
    <x v="0"/>
    <x v="22"/>
    <x v="24"/>
    <x v="0"/>
    <n v="90.05"/>
    <x v="7"/>
    <n v="6033.3499999999995"/>
    <n v="1507.59"/>
    <n v="0.2498761053146262"/>
    <x v="1"/>
    <x v="2"/>
    <x v="1"/>
    <x v="8"/>
    <n v="20"/>
    <x v="1"/>
  </r>
  <r>
    <x v="1"/>
    <s v="R0055"/>
    <d v="2023-02-21T00:00:00"/>
    <x v="0"/>
    <x v="2"/>
    <x v="6"/>
    <x v="15"/>
    <x v="0"/>
    <n v="27.88"/>
    <x v="42"/>
    <n v="2063.12"/>
    <n v="585.04"/>
    <n v="0.2835705145604715"/>
    <x v="0"/>
    <x v="1"/>
    <x v="2"/>
    <x v="4"/>
    <n v="21"/>
    <x v="1"/>
  </r>
  <r>
    <x v="4"/>
    <s v="R0056"/>
    <d v="2021-05-24T00:00:00"/>
    <x v="0"/>
    <x v="2"/>
    <x v="3"/>
    <x v="7"/>
    <x v="2"/>
    <n v="109.7"/>
    <x v="43"/>
    <n v="4388"/>
    <n v="533.61"/>
    <n v="0.12160665451230629"/>
    <x v="0"/>
    <x v="3"/>
    <x v="0"/>
    <x v="5"/>
    <n v="24"/>
    <x v="0"/>
  </r>
  <r>
    <x v="1"/>
    <s v="R0057"/>
    <d v="2023-05-10T00:00:00"/>
    <x v="0"/>
    <x v="0"/>
    <x v="22"/>
    <x v="25"/>
    <x v="3"/>
    <n v="109.71"/>
    <x v="34"/>
    <n v="5156.37"/>
    <n v="755.55"/>
    <n v="0.14652749899638698"/>
    <x v="0"/>
    <x v="3"/>
    <x v="2"/>
    <x v="5"/>
    <n v="10"/>
    <x v="2"/>
  </r>
  <r>
    <x v="3"/>
    <s v="R0058"/>
    <d v="2022-12-17T00:00:00"/>
    <x v="0"/>
    <x v="2"/>
    <x v="6"/>
    <x v="4"/>
    <x v="3"/>
    <n v="140.97999999999999"/>
    <x v="44"/>
    <n v="9163.6999999999989"/>
    <n v="2291.4"/>
    <n v="0.25005183495749539"/>
    <x v="0"/>
    <x v="0"/>
    <x v="1"/>
    <x v="0"/>
    <n v="17"/>
    <x v="0"/>
  </r>
  <r>
    <x v="3"/>
    <s v="R0059"/>
    <d v="2023-03-18T00:00:00"/>
    <x v="0"/>
    <x v="1"/>
    <x v="13"/>
    <x v="10"/>
    <x v="0"/>
    <n v="84.65"/>
    <x v="12"/>
    <n v="2454.8500000000004"/>
    <n v="380.26"/>
    <n v="0.15490152147789069"/>
    <x v="1"/>
    <x v="1"/>
    <x v="2"/>
    <x v="1"/>
    <n v="18"/>
    <x v="1"/>
  </r>
  <r>
    <x v="0"/>
    <s v="R0060"/>
    <d v="2021-07-04T00:00:00"/>
    <x v="0"/>
    <x v="3"/>
    <x v="5"/>
    <x v="23"/>
    <x v="3"/>
    <n v="49.93"/>
    <x v="45"/>
    <n v="2496.5"/>
    <n v="561.54"/>
    <n v="0.22493090326457038"/>
    <x v="0"/>
    <x v="2"/>
    <x v="0"/>
    <x v="3"/>
    <n v="4"/>
    <x v="1"/>
  </r>
  <r>
    <x v="1"/>
    <s v="R0061"/>
    <d v="2023-09-15T00:00:00"/>
    <x v="0"/>
    <x v="2"/>
    <x v="10"/>
    <x v="3"/>
    <x v="2"/>
    <n v="25.79"/>
    <x v="46"/>
    <n v="2527.42"/>
    <n v="293.77"/>
    <n v="0.11623315475860758"/>
    <x v="0"/>
    <x v="2"/>
    <x v="2"/>
    <x v="8"/>
    <n v="15"/>
    <x v="0"/>
  </r>
  <r>
    <x v="0"/>
    <s v="R0062"/>
    <d v="2023-06-26T00:00:00"/>
    <x v="0"/>
    <x v="2"/>
    <x v="2"/>
    <x v="15"/>
    <x v="1"/>
    <n v="74.03"/>
    <x v="14"/>
    <n v="962.39"/>
    <n v="183.28"/>
    <n v="0.19044254408296013"/>
    <x v="0"/>
    <x v="3"/>
    <x v="2"/>
    <x v="11"/>
    <n v="26"/>
    <x v="1"/>
  </r>
  <r>
    <x v="2"/>
    <s v="R0063"/>
    <d v="2023-01-10T00:00:00"/>
    <x v="0"/>
    <x v="0"/>
    <x v="23"/>
    <x v="26"/>
    <x v="1"/>
    <n v="59.25"/>
    <x v="47"/>
    <n v="59.25"/>
    <n v="14.68"/>
    <n v="0.24776371308016878"/>
    <x v="0"/>
    <x v="1"/>
    <x v="2"/>
    <x v="2"/>
    <n v="10"/>
    <x v="1"/>
  </r>
  <r>
    <x v="1"/>
    <s v="R0064"/>
    <d v="2023-10-12T00:00:00"/>
    <x v="0"/>
    <x v="2"/>
    <x v="12"/>
    <x v="7"/>
    <x v="3"/>
    <n v="118.94"/>
    <x v="30"/>
    <n v="4043.96"/>
    <n v="959.64"/>
    <n v="0.23730205046538541"/>
    <x v="0"/>
    <x v="0"/>
    <x v="2"/>
    <x v="9"/>
    <n v="12"/>
    <x v="0"/>
  </r>
  <r>
    <x v="4"/>
    <s v="R0065"/>
    <d v="2023-03-10T00:00:00"/>
    <x v="0"/>
    <x v="2"/>
    <x v="10"/>
    <x v="4"/>
    <x v="0"/>
    <n v="66.05"/>
    <x v="48"/>
    <n v="6142.65"/>
    <n v="1615.61"/>
    <n v="0.26301514818522947"/>
    <x v="0"/>
    <x v="1"/>
    <x v="2"/>
    <x v="1"/>
    <n v="10"/>
    <x v="0"/>
  </r>
  <r>
    <x v="2"/>
    <s v="R0066"/>
    <d v="2023-12-27T00:00:00"/>
    <x v="0"/>
    <x v="1"/>
    <x v="7"/>
    <x v="20"/>
    <x v="0"/>
    <n v="143.38"/>
    <x v="49"/>
    <n v="6882.24"/>
    <n v="1895.99"/>
    <n v="0.27549024736132421"/>
    <x v="0"/>
    <x v="0"/>
    <x v="2"/>
    <x v="0"/>
    <n v="27"/>
    <x v="0"/>
  </r>
  <r>
    <x v="2"/>
    <s v="R0067"/>
    <d v="2022-06-05T00:00:00"/>
    <x v="0"/>
    <x v="3"/>
    <x v="15"/>
    <x v="27"/>
    <x v="0"/>
    <n v="145.1"/>
    <x v="50"/>
    <n v="11172.699999999999"/>
    <n v="2844.98"/>
    <n v="0.25463674850304763"/>
    <x v="1"/>
    <x v="3"/>
    <x v="1"/>
    <x v="11"/>
    <n v="5"/>
    <x v="1"/>
  </r>
  <r>
    <x v="4"/>
    <s v="R0068"/>
    <d v="2023-04-21T00:00:00"/>
    <x v="0"/>
    <x v="2"/>
    <x v="10"/>
    <x v="4"/>
    <x v="0"/>
    <n v="100.72"/>
    <x v="49"/>
    <n v="4834.5599999999995"/>
    <n v="1132.82"/>
    <n v="0.23431708366428383"/>
    <x v="0"/>
    <x v="3"/>
    <x v="2"/>
    <x v="10"/>
    <n v="21"/>
    <x v="1"/>
  </r>
  <r>
    <x v="2"/>
    <s v="R0069"/>
    <d v="2021-04-08T00:00:00"/>
    <x v="0"/>
    <x v="0"/>
    <x v="23"/>
    <x v="28"/>
    <x v="0"/>
    <n v="140.72999999999999"/>
    <x v="51"/>
    <n v="6895.7699999999995"/>
    <n v="733.33"/>
    <n v="0.10634490419489051"/>
    <x v="0"/>
    <x v="3"/>
    <x v="0"/>
    <x v="10"/>
    <n v="8"/>
    <x v="2"/>
  </r>
  <r>
    <x v="1"/>
    <s v="R0070"/>
    <d v="2022-03-03T00:00:00"/>
    <x v="0"/>
    <x v="2"/>
    <x v="3"/>
    <x v="7"/>
    <x v="3"/>
    <n v="118.91"/>
    <x v="52"/>
    <n v="7610.24"/>
    <n v="1575.27"/>
    <n v="0.20699347195357834"/>
    <x v="0"/>
    <x v="1"/>
    <x v="1"/>
    <x v="1"/>
    <n v="3"/>
    <x v="2"/>
  </r>
  <r>
    <x v="0"/>
    <s v="R0071"/>
    <d v="2023-03-25T00:00:00"/>
    <x v="0"/>
    <x v="0"/>
    <x v="24"/>
    <x v="29"/>
    <x v="1"/>
    <n v="91.09"/>
    <x v="53"/>
    <n v="5556.49"/>
    <n v="597.54"/>
    <n v="0.10753911192137482"/>
    <x v="0"/>
    <x v="1"/>
    <x v="2"/>
    <x v="1"/>
    <n v="25"/>
    <x v="0"/>
  </r>
  <r>
    <x v="2"/>
    <s v="R0072"/>
    <d v="2021-11-08T00:00:00"/>
    <x v="0"/>
    <x v="0"/>
    <x v="24"/>
    <x v="30"/>
    <x v="1"/>
    <n v="43.44"/>
    <x v="12"/>
    <n v="1259.76"/>
    <n v="329.57"/>
    <n v="0.26161332317266783"/>
    <x v="1"/>
    <x v="0"/>
    <x v="0"/>
    <x v="6"/>
    <n v="8"/>
    <x v="2"/>
  </r>
  <r>
    <x v="1"/>
    <s v="R0073"/>
    <d v="2022-03-06T00:00:00"/>
    <x v="0"/>
    <x v="1"/>
    <x v="4"/>
    <x v="20"/>
    <x v="3"/>
    <n v="79.62"/>
    <x v="33"/>
    <n v="3105.1800000000003"/>
    <n v="509.7"/>
    <n v="0.16414507371553338"/>
    <x v="1"/>
    <x v="1"/>
    <x v="1"/>
    <x v="1"/>
    <n v="6"/>
    <x v="1"/>
  </r>
  <r>
    <x v="3"/>
    <s v="R0074"/>
    <d v="2022-09-20T00:00:00"/>
    <x v="0"/>
    <x v="3"/>
    <x v="14"/>
    <x v="6"/>
    <x v="0"/>
    <n v="92.91"/>
    <x v="54"/>
    <n v="8176.08"/>
    <n v="1737.3"/>
    <n v="0.21248568996389466"/>
    <x v="1"/>
    <x v="2"/>
    <x v="1"/>
    <x v="8"/>
    <n v="20"/>
    <x v="2"/>
  </r>
  <r>
    <x v="1"/>
    <s v="R0075"/>
    <d v="2022-04-17T00:00:00"/>
    <x v="0"/>
    <x v="4"/>
    <x v="19"/>
    <x v="31"/>
    <x v="3"/>
    <n v="132.32"/>
    <x v="55"/>
    <n v="3440.3199999999997"/>
    <n v="536.30999999999995"/>
    <n v="0.15588956841224072"/>
    <x v="1"/>
    <x v="3"/>
    <x v="1"/>
    <x v="10"/>
    <n v="17"/>
    <x v="1"/>
  </r>
  <r>
    <x v="0"/>
    <s v="R0076"/>
    <d v="2022-10-09T00:00:00"/>
    <x v="0"/>
    <x v="2"/>
    <x v="2"/>
    <x v="7"/>
    <x v="1"/>
    <n v="82.57"/>
    <x v="19"/>
    <n v="1403.6899999999998"/>
    <n v="360.05"/>
    <n v="0.25650250411415632"/>
    <x v="1"/>
    <x v="0"/>
    <x v="1"/>
    <x v="9"/>
    <n v="9"/>
    <x v="0"/>
  </r>
  <r>
    <x v="1"/>
    <s v="R0077"/>
    <d v="2021-12-20T00:00:00"/>
    <x v="0"/>
    <x v="1"/>
    <x v="7"/>
    <x v="20"/>
    <x v="2"/>
    <n v="136.69999999999999"/>
    <x v="56"/>
    <n v="9705.6999999999989"/>
    <n v="2691.4"/>
    <n v="0.27730096747272226"/>
    <x v="1"/>
    <x v="0"/>
    <x v="0"/>
    <x v="0"/>
    <n v="20"/>
    <x v="0"/>
  </r>
  <r>
    <x v="4"/>
    <s v="R0078"/>
    <d v="2022-09-09T00:00:00"/>
    <x v="0"/>
    <x v="2"/>
    <x v="2"/>
    <x v="3"/>
    <x v="3"/>
    <n v="107.67"/>
    <x v="14"/>
    <n v="1399.71"/>
    <n v="251.57"/>
    <n v="0.17973008694658177"/>
    <x v="0"/>
    <x v="2"/>
    <x v="1"/>
    <x v="8"/>
    <n v="9"/>
    <x v="1"/>
  </r>
  <r>
    <x v="0"/>
    <s v="R0079"/>
    <d v="2021-03-20T00:00:00"/>
    <x v="0"/>
    <x v="2"/>
    <x v="12"/>
    <x v="7"/>
    <x v="0"/>
    <n v="37.81"/>
    <x v="57"/>
    <n v="2608.8900000000003"/>
    <n v="711.14"/>
    <n v="0.27258335920640575"/>
    <x v="1"/>
    <x v="1"/>
    <x v="0"/>
    <x v="1"/>
    <n v="20"/>
    <x v="2"/>
  </r>
  <r>
    <x v="3"/>
    <s v="R0080"/>
    <d v="2023-05-16T00:00:00"/>
    <x v="0"/>
    <x v="2"/>
    <x v="3"/>
    <x v="3"/>
    <x v="1"/>
    <n v="149.35"/>
    <x v="55"/>
    <n v="3883.1"/>
    <n v="595.73"/>
    <n v="0.15341608508665758"/>
    <x v="1"/>
    <x v="3"/>
    <x v="2"/>
    <x v="5"/>
    <n v="16"/>
    <x v="0"/>
  </r>
  <r>
    <x v="4"/>
    <s v="R0081"/>
    <d v="2021-12-23T00:00:00"/>
    <x v="0"/>
    <x v="4"/>
    <x v="19"/>
    <x v="17"/>
    <x v="1"/>
    <n v="88.54"/>
    <x v="51"/>
    <n v="4338.46"/>
    <n v="897.77"/>
    <n v="0.20693287479889177"/>
    <x v="0"/>
    <x v="0"/>
    <x v="0"/>
    <x v="0"/>
    <n v="23"/>
    <x v="0"/>
  </r>
  <r>
    <x v="1"/>
    <s v="R0082"/>
    <d v="2023-10-14T00:00:00"/>
    <x v="0"/>
    <x v="4"/>
    <x v="8"/>
    <x v="11"/>
    <x v="1"/>
    <n v="70.94"/>
    <x v="7"/>
    <n v="4752.9799999999996"/>
    <n v="1291.6300000000001"/>
    <n v="0.27175161688035721"/>
    <x v="1"/>
    <x v="0"/>
    <x v="2"/>
    <x v="9"/>
    <n v="14"/>
    <x v="2"/>
  </r>
  <r>
    <x v="0"/>
    <s v="R0083"/>
    <d v="2022-04-21T00:00:00"/>
    <x v="0"/>
    <x v="2"/>
    <x v="12"/>
    <x v="3"/>
    <x v="1"/>
    <n v="105.68"/>
    <x v="58"/>
    <n v="739.76"/>
    <n v="122.19"/>
    <n v="0.16517519195414729"/>
    <x v="0"/>
    <x v="3"/>
    <x v="1"/>
    <x v="10"/>
    <n v="21"/>
    <x v="2"/>
  </r>
  <r>
    <x v="3"/>
    <s v="R0084"/>
    <d v="2023-04-08T00:00:00"/>
    <x v="0"/>
    <x v="2"/>
    <x v="6"/>
    <x v="12"/>
    <x v="0"/>
    <n v="34.159999999999997"/>
    <x v="59"/>
    <n v="1981.2799999999997"/>
    <n v="576.16999999999996"/>
    <n v="0.29080695308083665"/>
    <x v="0"/>
    <x v="3"/>
    <x v="2"/>
    <x v="10"/>
    <n v="8"/>
    <x v="1"/>
  </r>
  <r>
    <x v="4"/>
    <s v="R0085"/>
    <d v="2023-06-11T00:00:00"/>
    <x v="0"/>
    <x v="1"/>
    <x v="13"/>
    <x v="20"/>
    <x v="2"/>
    <n v="102.75"/>
    <x v="51"/>
    <n v="5034.75"/>
    <n v="626.20000000000005"/>
    <n v="0.12437558965191917"/>
    <x v="1"/>
    <x v="3"/>
    <x v="2"/>
    <x v="11"/>
    <n v="11"/>
    <x v="2"/>
  </r>
  <r>
    <x v="3"/>
    <s v="R0086"/>
    <d v="2023-11-09T00:00:00"/>
    <x v="0"/>
    <x v="3"/>
    <x v="15"/>
    <x v="16"/>
    <x v="1"/>
    <n v="84.77"/>
    <x v="60"/>
    <n v="4492.8099999999995"/>
    <n v="465.7"/>
    <n v="0.10365450575475038"/>
    <x v="0"/>
    <x v="0"/>
    <x v="2"/>
    <x v="6"/>
    <n v="9"/>
    <x v="2"/>
  </r>
  <r>
    <x v="1"/>
    <s v="R0087"/>
    <d v="2021-11-02T00:00:00"/>
    <x v="0"/>
    <x v="2"/>
    <x v="10"/>
    <x v="4"/>
    <x v="3"/>
    <n v="72.87"/>
    <x v="44"/>
    <n v="4736.55"/>
    <n v="1330.15"/>
    <n v="0.28082676209477364"/>
    <x v="1"/>
    <x v="0"/>
    <x v="0"/>
    <x v="6"/>
    <n v="2"/>
    <x v="2"/>
  </r>
  <r>
    <x v="3"/>
    <s v="R0088"/>
    <d v="2022-07-27T00:00:00"/>
    <x v="0"/>
    <x v="1"/>
    <x v="20"/>
    <x v="20"/>
    <x v="2"/>
    <n v="143.88999999999999"/>
    <x v="40"/>
    <n v="8921.1799999999985"/>
    <n v="1014.6"/>
    <n v="0.11372934970485969"/>
    <x v="1"/>
    <x v="2"/>
    <x v="1"/>
    <x v="3"/>
    <n v="27"/>
    <x v="1"/>
  </r>
  <r>
    <x v="2"/>
    <s v="R0089"/>
    <d v="2022-04-25T00:00:00"/>
    <x v="0"/>
    <x v="3"/>
    <x v="14"/>
    <x v="6"/>
    <x v="1"/>
    <n v="87.93"/>
    <x v="19"/>
    <n v="1494.8100000000002"/>
    <n v="446.02"/>
    <n v="0.29837905820806654"/>
    <x v="0"/>
    <x v="3"/>
    <x v="1"/>
    <x v="10"/>
    <n v="25"/>
    <x v="1"/>
  </r>
  <r>
    <x v="4"/>
    <s v="R0090"/>
    <d v="2023-12-28T00:00:00"/>
    <x v="0"/>
    <x v="4"/>
    <x v="9"/>
    <x v="9"/>
    <x v="2"/>
    <n v="48.49"/>
    <x v="61"/>
    <n v="2085.0700000000002"/>
    <n v="605.25"/>
    <n v="0.29027802423899435"/>
    <x v="0"/>
    <x v="0"/>
    <x v="2"/>
    <x v="0"/>
    <n v="28"/>
    <x v="0"/>
  </r>
  <r>
    <x v="3"/>
    <s v="R0091"/>
    <d v="2021-12-20T00:00:00"/>
    <x v="0"/>
    <x v="2"/>
    <x v="12"/>
    <x v="4"/>
    <x v="3"/>
    <n v="79.67"/>
    <x v="62"/>
    <n v="1991.75"/>
    <n v="253.76"/>
    <n v="0.12740554788502573"/>
    <x v="1"/>
    <x v="0"/>
    <x v="0"/>
    <x v="0"/>
    <n v="20"/>
    <x v="1"/>
  </r>
  <r>
    <x v="1"/>
    <s v="R0092"/>
    <d v="2022-04-14T00:00:00"/>
    <x v="0"/>
    <x v="3"/>
    <x v="17"/>
    <x v="16"/>
    <x v="1"/>
    <n v="139.52000000000001"/>
    <x v="63"/>
    <n v="418.56000000000006"/>
    <n v="86.86"/>
    <n v="0.20752102446483178"/>
    <x v="0"/>
    <x v="3"/>
    <x v="1"/>
    <x v="10"/>
    <n v="14"/>
    <x v="0"/>
  </r>
  <r>
    <x v="1"/>
    <s v="R0093"/>
    <d v="2022-02-27T00:00:00"/>
    <x v="0"/>
    <x v="3"/>
    <x v="17"/>
    <x v="16"/>
    <x v="3"/>
    <n v="42.89"/>
    <x v="64"/>
    <n v="3388.31"/>
    <n v="464.14"/>
    <n v="0.1369827436096461"/>
    <x v="0"/>
    <x v="1"/>
    <x v="1"/>
    <x v="4"/>
    <n v="27"/>
    <x v="2"/>
  </r>
  <r>
    <x v="3"/>
    <s v="R0094"/>
    <d v="2022-05-15T00:00:00"/>
    <x v="0"/>
    <x v="0"/>
    <x v="25"/>
    <x v="32"/>
    <x v="0"/>
    <n v="47.81"/>
    <x v="12"/>
    <n v="1386.49"/>
    <n v="257.38"/>
    <n v="0.18563422743763028"/>
    <x v="1"/>
    <x v="3"/>
    <x v="1"/>
    <x v="5"/>
    <n v="15"/>
    <x v="0"/>
  </r>
  <r>
    <x v="1"/>
    <s v="R0095"/>
    <d v="2021-03-06T00:00:00"/>
    <x v="0"/>
    <x v="3"/>
    <x v="14"/>
    <x v="16"/>
    <x v="1"/>
    <n v="21.69"/>
    <x v="15"/>
    <n v="694.08"/>
    <n v="77.930000000000007"/>
    <n v="0.11227812355924389"/>
    <x v="1"/>
    <x v="1"/>
    <x v="0"/>
    <x v="1"/>
    <n v="6"/>
    <x v="0"/>
  </r>
  <r>
    <x v="0"/>
    <s v="R0096"/>
    <d v="2023-04-21T00:00:00"/>
    <x v="0"/>
    <x v="1"/>
    <x v="20"/>
    <x v="10"/>
    <x v="1"/>
    <n v="21.84"/>
    <x v="55"/>
    <n v="567.84"/>
    <n v="82.21"/>
    <n v="0.14477669766131301"/>
    <x v="0"/>
    <x v="3"/>
    <x v="2"/>
    <x v="10"/>
    <n v="21"/>
    <x v="2"/>
  </r>
  <r>
    <x v="0"/>
    <s v="R0097"/>
    <d v="2021-07-04T00:00:00"/>
    <x v="0"/>
    <x v="2"/>
    <x v="10"/>
    <x v="4"/>
    <x v="1"/>
    <n v="127.82"/>
    <x v="65"/>
    <n v="2045.12"/>
    <n v="353.1"/>
    <n v="0.17265490533562824"/>
    <x v="1"/>
    <x v="2"/>
    <x v="0"/>
    <x v="3"/>
    <n v="4"/>
    <x v="0"/>
  </r>
  <r>
    <x v="0"/>
    <s v="R0098"/>
    <d v="2022-03-04T00:00:00"/>
    <x v="0"/>
    <x v="0"/>
    <x v="25"/>
    <x v="33"/>
    <x v="1"/>
    <n v="115.18"/>
    <x v="62"/>
    <n v="2879.5"/>
    <n v="540.57000000000005"/>
    <n v="0.1877305087688835"/>
    <x v="1"/>
    <x v="1"/>
    <x v="1"/>
    <x v="1"/>
    <n v="4"/>
    <x v="1"/>
  </r>
  <r>
    <x v="2"/>
    <s v="R0099"/>
    <d v="2023-07-20T00:00:00"/>
    <x v="0"/>
    <x v="3"/>
    <x v="15"/>
    <x v="6"/>
    <x v="0"/>
    <n v="66.16"/>
    <x v="66"/>
    <n v="3572.64"/>
    <n v="1055.71"/>
    <n v="0.29549856688611226"/>
    <x v="1"/>
    <x v="2"/>
    <x v="2"/>
    <x v="3"/>
    <n v="20"/>
    <x v="1"/>
  </r>
  <r>
    <x v="3"/>
    <s v="R0100"/>
    <d v="2023-12-26T00:00:00"/>
    <x v="0"/>
    <x v="2"/>
    <x v="3"/>
    <x v="12"/>
    <x v="1"/>
    <n v="110.78"/>
    <x v="31"/>
    <n v="3101.84"/>
    <n v="811.36"/>
    <n v="0.26157377556547079"/>
    <x v="1"/>
    <x v="0"/>
    <x v="2"/>
    <x v="0"/>
    <n v="26"/>
    <x v="1"/>
  </r>
  <r>
    <x v="2"/>
    <s v="R0101"/>
    <d v="2023-10-06T00:00:00"/>
    <x v="0"/>
    <x v="1"/>
    <x v="4"/>
    <x v="2"/>
    <x v="2"/>
    <n v="71.38"/>
    <x v="11"/>
    <n v="5210.74"/>
    <n v="1289.56"/>
    <n v="0.24748116390378333"/>
    <x v="1"/>
    <x v="0"/>
    <x v="2"/>
    <x v="9"/>
    <n v="6"/>
    <x v="1"/>
  </r>
  <r>
    <x v="1"/>
    <s v="R0102"/>
    <d v="2021-05-13T00:00:00"/>
    <x v="0"/>
    <x v="2"/>
    <x v="6"/>
    <x v="3"/>
    <x v="1"/>
    <n v="143.88"/>
    <x v="67"/>
    <n v="8057.28"/>
    <n v="1671.15"/>
    <n v="0.20740870368163947"/>
    <x v="1"/>
    <x v="3"/>
    <x v="0"/>
    <x v="5"/>
    <n v="13"/>
    <x v="0"/>
  </r>
  <r>
    <x v="2"/>
    <s v="R0103"/>
    <d v="2021-12-25T00:00:00"/>
    <x v="0"/>
    <x v="2"/>
    <x v="3"/>
    <x v="3"/>
    <x v="0"/>
    <n v="145.72"/>
    <x v="44"/>
    <n v="9471.7999999999993"/>
    <n v="2538.44"/>
    <n v="0.26799974661627146"/>
    <x v="1"/>
    <x v="0"/>
    <x v="0"/>
    <x v="0"/>
    <n v="25"/>
    <x v="0"/>
  </r>
  <r>
    <x v="1"/>
    <s v="R0104"/>
    <d v="2022-06-28T00:00:00"/>
    <x v="0"/>
    <x v="0"/>
    <x v="26"/>
    <x v="34"/>
    <x v="1"/>
    <n v="71.06"/>
    <x v="48"/>
    <n v="6608.58"/>
    <n v="1109.3499999999999"/>
    <n v="0.16786510869203367"/>
    <x v="0"/>
    <x v="3"/>
    <x v="1"/>
    <x v="11"/>
    <n v="28"/>
    <x v="2"/>
  </r>
  <r>
    <x v="1"/>
    <s v="R0105"/>
    <d v="2023-02-08T00:00:00"/>
    <x v="0"/>
    <x v="3"/>
    <x v="14"/>
    <x v="13"/>
    <x v="2"/>
    <n v="131.05000000000001"/>
    <x v="10"/>
    <n v="11270.300000000001"/>
    <n v="2724.93"/>
    <n v="0.24177972192399488"/>
    <x v="1"/>
    <x v="1"/>
    <x v="2"/>
    <x v="4"/>
    <n v="8"/>
    <x v="0"/>
  </r>
  <r>
    <x v="4"/>
    <s v="R0106"/>
    <d v="2022-11-03T00:00:00"/>
    <x v="0"/>
    <x v="1"/>
    <x v="7"/>
    <x v="2"/>
    <x v="0"/>
    <n v="120.5"/>
    <x v="6"/>
    <n v="9640"/>
    <n v="2880.02"/>
    <n v="0.2987572614107884"/>
    <x v="0"/>
    <x v="0"/>
    <x v="1"/>
    <x v="6"/>
    <n v="3"/>
    <x v="0"/>
  </r>
  <r>
    <x v="0"/>
    <s v="R0107"/>
    <d v="2021-04-21T00:00:00"/>
    <x v="0"/>
    <x v="2"/>
    <x v="6"/>
    <x v="7"/>
    <x v="0"/>
    <n v="60.3"/>
    <x v="0"/>
    <n v="2472.2999999999997"/>
    <n v="402.8"/>
    <n v="0.16292521134166568"/>
    <x v="0"/>
    <x v="3"/>
    <x v="0"/>
    <x v="10"/>
    <n v="21"/>
    <x v="0"/>
  </r>
  <r>
    <x v="1"/>
    <s v="R0108"/>
    <d v="2021-11-28T00:00:00"/>
    <x v="0"/>
    <x v="0"/>
    <x v="26"/>
    <x v="35"/>
    <x v="2"/>
    <n v="50.17"/>
    <x v="68"/>
    <n v="2558.67"/>
    <n v="600.78"/>
    <n v="0.23480167430735496"/>
    <x v="0"/>
    <x v="0"/>
    <x v="0"/>
    <x v="6"/>
    <n v="28"/>
    <x v="2"/>
  </r>
  <r>
    <x v="4"/>
    <s v="R0109"/>
    <d v="2021-05-14T00:00:00"/>
    <x v="0"/>
    <x v="2"/>
    <x v="6"/>
    <x v="12"/>
    <x v="2"/>
    <n v="79.569999999999993"/>
    <x v="56"/>
    <n v="5649.4699999999993"/>
    <n v="1518.93"/>
    <n v="0.26886238886125607"/>
    <x v="1"/>
    <x v="3"/>
    <x v="0"/>
    <x v="5"/>
    <n v="14"/>
    <x v="1"/>
  </r>
  <r>
    <x v="0"/>
    <s v="R0110"/>
    <d v="2021-12-22T00:00:00"/>
    <x v="0"/>
    <x v="2"/>
    <x v="10"/>
    <x v="7"/>
    <x v="2"/>
    <n v="121.58"/>
    <x v="27"/>
    <n v="9483.24"/>
    <n v="2685.29"/>
    <n v="0.28316166204799204"/>
    <x v="1"/>
    <x v="0"/>
    <x v="0"/>
    <x v="0"/>
    <n v="22"/>
    <x v="0"/>
  </r>
  <r>
    <x v="1"/>
    <s v="R0111"/>
    <d v="2021-07-06T00:00:00"/>
    <x v="0"/>
    <x v="4"/>
    <x v="9"/>
    <x v="31"/>
    <x v="2"/>
    <n v="144.82"/>
    <x v="12"/>
    <n v="4199.78"/>
    <n v="1023.01"/>
    <n v="0.24358656882027155"/>
    <x v="0"/>
    <x v="2"/>
    <x v="0"/>
    <x v="3"/>
    <n v="6"/>
    <x v="2"/>
  </r>
  <r>
    <x v="1"/>
    <s v="R0112"/>
    <d v="2022-04-24T00:00:00"/>
    <x v="0"/>
    <x v="0"/>
    <x v="27"/>
    <x v="36"/>
    <x v="2"/>
    <n v="119.27"/>
    <x v="69"/>
    <n v="9899.41"/>
    <n v="1551.45"/>
    <n v="0.15672146117798941"/>
    <x v="1"/>
    <x v="3"/>
    <x v="1"/>
    <x v="10"/>
    <n v="24"/>
    <x v="2"/>
  </r>
  <r>
    <x v="2"/>
    <s v="R0113"/>
    <d v="2022-12-21T00:00:00"/>
    <x v="0"/>
    <x v="3"/>
    <x v="5"/>
    <x v="6"/>
    <x v="0"/>
    <n v="131.18"/>
    <x v="35"/>
    <n v="2492.42"/>
    <n v="411.89"/>
    <n v="0.16525705940411325"/>
    <x v="0"/>
    <x v="0"/>
    <x v="1"/>
    <x v="0"/>
    <n v="21"/>
    <x v="2"/>
  </r>
  <r>
    <x v="2"/>
    <s v="R0114"/>
    <d v="2023-06-12T00:00:00"/>
    <x v="0"/>
    <x v="2"/>
    <x v="3"/>
    <x v="12"/>
    <x v="0"/>
    <n v="98.4"/>
    <x v="21"/>
    <n v="6494.4000000000005"/>
    <n v="676.4"/>
    <n v="0.10415126878541511"/>
    <x v="1"/>
    <x v="3"/>
    <x v="2"/>
    <x v="11"/>
    <n v="12"/>
    <x v="1"/>
  </r>
  <r>
    <x v="0"/>
    <s v="R0115"/>
    <d v="2021-02-06T00:00:00"/>
    <x v="0"/>
    <x v="0"/>
    <x v="27"/>
    <x v="37"/>
    <x v="1"/>
    <n v="128.6"/>
    <x v="0"/>
    <n v="5272.5999999999995"/>
    <n v="1329.63"/>
    <n v="0.25217729393468125"/>
    <x v="1"/>
    <x v="1"/>
    <x v="0"/>
    <x v="4"/>
    <n v="6"/>
    <x v="0"/>
  </r>
  <r>
    <x v="1"/>
    <s v="R0116"/>
    <d v="2021-11-23T00:00:00"/>
    <x v="0"/>
    <x v="3"/>
    <x v="17"/>
    <x v="16"/>
    <x v="1"/>
    <n v="121.97"/>
    <x v="18"/>
    <n v="5488.65"/>
    <n v="595.78"/>
    <n v="0.10854763921911581"/>
    <x v="0"/>
    <x v="0"/>
    <x v="0"/>
    <x v="6"/>
    <n v="23"/>
    <x v="2"/>
  </r>
  <r>
    <x v="3"/>
    <s v="R0117"/>
    <d v="2022-11-18T00:00:00"/>
    <x v="0"/>
    <x v="0"/>
    <x v="0"/>
    <x v="0"/>
    <x v="3"/>
    <n v="69.010000000000005"/>
    <x v="36"/>
    <n v="1035.1500000000001"/>
    <n v="282.52"/>
    <n v="0.27292662899096742"/>
    <x v="0"/>
    <x v="0"/>
    <x v="1"/>
    <x v="6"/>
    <n v="18"/>
    <x v="1"/>
  </r>
  <r>
    <x v="2"/>
    <s v="R0118"/>
    <d v="2022-07-28T00:00:00"/>
    <x v="0"/>
    <x v="0"/>
    <x v="0"/>
    <x v="1"/>
    <x v="1"/>
    <n v="91.76"/>
    <x v="63"/>
    <n v="275.28000000000003"/>
    <n v="34.06"/>
    <n v="0.12372856727695437"/>
    <x v="0"/>
    <x v="2"/>
    <x v="1"/>
    <x v="3"/>
    <n v="28"/>
    <x v="2"/>
  </r>
  <r>
    <x v="0"/>
    <s v="R0119"/>
    <d v="2022-02-05T00:00:00"/>
    <x v="0"/>
    <x v="2"/>
    <x v="3"/>
    <x v="7"/>
    <x v="1"/>
    <n v="124.62"/>
    <x v="32"/>
    <n v="1370.8200000000002"/>
    <n v="184.2"/>
    <n v="0.1343721276316365"/>
    <x v="1"/>
    <x v="1"/>
    <x v="1"/>
    <x v="4"/>
    <n v="5"/>
    <x v="2"/>
  </r>
  <r>
    <x v="1"/>
    <s v="R0120"/>
    <d v="2023-01-04T00:00:00"/>
    <x v="0"/>
    <x v="2"/>
    <x v="12"/>
    <x v="15"/>
    <x v="2"/>
    <n v="25.99"/>
    <x v="60"/>
    <n v="1377.47"/>
    <n v="269.02999999999997"/>
    <n v="0.19530733881681631"/>
    <x v="0"/>
    <x v="1"/>
    <x v="2"/>
    <x v="2"/>
    <n v="4"/>
    <x v="2"/>
  </r>
  <r>
    <x v="1"/>
    <s v="R0121"/>
    <d v="2023-09-12T00:00:00"/>
    <x v="0"/>
    <x v="1"/>
    <x v="1"/>
    <x v="8"/>
    <x v="2"/>
    <n v="125.05"/>
    <x v="16"/>
    <n v="5752.3"/>
    <n v="1424.13"/>
    <n v="0.24757575230777257"/>
    <x v="1"/>
    <x v="2"/>
    <x v="2"/>
    <x v="8"/>
    <n v="12"/>
    <x v="2"/>
  </r>
  <r>
    <x v="3"/>
    <s v="R0122"/>
    <d v="2021-06-28T00:00:00"/>
    <x v="0"/>
    <x v="2"/>
    <x v="3"/>
    <x v="4"/>
    <x v="1"/>
    <n v="43.13"/>
    <x v="8"/>
    <n v="1293.9000000000001"/>
    <n v="165.36"/>
    <n v="0.12779967539995363"/>
    <x v="1"/>
    <x v="3"/>
    <x v="0"/>
    <x v="11"/>
    <n v="28"/>
    <x v="2"/>
  </r>
  <r>
    <x v="0"/>
    <s v="R0123"/>
    <d v="2023-11-25T00:00:00"/>
    <x v="0"/>
    <x v="2"/>
    <x v="12"/>
    <x v="4"/>
    <x v="3"/>
    <n v="86.91"/>
    <x v="9"/>
    <n v="4953.87"/>
    <n v="931.4"/>
    <n v="0.18801462291097668"/>
    <x v="1"/>
    <x v="0"/>
    <x v="2"/>
    <x v="6"/>
    <n v="25"/>
    <x v="1"/>
  </r>
  <r>
    <x v="1"/>
    <s v="R0124"/>
    <d v="2021-04-09T00:00:00"/>
    <x v="0"/>
    <x v="4"/>
    <x v="11"/>
    <x v="11"/>
    <x v="2"/>
    <n v="125.08"/>
    <x v="23"/>
    <n v="2251.44"/>
    <n v="442.57"/>
    <n v="0.19657197171587962"/>
    <x v="0"/>
    <x v="3"/>
    <x v="0"/>
    <x v="10"/>
    <n v="9"/>
    <x v="0"/>
  </r>
  <r>
    <x v="2"/>
    <s v="R0125"/>
    <d v="2023-08-05T00:00:00"/>
    <x v="0"/>
    <x v="3"/>
    <x v="5"/>
    <x v="27"/>
    <x v="1"/>
    <n v="53"/>
    <x v="68"/>
    <n v="2703"/>
    <n v="385.06"/>
    <n v="0.14245652978172402"/>
    <x v="0"/>
    <x v="2"/>
    <x v="2"/>
    <x v="7"/>
    <n v="5"/>
    <x v="0"/>
  </r>
  <r>
    <x v="3"/>
    <s v="R0126"/>
    <d v="2021-08-07T00:00:00"/>
    <x v="0"/>
    <x v="0"/>
    <x v="16"/>
    <x v="18"/>
    <x v="1"/>
    <n v="51.95"/>
    <x v="49"/>
    <n v="2493.6000000000004"/>
    <n v="306.99"/>
    <n v="0.12311116458132819"/>
    <x v="0"/>
    <x v="2"/>
    <x v="0"/>
    <x v="7"/>
    <n v="7"/>
    <x v="0"/>
  </r>
  <r>
    <x v="0"/>
    <s v="R0127"/>
    <d v="2023-10-20T00:00:00"/>
    <x v="0"/>
    <x v="3"/>
    <x v="17"/>
    <x v="23"/>
    <x v="0"/>
    <n v="72.36"/>
    <x v="21"/>
    <n v="4775.76"/>
    <n v="1276.49"/>
    <n v="0.26728520696182384"/>
    <x v="1"/>
    <x v="0"/>
    <x v="2"/>
    <x v="9"/>
    <n v="20"/>
    <x v="0"/>
  </r>
  <r>
    <x v="3"/>
    <s v="R0128"/>
    <d v="2021-08-16T00:00:00"/>
    <x v="0"/>
    <x v="3"/>
    <x v="17"/>
    <x v="16"/>
    <x v="3"/>
    <n v="136.30000000000001"/>
    <x v="70"/>
    <n v="13084.800000000001"/>
    <n v="2623.41"/>
    <n v="0.20049293837123988"/>
    <x v="1"/>
    <x v="2"/>
    <x v="0"/>
    <x v="7"/>
    <n v="16"/>
    <x v="1"/>
  </r>
  <r>
    <x v="2"/>
    <s v="R0129"/>
    <d v="2022-09-08T00:00:00"/>
    <x v="0"/>
    <x v="2"/>
    <x v="2"/>
    <x v="3"/>
    <x v="0"/>
    <n v="20.059999999999999"/>
    <x v="71"/>
    <n v="160.47999999999999"/>
    <n v="16.510000000000002"/>
    <n v="0.1028788634097707"/>
    <x v="0"/>
    <x v="2"/>
    <x v="1"/>
    <x v="8"/>
    <n v="8"/>
    <x v="1"/>
  </r>
  <r>
    <x v="0"/>
    <s v="R0130"/>
    <d v="2022-08-15T00:00:00"/>
    <x v="0"/>
    <x v="2"/>
    <x v="2"/>
    <x v="15"/>
    <x v="3"/>
    <n v="137.18"/>
    <x v="25"/>
    <n v="3017.96"/>
    <n v="786.47"/>
    <n v="0.26059656191599623"/>
    <x v="1"/>
    <x v="2"/>
    <x v="1"/>
    <x v="7"/>
    <n v="15"/>
    <x v="1"/>
  </r>
  <r>
    <x v="3"/>
    <s v="R0131"/>
    <d v="2023-10-14T00:00:00"/>
    <x v="0"/>
    <x v="2"/>
    <x v="2"/>
    <x v="4"/>
    <x v="2"/>
    <n v="39.99"/>
    <x v="22"/>
    <n v="239.94"/>
    <n v="71.06"/>
    <n v="0.29615737267650249"/>
    <x v="1"/>
    <x v="0"/>
    <x v="2"/>
    <x v="9"/>
    <n v="14"/>
    <x v="2"/>
  </r>
  <r>
    <x v="4"/>
    <s v="R0132"/>
    <d v="2023-08-06T00:00:00"/>
    <x v="0"/>
    <x v="2"/>
    <x v="3"/>
    <x v="3"/>
    <x v="3"/>
    <n v="148.71"/>
    <x v="5"/>
    <n v="11301.960000000001"/>
    <n v="2499.83"/>
    <n v="0.22118552888171605"/>
    <x v="0"/>
    <x v="2"/>
    <x v="2"/>
    <x v="7"/>
    <n v="6"/>
    <x v="2"/>
  </r>
  <r>
    <x v="2"/>
    <s v="R0133"/>
    <d v="2021-02-08T00:00:00"/>
    <x v="0"/>
    <x v="0"/>
    <x v="16"/>
    <x v="19"/>
    <x v="1"/>
    <n v="144.13"/>
    <x v="9"/>
    <n v="8215.41"/>
    <n v="1649.18"/>
    <n v="0.20074226362409181"/>
    <x v="0"/>
    <x v="1"/>
    <x v="0"/>
    <x v="4"/>
    <n v="8"/>
    <x v="2"/>
  </r>
  <r>
    <x v="2"/>
    <s v="R0134"/>
    <d v="2021-12-22T00:00:00"/>
    <x v="0"/>
    <x v="2"/>
    <x v="3"/>
    <x v="15"/>
    <x v="1"/>
    <n v="84.31"/>
    <x v="29"/>
    <n v="3035.16"/>
    <n v="836.74"/>
    <n v="0.27568233635129613"/>
    <x v="0"/>
    <x v="0"/>
    <x v="0"/>
    <x v="0"/>
    <n v="22"/>
    <x v="0"/>
  </r>
  <r>
    <x v="2"/>
    <s v="R0135"/>
    <d v="2022-01-08T00:00:00"/>
    <x v="0"/>
    <x v="3"/>
    <x v="18"/>
    <x v="27"/>
    <x v="3"/>
    <n v="86.65"/>
    <x v="64"/>
    <n v="6845.35"/>
    <n v="1988.6"/>
    <n v="0.29050377263397781"/>
    <x v="1"/>
    <x v="1"/>
    <x v="1"/>
    <x v="2"/>
    <n v="8"/>
    <x v="2"/>
  </r>
  <r>
    <x v="4"/>
    <s v="R0136"/>
    <d v="2021-09-20T00:00:00"/>
    <x v="0"/>
    <x v="2"/>
    <x v="12"/>
    <x v="4"/>
    <x v="3"/>
    <n v="82.6"/>
    <x v="72"/>
    <n v="7599.2"/>
    <n v="1906.7"/>
    <n v="0.25090799031477001"/>
    <x v="1"/>
    <x v="2"/>
    <x v="0"/>
    <x v="8"/>
    <n v="20"/>
    <x v="0"/>
  </r>
  <r>
    <x v="4"/>
    <s v="R0137"/>
    <d v="2023-08-03T00:00:00"/>
    <x v="0"/>
    <x v="2"/>
    <x v="6"/>
    <x v="7"/>
    <x v="3"/>
    <n v="102.61"/>
    <x v="9"/>
    <n v="5848.7699999999995"/>
    <n v="1105.95"/>
    <n v="0.18909103965449148"/>
    <x v="1"/>
    <x v="2"/>
    <x v="2"/>
    <x v="7"/>
    <n v="3"/>
    <x v="2"/>
  </r>
  <r>
    <x v="1"/>
    <s v="R0138"/>
    <d v="2021-06-14T00:00:00"/>
    <x v="0"/>
    <x v="3"/>
    <x v="5"/>
    <x v="13"/>
    <x v="0"/>
    <n v="31.79"/>
    <x v="51"/>
    <n v="1557.71"/>
    <n v="340.27"/>
    <n v="0.21844245719678243"/>
    <x v="1"/>
    <x v="3"/>
    <x v="0"/>
    <x v="11"/>
    <n v="14"/>
    <x v="0"/>
  </r>
  <r>
    <x v="3"/>
    <s v="R0139"/>
    <d v="2022-08-16T00:00:00"/>
    <x v="0"/>
    <x v="2"/>
    <x v="12"/>
    <x v="12"/>
    <x v="3"/>
    <n v="24.24"/>
    <x v="18"/>
    <n v="1090.8"/>
    <n v="262"/>
    <n v="0.24019068573524019"/>
    <x v="1"/>
    <x v="2"/>
    <x v="1"/>
    <x v="7"/>
    <n v="16"/>
    <x v="2"/>
  </r>
  <r>
    <x v="1"/>
    <s v="R0140"/>
    <d v="2023-04-08T00:00:00"/>
    <x v="0"/>
    <x v="2"/>
    <x v="2"/>
    <x v="15"/>
    <x v="2"/>
    <n v="27.5"/>
    <x v="73"/>
    <n v="2255"/>
    <n v="313.12"/>
    <n v="0.13885587583148559"/>
    <x v="0"/>
    <x v="3"/>
    <x v="2"/>
    <x v="10"/>
    <n v="8"/>
    <x v="2"/>
  </r>
  <r>
    <x v="3"/>
    <s v="R0141"/>
    <d v="2023-09-24T00:00:00"/>
    <x v="0"/>
    <x v="2"/>
    <x v="12"/>
    <x v="3"/>
    <x v="0"/>
    <n v="77.77"/>
    <x v="21"/>
    <n v="5132.82"/>
    <n v="972.36"/>
    <n v="0.18943972319309854"/>
    <x v="1"/>
    <x v="2"/>
    <x v="2"/>
    <x v="8"/>
    <n v="24"/>
    <x v="1"/>
  </r>
  <r>
    <x v="4"/>
    <s v="R0142"/>
    <d v="2022-05-15T00:00:00"/>
    <x v="0"/>
    <x v="2"/>
    <x v="6"/>
    <x v="15"/>
    <x v="0"/>
    <n v="55.82"/>
    <x v="50"/>
    <n v="4298.1400000000003"/>
    <n v="1143.1500000000001"/>
    <n v="0.26596388205130589"/>
    <x v="1"/>
    <x v="3"/>
    <x v="1"/>
    <x v="5"/>
    <n v="15"/>
    <x v="2"/>
  </r>
  <r>
    <x v="4"/>
    <s v="R0143"/>
    <d v="2022-04-16T00:00:00"/>
    <x v="0"/>
    <x v="0"/>
    <x v="21"/>
    <x v="21"/>
    <x v="3"/>
    <n v="100.87"/>
    <x v="18"/>
    <n v="4539.1500000000005"/>
    <n v="1048.29"/>
    <n v="0.23094411949373778"/>
    <x v="1"/>
    <x v="3"/>
    <x v="1"/>
    <x v="10"/>
    <n v="16"/>
    <x v="2"/>
  </r>
  <r>
    <x v="1"/>
    <s v="R0144"/>
    <d v="2023-11-26T00:00:00"/>
    <x v="0"/>
    <x v="2"/>
    <x v="3"/>
    <x v="3"/>
    <x v="2"/>
    <n v="149.02000000000001"/>
    <x v="64"/>
    <n v="11772.58"/>
    <n v="2145.44"/>
    <n v="0.18224042648255523"/>
    <x v="0"/>
    <x v="0"/>
    <x v="2"/>
    <x v="6"/>
    <n v="26"/>
    <x v="1"/>
  </r>
  <r>
    <x v="0"/>
    <s v="R0145"/>
    <d v="2023-12-12T00:00:00"/>
    <x v="0"/>
    <x v="2"/>
    <x v="12"/>
    <x v="15"/>
    <x v="0"/>
    <n v="70.22"/>
    <x v="74"/>
    <n v="1404.4"/>
    <n v="326.77"/>
    <n v="0.23267587581885499"/>
    <x v="0"/>
    <x v="0"/>
    <x v="2"/>
    <x v="0"/>
    <n v="12"/>
    <x v="0"/>
  </r>
  <r>
    <x v="1"/>
    <s v="R0146"/>
    <d v="2023-02-13T00:00:00"/>
    <x v="0"/>
    <x v="1"/>
    <x v="7"/>
    <x v="2"/>
    <x v="1"/>
    <n v="94.6"/>
    <x v="52"/>
    <n v="6054.4"/>
    <n v="748.59"/>
    <n v="0.12364396141649051"/>
    <x v="0"/>
    <x v="1"/>
    <x v="2"/>
    <x v="4"/>
    <n v="13"/>
    <x v="1"/>
  </r>
  <r>
    <x v="3"/>
    <s v="R0147"/>
    <d v="2021-01-08T00:00:00"/>
    <x v="0"/>
    <x v="2"/>
    <x v="2"/>
    <x v="3"/>
    <x v="0"/>
    <n v="74.03"/>
    <x v="48"/>
    <n v="6884.79"/>
    <n v="1241.32"/>
    <n v="0.180298890743218"/>
    <x v="1"/>
    <x v="1"/>
    <x v="0"/>
    <x v="2"/>
    <n v="8"/>
    <x v="1"/>
  </r>
  <r>
    <x v="1"/>
    <s v="R0148"/>
    <d v="2023-09-07T00:00:00"/>
    <x v="0"/>
    <x v="0"/>
    <x v="21"/>
    <x v="22"/>
    <x v="3"/>
    <n v="130.15"/>
    <x v="48"/>
    <n v="12103.95"/>
    <n v="3130.39"/>
    <n v="0.25862549002598323"/>
    <x v="0"/>
    <x v="2"/>
    <x v="2"/>
    <x v="8"/>
    <n v="7"/>
    <x v="0"/>
  </r>
  <r>
    <x v="2"/>
    <s v="R0149"/>
    <d v="2021-04-07T00:00:00"/>
    <x v="0"/>
    <x v="3"/>
    <x v="5"/>
    <x v="16"/>
    <x v="2"/>
    <n v="137.29"/>
    <x v="7"/>
    <n v="9198.43"/>
    <n v="1325.51"/>
    <n v="0.14410176519253828"/>
    <x v="0"/>
    <x v="3"/>
    <x v="0"/>
    <x v="10"/>
    <n v="7"/>
    <x v="2"/>
  </r>
  <r>
    <x v="3"/>
    <s v="R0150"/>
    <d v="2021-03-23T00:00:00"/>
    <x v="0"/>
    <x v="3"/>
    <x v="18"/>
    <x v="27"/>
    <x v="3"/>
    <n v="134.06"/>
    <x v="69"/>
    <n v="11126.98"/>
    <n v="1526.54"/>
    <n v="0.13719266144093006"/>
    <x v="0"/>
    <x v="1"/>
    <x v="0"/>
    <x v="1"/>
    <n v="23"/>
    <x v="0"/>
  </r>
  <r>
    <x v="3"/>
    <s v="R0151"/>
    <d v="2021-08-21T00:00:00"/>
    <x v="0"/>
    <x v="3"/>
    <x v="15"/>
    <x v="16"/>
    <x v="1"/>
    <n v="146.66999999999999"/>
    <x v="63"/>
    <n v="440.01"/>
    <n v="127.67"/>
    <n v="0.29015249653416969"/>
    <x v="1"/>
    <x v="2"/>
    <x v="0"/>
    <x v="7"/>
    <n v="21"/>
    <x v="2"/>
  </r>
  <r>
    <x v="0"/>
    <s v="R0152"/>
    <d v="2022-06-10T00:00:00"/>
    <x v="0"/>
    <x v="2"/>
    <x v="2"/>
    <x v="4"/>
    <x v="1"/>
    <n v="23.58"/>
    <x v="66"/>
    <n v="1273.32"/>
    <n v="180.79"/>
    <n v="0.14198316212735212"/>
    <x v="0"/>
    <x v="3"/>
    <x v="1"/>
    <x v="11"/>
    <n v="10"/>
    <x v="2"/>
  </r>
  <r>
    <x v="4"/>
    <s v="R0153"/>
    <d v="2023-01-24T00:00:00"/>
    <x v="0"/>
    <x v="1"/>
    <x v="13"/>
    <x v="2"/>
    <x v="1"/>
    <n v="129.18"/>
    <x v="27"/>
    <n v="10076.040000000001"/>
    <n v="1533.41"/>
    <n v="0.15218379442717575"/>
    <x v="1"/>
    <x v="1"/>
    <x v="2"/>
    <x v="2"/>
    <n v="24"/>
    <x v="0"/>
  </r>
  <r>
    <x v="3"/>
    <s v="R0154"/>
    <d v="2023-02-12T00:00:00"/>
    <x v="0"/>
    <x v="2"/>
    <x v="3"/>
    <x v="7"/>
    <x v="3"/>
    <n v="117.73"/>
    <x v="52"/>
    <n v="7534.72"/>
    <n v="2214.63"/>
    <n v="0.2939233309266967"/>
    <x v="1"/>
    <x v="1"/>
    <x v="2"/>
    <x v="4"/>
    <n v="12"/>
    <x v="1"/>
  </r>
  <r>
    <x v="4"/>
    <s v="R0155"/>
    <d v="2022-05-07T00:00:00"/>
    <x v="0"/>
    <x v="0"/>
    <x v="22"/>
    <x v="24"/>
    <x v="0"/>
    <n v="49.73"/>
    <x v="43"/>
    <n v="1989.1999999999998"/>
    <n v="491.22"/>
    <n v="0.24694349487231051"/>
    <x v="0"/>
    <x v="3"/>
    <x v="1"/>
    <x v="5"/>
    <n v="7"/>
    <x v="0"/>
  </r>
  <r>
    <x v="1"/>
    <s v="R0156"/>
    <d v="2023-03-06T00:00:00"/>
    <x v="0"/>
    <x v="2"/>
    <x v="12"/>
    <x v="4"/>
    <x v="3"/>
    <n v="144.32"/>
    <x v="75"/>
    <n v="8514.8799999999992"/>
    <n v="2042.88"/>
    <n v="0.23991882445789023"/>
    <x v="1"/>
    <x v="1"/>
    <x v="2"/>
    <x v="1"/>
    <n v="6"/>
    <x v="2"/>
  </r>
  <r>
    <x v="2"/>
    <s v="R0157"/>
    <d v="2022-11-20T00:00:00"/>
    <x v="0"/>
    <x v="3"/>
    <x v="5"/>
    <x v="6"/>
    <x v="2"/>
    <n v="39.26"/>
    <x v="76"/>
    <n v="2159.2999999999997"/>
    <n v="584.27"/>
    <n v="0.27058305932478122"/>
    <x v="0"/>
    <x v="0"/>
    <x v="1"/>
    <x v="6"/>
    <n v="20"/>
    <x v="0"/>
  </r>
  <r>
    <x v="0"/>
    <s v="R0158"/>
    <d v="2022-09-02T00:00:00"/>
    <x v="0"/>
    <x v="3"/>
    <x v="14"/>
    <x v="27"/>
    <x v="0"/>
    <n v="108.34"/>
    <x v="40"/>
    <n v="6717.08"/>
    <n v="827.31"/>
    <n v="0.12316512532231266"/>
    <x v="1"/>
    <x v="2"/>
    <x v="1"/>
    <x v="8"/>
    <n v="2"/>
    <x v="0"/>
  </r>
  <r>
    <x v="4"/>
    <s v="R0159"/>
    <d v="2022-08-26T00:00:00"/>
    <x v="0"/>
    <x v="2"/>
    <x v="6"/>
    <x v="7"/>
    <x v="1"/>
    <n v="49.24"/>
    <x v="77"/>
    <n v="196.96"/>
    <n v="47.51"/>
    <n v="0.2412164906580016"/>
    <x v="0"/>
    <x v="2"/>
    <x v="1"/>
    <x v="7"/>
    <n v="26"/>
    <x v="2"/>
  </r>
  <r>
    <x v="3"/>
    <s v="R0160"/>
    <d v="2023-08-12T00:00:00"/>
    <x v="0"/>
    <x v="2"/>
    <x v="3"/>
    <x v="4"/>
    <x v="3"/>
    <n v="76.08"/>
    <x v="78"/>
    <n v="4564.8"/>
    <n v="916.33"/>
    <n v="0.20073825797406239"/>
    <x v="0"/>
    <x v="2"/>
    <x v="2"/>
    <x v="7"/>
    <n v="12"/>
    <x v="1"/>
  </r>
  <r>
    <x v="4"/>
    <s v="R0161"/>
    <d v="2023-08-21T00:00:00"/>
    <x v="0"/>
    <x v="1"/>
    <x v="1"/>
    <x v="10"/>
    <x v="1"/>
    <n v="113.49"/>
    <x v="79"/>
    <n v="8511.75"/>
    <n v="2262.6799999999998"/>
    <n v="0.26583017593326869"/>
    <x v="0"/>
    <x v="2"/>
    <x v="2"/>
    <x v="7"/>
    <n v="21"/>
    <x v="0"/>
  </r>
  <r>
    <x v="3"/>
    <s v="R0162"/>
    <d v="2022-09-20T00:00:00"/>
    <x v="0"/>
    <x v="0"/>
    <x v="22"/>
    <x v="25"/>
    <x v="1"/>
    <n v="93.23"/>
    <x v="80"/>
    <n v="8856.85"/>
    <n v="1785.79"/>
    <n v="0.20162811834907443"/>
    <x v="1"/>
    <x v="2"/>
    <x v="1"/>
    <x v="8"/>
    <n v="20"/>
    <x v="2"/>
  </r>
  <r>
    <x v="4"/>
    <s v="R0163"/>
    <d v="2021-06-08T00:00:00"/>
    <x v="0"/>
    <x v="2"/>
    <x v="12"/>
    <x v="4"/>
    <x v="2"/>
    <n v="75.58"/>
    <x v="70"/>
    <n v="7255.68"/>
    <n v="1625.62"/>
    <n v="0.22404791832054333"/>
    <x v="0"/>
    <x v="3"/>
    <x v="0"/>
    <x v="11"/>
    <n v="8"/>
    <x v="2"/>
  </r>
  <r>
    <x v="3"/>
    <s v="R0164"/>
    <d v="2023-07-10T00:00:00"/>
    <x v="0"/>
    <x v="0"/>
    <x v="23"/>
    <x v="26"/>
    <x v="0"/>
    <n v="62.42"/>
    <x v="81"/>
    <n v="5680.22"/>
    <n v="1110.76"/>
    <n v="0.19554876395632562"/>
    <x v="1"/>
    <x v="2"/>
    <x v="2"/>
    <x v="3"/>
    <n v="10"/>
    <x v="0"/>
  </r>
  <r>
    <x v="1"/>
    <s v="R0165"/>
    <d v="2021-05-28T00:00:00"/>
    <x v="0"/>
    <x v="4"/>
    <x v="11"/>
    <x v="17"/>
    <x v="2"/>
    <n v="129.16"/>
    <x v="8"/>
    <n v="3874.7999999999997"/>
    <n v="758.03"/>
    <n v="0.19563074223185714"/>
    <x v="0"/>
    <x v="3"/>
    <x v="0"/>
    <x v="5"/>
    <n v="28"/>
    <x v="1"/>
  </r>
  <r>
    <x v="3"/>
    <s v="R0166"/>
    <d v="2023-08-08T00:00:00"/>
    <x v="0"/>
    <x v="0"/>
    <x v="23"/>
    <x v="28"/>
    <x v="2"/>
    <n v="38.700000000000003"/>
    <x v="82"/>
    <n v="77.400000000000006"/>
    <n v="19.63"/>
    <n v="0.2536175710594315"/>
    <x v="1"/>
    <x v="2"/>
    <x v="2"/>
    <x v="7"/>
    <n v="8"/>
    <x v="0"/>
  </r>
  <r>
    <x v="3"/>
    <s v="R0167"/>
    <d v="2022-03-12T00:00:00"/>
    <x v="0"/>
    <x v="2"/>
    <x v="10"/>
    <x v="15"/>
    <x v="2"/>
    <n v="75.91"/>
    <x v="40"/>
    <n v="4706.42"/>
    <n v="1062.3"/>
    <n v="0.22571296229405788"/>
    <x v="1"/>
    <x v="1"/>
    <x v="1"/>
    <x v="1"/>
    <n v="12"/>
    <x v="1"/>
  </r>
  <r>
    <x v="2"/>
    <s v="R0168"/>
    <d v="2023-03-27T00:00:00"/>
    <x v="0"/>
    <x v="1"/>
    <x v="20"/>
    <x v="20"/>
    <x v="1"/>
    <n v="137.49"/>
    <x v="51"/>
    <n v="6737.01"/>
    <n v="1526.96"/>
    <n v="0.22665247639531483"/>
    <x v="0"/>
    <x v="1"/>
    <x v="2"/>
    <x v="1"/>
    <n v="27"/>
    <x v="1"/>
  </r>
  <r>
    <x v="3"/>
    <s v="R0169"/>
    <d v="2021-12-22T00:00:00"/>
    <x v="0"/>
    <x v="2"/>
    <x v="2"/>
    <x v="12"/>
    <x v="2"/>
    <n v="129.96"/>
    <x v="39"/>
    <n v="1169.6400000000001"/>
    <n v="222.3"/>
    <n v="0.19005847953216373"/>
    <x v="0"/>
    <x v="0"/>
    <x v="0"/>
    <x v="0"/>
    <n v="22"/>
    <x v="1"/>
  </r>
  <r>
    <x v="2"/>
    <s v="R0170"/>
    <d v="2022-11-19T00:00:00"/>
    <x v="0"/>
    <x v="4"/>
    <x v="8"/>
    <x v="14"/>
    <x v="2"/>
    <n v="72.12"/>
    <x v="72"/>
    <n v="6635.0400000000009"/>
    <n v="1368.29"/>
    <n v="0.20622181629651062"/>
    <x v="0"/>
    <x v="0"/>
    <x v="1"/>
    <x v="6"/>
    <n v="19"/>
    <x v="1"/>
  </r>
  <r>
    <x v="0"/>
    <s v="R0171"/>
    <d v="2023-07-25T00:00:00"/>
    <x v="0"/>
    <x v="3"/>
    <x v="18"/>
    <x v="6"/>
    <x v="0"/>
    <n v="119.2"/>
    <x v="83"/>
    <n v="3695.2000000000003"/>
    <n v="920.64"/>
    <n v="0.24914483654470662"/>
    <x v="0"/>
    <x v="2"/>
    <x v="2"/>
    <x v="3"/>
    <n v="25"/>
    <x v="0"/>
  </r>
  <r>
    <x v="2"/>
    <s v="R0172"/>
    <d v="2022-05-10T00:00:00"/>
    <x v="0"/>
    <x v="2"/>
    <x v="6"/>
    <x v="3"/>
    <x v="0"/>
    <n v="127.01"/>
    <x v="46"/>
    <n v="12446.980000000001"/>
    <n v="3300.79"/>
    <n v="0.26518802151204546"/>
    <x v="0"/>
    <x v="3"/>
    <x v="1"/>
    <x v="5"/>
    <n v="10"/>
    <x v="2"/>
  </r>
  <r>
    <x v="1"/>
    <s v="R0173"/>
    <d v="2023-08-03T00:00:00"/>
    <x v="0"/>
    <x v="1"/>
    <x v="4"/>
    <x v="20"/>
    <x v="2"/>
    <n v="135.56"/>
    <x v="53"/>
    <n v="8269.16"/>
    <n v="1978.91"/>
    <n v="0.23931209457792571"/>
    <x v="1"/>
    <x v="2"/>
    <x v="2"/>
    <x v="7"/>
    <n v="3"/>
    <x v="2"/>
  </r>
  <r>
    <x v="2"/>
    <s v="R0174"/>
    <d v="2023-12-06T00:00:00"/>
    <x v="0"/>
    <x v="2"/>
    <x v="6"/>
    <x v="3"/>
    <x v="0"/>
    <n v="90.79"/>
    <x v="64"/>
    <n v="7172.4100000000008"/>
    <n v="2042.81"/>
    <n v="0.28481500639255142"/>
    <x v="0"/>
    <x v="0"/>
    <x v="2"/>
    <x v="0"/>
    <n v="6"/>
    <x v="2"/>
  </r>
  <r>
    <x v="0"/>
    <s v="R0175"/>
    <d v="2023-11-24T00:00:00"/>
    <x v="0"/>
    <x v="4"/>
    <x v="28"/>
    <x v="9"/>
    <x v="0"/>
    <n v="46.58"/>
    <x v="49"/>
    <n v="2235.84"/>
    <n v="590.41"/>
    <n v="0.26406630170316298"/>
    <x v="0"/>
    <x v="0"/>
    <x v="2"/>
    <x v="6"/>
    <n v="24"/>
    <x v="2"/>
  </r>
  <r>
    <x v="1"/>
    <s v="R0176"/>
    <d v="2022-04-19T00:00:00"/>
    <x v="0"/>
    <x v="4"/>
    <x v="28"/>
    <x v="17"/>
    <x v="2"/>
    <n v="53.19"/>
    <x v="62"/>
    <n v="1329.75"/>
    <n v="282.39999999999998"/>
    <n v="0.21237074638089865"/>
    <x v="1"/>
    <x v="3"/>
    <x v="1"/>
    <x v="10"/>
    <n v="19"/>
    <x v="2"/>
  </r>
  <r>
    <x v="4"/>
    <s v="R0177"/>
    <d v="2021-12-16T00:00:00"/>
    <x v="0"/>
    <x v="1"/>
    <x v="4"/>
    <x v="10"/>
    <x v="1"/>
    <n v="58.44"/>
    <x v="29"/>
    <n v="2103.84"/>
    <n v="492.89"/>
    <n v="0.23428112403985091"/>
    <x v="0"/>
    <x v="0"/>
    <x v="0"/>
    <x v="0"/>
    <n v="16"/>
    <x v="2"/>
  </r>
  <r>
    <x v="4"/>
    <s v="R0178"/>
    <d v="2021-03-17T00:00:00"/>
    <x v="0"/>
    <x v="2"/>
    <x v="6"/>
    <x v="3"/>
    <x v="2"/>
    <n v="97.19"/>
    <x v="71"/>
    <n v="777.52"/>
    <n v="221.8"/>
    <n v="0.28526597386562408"/>
    <x v="0"/>
    <x v="1"/>
    <x v="0"/>
    <x v="1"/>
    <n v="17"/>
    <x v="0"/>
  </r>
  <r>
    <x v="2"/>
    <s v="R0179"/>
    <d v="2021-03-20T00:00:00"/>
    <x v="0"/>
    <x v="1"/>
    <x v="20"/>
    <x v="2"/>
    <x v="0"/>
    <n v="24.27"/>
    <x v="11"/>
    <n v="1771.71"/>
    <n v="396.57"/>
    <n v="0.22383460047073167"/>
    <x v="1"/>
    <x v="1"/>
    <x v="0"/>
    <x v="1"/>
    <n v="20"/>
    <x v="1"/>
  </r>
  <r>
    <x v="2"/>
    <s v="R0180"/>
    <d v="2021-08-06T00:00:00"/>
    <x v="0"/>
    <x v="2"/>
    <x v="2"/>
    <x v="7"/>
    <x v="1"/>
    <n v="102.69"/>
    <x v="59"/>
    <n v="5956.0199999999995"/>
    <n v="1578.12"/>
    <n v="0.26496217272608219"/>
    <x v="0"/>
    <x v="2"/>
    <x v="0"/>
    <x v="7"/>
    <n v="6"/>
    <x v="2"/>
  </r>
  <r>
    <x v="0"/>
    <s v="R0181"/>
    <d v="2021-11-20T00:00:00"/>
    <x v="0"/>
    <x v="2"/>
    <x v="12"/>
    <x v="3"/>
    <x v="3"/>
    <n v="67.37"/>
    <x v="18"/>
    <n v="3031.65"/>
    <n v="720.81"/>
    <n v="0.23776161496214929"/>
    <x v="0"/>
    <x v="0"/>
    <x v="0"/>
    <x v="6"/>
    <n v="20"/>
    <x v="0"/>
  </r>
  <r>
    <x v="0"/>
    <s v="R0182"/>
    <d v="2021-09-23T00:00:00"/>
    <x v="0"/>
    <x v="0"/>
    <x v="24"/>
    <x v="29"/>
    <x v="1"/>
    <n v="58.38"/>
    <x v="40"/>
    <n v="3619.56"/>
    <n v="761.51"/>
    <n v="0.21038745040833692"/>
    <x v="0"/>
    <x v="2"/>
    <x v="0"/>
    <x v="8"/>
    <n v="23"/>
    <x v="2"/>
  </r>
  <r>
    <x v="3"/>
    <s v="R0183"/>
    <d v="2022-01-16T00:00:00"/>
    <x v="0"/>
    <x v="2"/>
    <x v="3"/>
    <x v="3"/>
    <x v="0"/>
    <n v="134.33000000000001"/>
    <x v="33"/>
    <n v="5238.8700000000008"/>
    <n v="777.28"/>
    <n v="0.1483678732245694"/>
    <x v="1"/>
    <x v="1"/>
    <x v="1"/>
    <x v="2"/>
    <n v="16"/>
    <x v="2"/>
  </r>
  <r>
    <x v="0"/>
    <s v="R0184"/>
    <d v="2023-03-28T00:00:00"/>
    <x v="0"/>
    <x v="2"/>
    <x v="12"/>
    <x v="15"/>
    <x v="1"/>
    <n v="79.8"/>
    <x v="70"/>
    <n v="7660.7999999999993"/>
    <n v="1418.78"/>
    <n v="0.18519997911445282"/>
    <x v="0"/>
    <x v="1"/>
    <x v="2"/>
    <x v="1"/>
    <n v="28"/>
    <x v="1"/>
  </r>
  <r>
    <x v="3"/>
    <s v="R0185"/>
    <d v="2022-09-11T00:00:00"/>
    <x v="0"/>
    <x v="4"/>
    <x v="28"/>
    <x v="31"/>
    <x v="2"/>
    <n v="32.36"/>
    <x v="59"/>
    <n v="1876.8799999999999"/>
    <n v="550.96"/>
    <n v="0.29355099953113684"/>
    <x v="1"/>
    <x v="2"/>
    <x v="1"/>
    <x v="8"/>
    <n v="11"/>
    <x v="1"/>
  </r>
  <r>
    <x v="1"/>
    <s v="R0186"/>
    <d v="2023-11-17T00:00:00"/>
    <x v="0"/>
    <x v="2"/>
    <x v="3"/>
    <x v="4"/>
    <x v="3"/>
    <n v="127.48"/>
    <x v="4"/>
    <n v="10325.880000000001"/>
    <n v="2390.9899999999998"/>
    <n v="0.23155314607568553"/>
    <x v="0"/>
    <x v="0"/>
    <x v="2"/>
    <x v="6"/>
    <n v="17"/>
    <x v="1"/>
  </r>
  <r>
    <x v="2"/>
    <s v="R0187"/>
    <d v="2023-09-13T00:00:00"/>
    <x v="0"/>
    <x v="2"/>
    <x v="6"/>
    <x v="3"/>
    <x v="3"/>
    <n v="26.19"/>
    <x v="84"/>
    <n v="2592.81"/>
    <n v="551.95000000000005"/>
    <n v="0.2128771487305279"/>
    <x v="1"/>
    <x v="2"/>
    <x v="2"/>
    <x v="8"/>
    <n v="13"/>
    <x v="2"/>
  </r>
  <r>
    <x v="1"/>
    <s v="R0188"/>
    <d v="2021-10-26T00:00:00"/>
    <x v="0"/>
    <x v="4"/>
    <x v="9"/>
    <x v="31"/>
    <x v="3"/>
    <n v="114.48"/>
    <x v="69"/>
    <n v="9501.84"/>
    <n v="2723.14"/>
    <n v="0.286590807675145"/>
    <x v="0"/>
    <x v="0"/>
    <x v="0"/>
    <x v="9"/>
    <n v="26"/>
    <x v="2"/>
  </r>
  <r>
    <x v="0"/>
    <s v="R0189"/>
    <d v="2023-06-27T00:00:00"/>
    <x v="0"/>
    <x v="2"/>
    <x v="12"/>
    <x v="12"/>
    <x v="0"/>
    <n v="120.61"/>
    <x v="52"/>
    <n v="7719.04"/>
    <n v="1677.37"/>
    <n v="0.21730292886162009"/>
    <x v="1"/>
    <x v="3"/>
    <x v="2"/>
    <x v="11"/>
    <n v="27"/>
    <x v="2"/>
  </r>
  <r>
    <x v="1"/>
    <s v="R0190"/>
    <d v="2022-10-04T00:00:00"/>
    <x v="0"/>
    <x v="0"/>
    <x v="24"/>
    <x v="30"/>
    <x v="0"/>
    <n v="65.84"/>
    <x v="85"/>
    <n v="2896.96"/>
    <n v="594.5"/>
    <n v="0.20521512205898598"/>
    <x v="1"/>
    <x v="0"/>
    <x v="1"/>
    <x v="9"/>
    <n v="4"/>
    <x v="1"/>
  </r>
  <r>
    <x v="1"/>
    <s v="R0191"/>
    <d v="2022-04-25T00:00:00"/>
    <x v="0"/>
    <x v="4"/>
    <x v="9"/>
    <x v="14"/>
    <x v="3"/>
    <n v="127.22"/>
    <x v="12"/>
    <n v="3689.38"/>
    <n v="929.22"/>
    <n v="0.25186345673256755"/>
    <x v="1"/>
    <x v="3"/>
    <x v="1"/>
    <x v="10"/>
    <n v="25"/>
    <x v="0"/>
  </r>
  <r>
    <x v="1"/>
    <s v="R0192"/>
    <d v="2023-01-08T00:00:00"/>
    <x v="0"/>
    <x v="4"/>
    <x v="19"/>
    <x v="14"/>
    <x v="1"/>
    <n v="87.04"/>
    <x v="75"/>
    <n v="5135.3600000000006"/>
    <n v="1245.49"/>
    <n v="0.24253216911764702"/>
    <x v="1"/>
    <x v="1"/>
    <x v="2"/>
    <x v="2"/>
    <n v="8"/>
    <x v="2"/>
  </r>
  <r>
    <x v="0"/>
    <s v="R0193"/>
    <d v="2021-10-04T00:00:00"/>
    <x v="0"/>
    <x v="1"/>
    <x v="13"/>
    <x v="10"/>
    <x v="3"/>
    <n v="80.23"/>
    <x v="56"/>
    <n v="5696.33"/>
    <n v="789.69"/>
    <n v="0.13863136440480101"/>
    <x v="1"/>
    <x v="0"/>
    <x v="0"/>
    <x v="9"/>
    <n v="4"/>
    <x v="2"/>
  </r>
  <r>
    <x v="1"/>
    <s v="R0194"/>
    <d v="2022-05-09T00:00:00"/>
    <x v="0"/>
    <x v="2"/>
    <x v="6"/>
    <x v="3"/>
    <x v="1"/>
    <n v="25.9"/>
    <x v="72"/>
    <n v="2382.7999999999997"/>
    <n v="462.89"/>
    <n v="0.19426305187174753"/>
    <x v="1"/>
    <x v="3"/>
    <x v="1"/>
    <x v="5"/>
    <n v="9"/>
    <x v="2"/>
  </r>
  <r>
    <x v="3"/>
    <s v="R0195"/>
    <d v="2022-08-16T00:00:00"/>
    <x v="0"/>
    <x v="2"/>
    <x v="10"/>
    <x v="7"/>
    <x v="1"/>
    <n v="57.7"/>
    <x v="39"/>
    <n v="519.30000000000007"/>
    <n v="101.01"/>
    <n v="0.19451184286539572"/>
    <x v="0"/>
    <x v="2"/>
    <x v="1"/>
    <x v="7"/>
    <n v="16"/>
    <x v="0"/>
  </r>
  <r>
    <x v="0"/>
    <s v="R0196"/>
    <d v="2022-01-20T00:00:00"/>
    <x v="0"/>
    <x v="0"/>
    <x v="25"/>
    <x v="32"/>
    <x v="0"/>
    <n v="141.03"/>
    <x v="72"/>
    <n v="12974.76"/>
    <n v="2278.9499999999998"/>
    <n v="0.17564486741951293"/>
    <x v="0"/>
    <x v="1"/>
    <x v="1"/>
    <x v="2"/>
    <n v="20"/>
    <x v="2"/>
  </r>
  <r>
    <x v="1"/>
    <s v="R0197"/>
    <d v="2022-08-01T00:00:00"/>
    <x v="0"/>
    <x v="0"/>
    <x v="25"/>
    <x v="33"/>
    <x v="1"/>
    <n v="70.94"/>
    <x v="22"/>
    <n v="425.64"/>
    <n v="86.6"/>
    <n v="0.20345832158631708"/>
    <x v="1"/>
    <x v="2"/>
    <x v="1"/>
    <x v="7"/>
    <n v="1"/>
    <x v="0"/>
  </r>
  <r>
    <x v="0"/>
    <s v="R0198"/>
    <d v="2022-04-06T00:00:00"/>
    <x v="0"/>
    <x v="3"/>
    <x v="5"/>
    <x v="6"/>
    <x v="3"/>
    <n v="91.07"/>
    <x v="12"/>
    <n v="2641.0299999999997"/>
    <n v="482.31"/>
    <n v="0.1826219315948702"/>
    <x v="1"/>
    <x v="3"/>
    <x v="1"/>
    <x v="10"/>
    <n v="6"/>
    <x v="2"/>
  </r>
  <r>
    <x v="4"/>
    <s v="R0199"/>
    <d v="2021-10-24T00:00:00"/>
    <x v="0"/>
    <x v="2"/>
    <x v="6"/>
    <x v="7"/>
    <x v="0"/>
    <n v="89.16"/>
    <x v="59"/>
    <n v="5171.28"/>
    <n v="723.3"/>
    <n v="0.13986865921009886"/>
    <x v="1"/>
    <x v="0"/>
    <x v="0"/>
    <x v="9"/>
    <n v="24"/>
    <x v="0"/>
  </r>
  <r>
    <x v="3"/>
    <s v="R0200"/>
    <d v="2021-04-01T00:00:00"/>
    <x v="0"/>
    <x v="2"/>
    <x v="6"/>
    <x v="7"/>
    <x v="2"/>
    <n v="96.76"/>
    <x v="19"/>
    <n v="1644.92"/>
    <n v="300.14999999999998"/>
    <n v="0.18247088004279841"/>
    <x v="1"/>
    <x v="3"/>
    <x v="0"/>
    <x v="10"/>
    <n v="1"/>
    <x v="2"/>
  </r>
  <r>
    <x v="1"/>
    <s v="R0201"/>
    <d v="2022-09-16T00:00:00"/>
    <x v="0"/>
    <x v="2"/>
    <x v="3"/>
    <x v="3"/>
    <x v="2"/>
    <n v="27.97"/>
    <x v="65"/>
    <n v="447.52"/>
    <n v="51.22"/>
    <n v="0.11445298534143726"/>
    <x v="0"/>
    <x v="2"/>
    <x v="1"/>
    <x v="8"/>
    <n v="16"/>
    <x v="1"/>
  </r>
  <r>
    <x v="4"/>
    <s v="R0202"/>
    <d v="2023-12-08T00:00:00"/>
    <x v="0"/>
    <x v="1"/>
    <x v="20"/>
    <x v="8"/>
    <x v="0"/>
    <n v="67.08"/>
    <x v="3"/>
    <n v="5835.96"/>
    <n v="1255.6500000000001"/>
    <n v="0.21515740340920775"/>
    <x v="1"/>
    <x v="0"/>
    <x v="2"/>
    <x v="0"/>
    <n v="8"/>
    <x v="1"/>
  </r>
  <r>
    <x v="4"/>
    <s v="R0203"/>
    <d v="2023-01-11T00:00:00"/>
    <x v="0"/>
    <x v="3"/>
    <x v="15"/>
    <x v="27"/>
    <x v="3"/>
    <n v="114.01"/>
    <x v="80"/>
    <n v="10830.95"/>
    <n v="2932.27"/>
    <n v="0.27073063766336286"/>
    <x v="0"/>
    <x v="1"/>
    <x v="2"/>
    <x v="2"/>
    <n v="11"/>
    <x v="1"/>
  </r>
  <r>
    <x v="0"/>
    <s v="R0204"/>
    <d v="2021-12-14T00:00:00"/>
    <x v="0"/>
    <x v="4"/>
    <x v="9"/>
    <x v="9"/>
    <x v="2"/>
    <n v="46.07"/>
    <x v="63"/>
    <n v="138.21"/>
    <n v="33.869999999999997"/>
    <n v="0.24506186238332969"/>
    <x v="0"/>
    <x v="0"/>
    <x v="0"/>
    <x v="0"/>
    <n v="14"/>
    <x v="1"/>
  </r>
  <r>
    <x v="4"/>
    <s v="R0205"/>
    <d v="2022-11-12T00:00:00"/>
    <x v="0"/>
    <x v="1"/>
    <x v="13"/>
    <x v="20"/>
    <x v="2"/>
    <n v="46.47"/>
    <x v="86"/>
    <n v="975.87"/>
    <n v="167.93"/>
    <n v="0.17208234703392872"/>
    <x v="1"/>
    <x v="0"/>
    <x v="1"/>
    <x v="6"/>
    <n v="12"/>
    <x v="2"/>
  </r>
  <r>
    <x v="3"/>
    <s v="R0206"/>
    <d v="2023-09-27T00:00:00"/>
    <x v="0"/>
    <x v="2"/>
    <x v="10"/>
    <x v="15"/>
    <x v="1"/>
    <n v="21.31"/>
    <x v="52"/>
    <n v="1363.84"/>
    <n v="160.13"/>
    <n v="0.1174111332707649"/>
    <x v="1"/>
    <x v="2"/>
    <x v="2"/>
    <x v="8"/>
    <n v="27"/>
    <x v="1"/>
  </r>
  <r>
    <x v="3"/>
    <s v="R0207"/>
    <d v="2023-01-06T00:00:00"/>
    <x v="0"/>
    <x v="1"/>
    <x v="1"/>
    <x v="5"/>
    <x v="1"/>
    <n v="76.87"/>
    <x v="87"/>
    <n v="6918.3"/>
    <n v="971.54"/>
    <n v="0.14043045256782735"/>
    <x v="0"/>
    <x v="1"/>
    <x v="2"/>
    <x v="2"/>
    <n v="6"/>
    <x v="0"/>
  </r>
  <r>
    <x v="2"/>
    <s v="R0208"/>
    <d v="2023-07-04T00:00:00"/>
    <x v="0"/>
    <x v="3"/>
    <x v="5"/>
    <x v="23"/>
    <x v="3"/>
    <n v="134.76"/>
    <x v="29"/>
    <n v="4851.3599999999997"/>
    <n v="1014.41"/>
    <n v="0.20909806734606379"/>
    <x v="0"/>
    <x v="2"/>
    <x v="2"/>
    <x v="3"/>
    <n v="4"/>
    <x v="1"/>
  </r>
  <r>
    <x v="3"/>
    <s v="R0209"/>
    <d v="2023-02-23T00:00:00"/>
    <x v="0"/>
    <x v="3"/>
    <x v="17"/>
    <x v="27"/>
    <x v="0"/>
    <n v="26.75"/>
    <x v="10"/>
    <n v="2300.5"/>
    <n v="325.32"/>
    <n v="0.14141273636166052"/>
    <x v="1"/>
    <x v="1"/>
    <x v="2"/>
    <x v="4"/>
    <n v="23"/>
    <x v="1"/>
  </r>
  <r>
    <x v="4"/>
    <s v="R0210"/>
    <d v="2023-04-14T00:00:00"/>
    <x v="0"/>
    <x v="1"/>
    <x v="20"/>
    <x v="8"/>
    <x v="3"/>
    <n v="44.85"/>
    <x v="40"/>
    <n v="2780.7000000000003"/>
    <n v="580.6"/>
    <n v="0.20879634624375157"/>
    <x v="1"/>
    <x v="3"/>
    <x v="2"/>
    <x v="10"/>
    <n v="14"/>
    <x v="1"/>
  </r>
  <r>
    <x v="3"/>
    <s v="R0211"/>
    <d v="2023-03-24T00:00:00"/>
    <x v="0"/>
    <x v="0"/>
    <x v="26"/>
    <x v="34"/>
    <x v="0"/>
    <n v="60.31"/>
    <x v="2"/>
    <n v="2533.02"/>
    <n v="370.63"/>
    <n v="0.14631941319057884"/>
    <x v="1"/>
    <x v="1"/>
    <x v="2"/>
    <x v="1"/>
    <n v="24"/>
    <x v="2"/>
  </r>
  <r>
    <x v="0"/>
    <s v="R0212"/>
    <d v="2021-12-24T00:00:00"/>
    <x v="0"/>
    <x v="0"/>
    <x v="26"/>
    <x v="35"/>
    <x v="2"/>
    <n v="115.12"/>
    <x v="5"/>
    <n v="8749.1200000000008"/>
    <n v="2360.38"/>
    <n v="0.26978484693317728"/>
    <x v="0"/>
    <x v="0"/>
    <x v="0"/>
    <x v="0"/>
    <n v="24"/>
    <x v="1"/>
  </r>
  <r>
    <x v="2"/>
    <s v="R0213"/>
    <d v="2021-05-16T00:00:00"/>
    <x v="0"/>
    <x v="2"/>
    <x v="6"/>
    <x v="12"/>
    <x v="1"/>
    <n v="103.28"/>
    <x v="2"/>
    <n v="4337.76"/>
    <n v="778.43"/>
    <n v="0.17945437276382278"/>
    <x v="0"/>
    <x v="3"/>
    <x v="0"/>
    <x v="5"/>
    <n v="16"/>
    <x v="0"/>
  </r>
  <r>
    <x v="4"/>
    <s v="R0214"/>
    <d v="2022-04-16T00:00:00"/>
    <x v="0"/>
    <x v="2"/>
    <x v="6"/>
    <x v="3"/>
    <x v="3"/>
    <n v="74.069999999999993"/>
    <x v="53"/>
    <n v="4518.2699999999995"/>
    <n v="673.72"/>
    <n v="0.14911016827236975"/>
    <x v="1"/>
    <x v="3"/>
    <x v="1"/>
    <x v="10"/>
    <n v="16"/>
    <x v="1"/>
  </r>
  <r>
    <x v="2"/>
    <s v="R0215"/>
    <d v="2022-09-02T00:00:00"/>
    <x v="0"/>
    <x v="1"/>
    <x v="13"/>
    <x v="8"/>
    <x v="3"/>
    <n v="118.68"/>
    <x v="14"/>
    <n v="1542.8400000000001"/>
    <n v="404.94"/>
    <n v="0.26246402737808194"/>
    <x v="0"/>
    <x v="2"/>
    <x v="1"/>
    <x v="8"/>
    <n v="2"/>
    <x v="1"/>
  </r>
  <r>
    <x v="4"/>
    <s v="R0216"/>
    <d v="2023-03-17T00:00:00"/>
    <x v="0"/>
    <x v="2"/>
    <x v="10"/>
    <x v="15"/>
    <x v="0"/>
    <n v="99.25"/>
    <x v="32"/>
    <n v="1091.75"/>
    <n v="184.03"/>
    <n v="0.16856423173803525"/>
    <x v="0"/>
    <x v="1"/>
    <x v="2"/>
    <x v="1"/>
    <n v="17"/>
    <x v="1"/>
  </r>
  <r>
    <x v="0"/>
    <s v="R0217"/>
    <d v="2022-10-13T00:00:00"/>
    <x v="0"/>
    <x v="2"/>
    <x v="10"/>
    <x v="15"/>
    <x v="0"/>
    <n v="136.49"/>
    <x v="66"/>
    <n v="7370.4600000000009"/>
    <n v="901.39"/>
    <n v="0.12229765849078618"/>
    <x v="1"/>
    <x v="0"/>
    <x v="1"/>
    <x v="9"/>
    <n v="13"/>
    <x v="0"/>
  </r>
  <r>
    <x v="2"/>
    <s v="R0218"/>
    <d v="2021-02-08T00:00:00"/>
    <x v="0"/>
    <x v="2"/>
    <x v="12"/>
    <x v="3"/>
    <x v="3"/>
    <n v="126.34"/>
    <x v="65"/>
    <n v="2021.44"/>
    <n v="432.75"/>
    <n v="0.21408006173816685"/>
    <x v="1"/>
    <x v="1"/>
    <x v="0"/>
    <x v="4"/>
    <n v="8"/>
    <x v="1"/>
  </r>
  <r>
    <x v="1"/>
    <s v="R0219"/>
    <d v="2022-09-05T00:00:00"/>
    <x v="0"/>
    <x v="1"/>
    <x v="1"/>
    <x v="10"/>
    <x v="0"/>
    <n v="52.87"/>
    <x v="71"/>
    <n v="422.96"/>
    <n v="91.49"/>
    <n v="0.21630887081520711"/>
    <x v="0"/>
    <x v="2"/>
    <x v="1"/>
    <x v="8"/>
    <n v="5"/>
    <x v="0"/>
  </r>
  <r>
    <x v="4"/>
    <s v="R0220"/>
    <d v="2022-03-06T00:00:00"/>
    <x v="0"/>
    <x v="2"/>
    <x v="3"/>
    <x v="3"/>
    <x v="3"/>
    <n v="55.29"/>
    <x v="75"/>
    <n v="3262.11"/>
    <n v="792.49"/>
    <n v="0.24293785310734461"/>
    <x v="0"/>
    <x v="1"/>
    <x v="1"/>
    <x v="1"/>
    <n v="6"/>
    <x v="0"/>
  </r>
  <r>
    <x v="1"/>
    <s v="R0221"/>
    <d v="2021-03-17T00:00:00"/>
    <x v="0"/>
    <x v="1"/>
    <x v="20"/>
    <x v="2"/>
    <x v="3"/>
    <n v="36.299999999999997"/>
    <x v="9"/>
    <n v="2069.1"/>
    <n v="306.32"/>
    <n v="0.14804504373882366"/>
    <x v="1"/>
    <x v="1"/>
    <x v="0"/>
    <x v="1"/>
    <n v="17"/>
    <x v="1"/>
  </r>
  <r>
    <x v="2"/>
    <s v="R0222"/>
    <d v="2021-02-14T00:00:00"/>
    <x v="0"/>
    <x v="4"/>
    <x v="9"/>
    <x v="9"/>
    <x v="3"/>
    <n v="63.81"/>
    <x v="43"/>
    <n v="2552.4"/>
    <n v="481.78"/>
    <n v="0.18875568092775424"/>
    <x v="1"/>
    <x v="1"/>
    <x v="0"/>
    <x v="4"/>
    <n v="14"/>
    <x v="0"/>
  </r>
  <r>
    <x v="1"/>
    <s v="R0223"/>
    <d v="2021-08-24T00:00:00"/>
    <x v="0"/>
    <x v="2"/>
    <x v="10"/>
    <x v="15"/>
    <x v="2"/>
    <n v="149.94"/>
    <x v="75"/>
    <n v="8846.4599999999991"/>
    <n v="1384.24"/>
    <n v="0.1564738889906245"/>
    <x v="1"/>
    <x v="2"/>
    <x v="0"/>
    <x v="7"/>
    <n v="24"/>
    <x v="2"/>
  </r>
  <r>
    <x v="1"/>
    <s v="R0224"/>
    <d v="2023-11-05T00:00:00"/>
    <x v="0"/>
    <x v="2"/>
    <x v="10"/>
    <x v="15"/>
    <x v="0"/>
    <n v="72.75"/>
    <x v="82"/>
    <n v="145.5"/>
    <n v="16.91"/>
    <n v="0.11621993127147766"/>
    <x v="1"/>
    <x v="0"/>
    <x v="2"/>
    <x v="6"/>
    <n v="5"/>
    <x v="1"/>
  </r>
  <r>
    <x v="2"/>
    <s v="R0225"/>
    <d v="2021-10-18T00:00:00"/>
    <x v="0"/>
    <x v="2"/>
    <x v="2"/>
    <x v="15"/>
    <x v="1"/>
    <n v="48.66"/>
    <x v="24"/>
    <n v="4574.04"/>
    <n v="1259.3399999999999"/>
    <n v="0.27532334653828999"/>
    <x v="1"/>
    <x v="0"/>
    <x v="0"/>
    <x v="9"/>
    <n v="18"/>
    <x v="1"/>
  </r>
  <r>
    <x v="0"/>
    <s v="R0226"/>
    <d v="2021-09-20T00:00:00"/>
    <x v="0"/>
    <x v="0"/>
    <x v="27"/>
    <x v="36"/>
    <x v="1"/>
    <n v="119.12"/>
    <x v="24"/>
    <n v="11197.28"/>
    <n v="2752"/>
    <n v="0.24577397367932211"/>
    <x v="0"/>
    <x v="2"/>
    <x v="0"/>
    <x v="8"/>
    <n v="20"/>
    <x v="0"/>
  </r>
  <r>
    <x v="1"/>
    <s v="R0227"/>
    <d v="2023-03-24T00:00:00"/>
    <x v="0"/>
    <x v="2"/>
    <x v="10"/>
    <x v="3"/>
    <x v="0"/>
    <n v="90.52"/>
    <x v="5"/>
    <n v="6879.5199999999995"/>
    <n v="1102.74"/>
    <n v="0.16029315998790614"/>
    <x v="0"/>
    <x v="1"/>
    <x v="2"/>
    <x v="1"/>
    <n v="24"/>
    <x v="0"/>
  </r>
  <r>
    <x v="1"/>
    <s v="R0228"/>
    <d v="2021-01-05T00:00:00"/>
    <x v="0"/>
    <x v="2"/>
    <x v="3"/>
    <x v="15"/>
    <x v="3"/>
    <n v="39.450000000000003"/>
    <x v="28"/>
    <n v="394.5"/>
    <n v="86.74"/>
    <n v="0.21987325728770593"/>
    <x v="0"/>
    <x v="1"/>
    <x v="0"/>
    <x v="2"/>
    <n v="5"/>
    <x v="1"/>
  </r>
  <r>
    <x v="0"/>
    <s v="R0229"/>
    <d v="2023-05-09T00:00:00"/>
    <x v="0"/>
    <x v="2"/>
    <x v="6"/>
    <x v="7"/>
    <x v="1"/>
    <n v="69.489999999999995"/>
    <x v="85"/>
    <n v="3057.56"/>
    <n v="428.83"/>
    <n v="0.14025235808945696"/>
    <x v="0"/>
    <x v="3"/>
    <x v="2"/>
    <x v="5"/>
    <n v="9"/>
    <x v="2"/>
  </r>
  <r>
    <x v="1"/>
    <s v="R0230"/>
    <d v="2022-03-01T00:00:00"/>
    <x v="0"/>
    <x v="0"/>
    <x v="27"/>
    <x v="37"/>
    <x v="1"/>
    <n v="73.88"/>
    <x v="32"/>
    <n v="812.68"/>
    <n v="225.96"/>
    <n v="0.27804301816213028"/>
    <x v="1"/>
    <x v="1"/>
    <x v="1"/>
    <x v="1"/>
    <n v="1"/>
    <x v="0"/>
  </r>
  <r>
    <x v="1"/>
    <s v="R0231"/>
    <d v="2021-06-24T00:00:00"/>
    <x v="0"/>
    <x v="3"/>
    <x v="14"/>
    <x v="23"/>
    <x v="0"/>
    <n v="118"/>
    <x v="64"/>
    <n v="9322"/>
    <n v="1146.43"/>
    <n v="0.12298111993134521"/>
    <x v="1"/>
    <x v="3"/>
    <x v="0"/>
    <x v="11"/>
    <n v="24"/>
    <x v="0"/>
  </r>
  <r>
    <x v="1"/>
    <s v="R0232"/>
    <d v="2021-08-04T00:00:00"/>
    <x v="0"/>
    <x v="0"/>
    <x v="0"/>
    <x v="0"/>
    <x v="1"/>
    <n v="22.69"/>
    <x v="6"/>
    <n v="1815.2"/>
    <n v="182.91"/>
    <n v="0.10076575583957691"/>
    <x v="1"/>
    <x v="2"/>
    <x v="0"/>
    <x v="7"/>
    <n v="4"/>
    <x v="2"/>
  </r>
  <r>
    <x v="3"/>
    <s v="R0233"/>
    <d v="2021-11-21T00:00:00"/>
    <x v="0"/>
    <x v="4"/>
    <x v="9"/>
    <x v="14"/>
    <x v="3"/>
    <n v="54.97"/>
    <x v="4"/>
    <n v="4452.57"/>
    <n v="892.3"/>
    <n v="0.20040111665846916"/>
    <x v="0"/>
    <x v="0"/>
    <x v="0"/>
    <x v="6"/>
    <n v="21"/>
    <x v="2"/>
  </r>
  <r>
    <x v="0"/>
    <s v="R0234"/>
    <d v="2021-02-06T00:00:00"/>
    <x v="0"/>
    <x v="2"/>
    <x v="6"/>
    <x v="3"/>
    <x v="0"/>
    <n v="87.29"/>
    <x v="87"/>
    <n v="7856.1"/>
    <n v="1701.83"/>
    <n v="0.21662529753949158"/>
    <x v="0"/>
    <x v="1"/>
    <x v="0"/>
    <x v="4"/>
    <n v="6"/>
    <x v="1"/>
  </r>
  <r>
    <x v="1"/>
    <s v="R0235"/>
    <d v="2022-12-11T00:00:00"/>
    <x v="0"/>
    <x v="0"/>
    <x v="0"/>
    <x v="1"/>
    <x v="3"/>
    <n v="54.95"/>
    <x v="82"/>
    <n v="109.9"/>
    <n v="23.72"/>
    <n v="0.21583257506824383"/>
    <x v="0"/>
    <x v="0"/>
    <x v="1"/>
    <x v="0"/>
    <n v="11"/>
    <x v="2"/>
  </r>
  <r>
    <x v="0"/>
    <s v="R0236"/>
    <d v="2022-02-18T00:00:00"/>
    <x v="0"/>
    <x v="2"/>
    <x v="6"/>
    <x v="7"/>
    <x v="1"/>
    <n v="101.7"/>
    <x v="45"/>
    <n v="5085"/>
    <n v="563.94000000000005"/>
    <n v="0.11090265486725664"/>
    <x v="1"/>
    <x v="1"/>
    <x v="1"/>
    <x v="4"/>
    <n v="18"/>
    <x v="1"/>
  </r>
  <r>
    <x v="4"/>
    <s v="R0237"/>
    <d v="2022-03-10T00:00:00"/>
    <x v="0"/>
    <x v="0"/>
    <x v="16"/>
    <x v="18"/>
    <x v="1"/>
    <n v="82.64"/>
    <x v="88"/>
    <n v="991.68000000000006"/>
    <n v="161.44999999999999"/>
    <n v="0.16280453372055501"/>
    <x v="0"/>
    <x v="1"/>
    <x v="1"/>
    <x v="1"/>
    <n v="10"/>
    <x v="2"/>
  </r>
  <r>
    <x v="4"/>
    <s v="R0238"/>
    <d v="2022-08-14T00:00:00"/>
    <x v="0"/>
    <x v="1"/>
    <x v="4"/>
    <x v="20"/>
    <x v="3"/>
    <n v="67.02"/>
    <x v="87"/>
    <n v="6031.7999999999993"/>
    <n v="1205.3900000000001"/>
    <n v="0.1998391856493916"/>
    <x v="1"/>
    <x v="2"/>
    <x v="1"/>
    <x v="7"/>
    <n v="14"/>
    <x v="0"/>
  </r>
  <r>
    <x v="1"/>
    <s v="R0239"/>
    <d v="2021-07-22T00:00:00"/>
    <x v="0"/>
    <x v="0"/>
    <x v="16"/>
    <x v="19"/>
    <x v="2"/>
    <n v="143.4"/>
    <x v="17"/>
    <n v="3298.2000000000003"/>
    <n v="472.68"/>
    <n v="0.14331453520101872"/>
    <x v="1"/>
    <x v="2"/>
    <x v="0"/>
    <x v="3"/>
    <n v="22"/>
    <x v="1"/>
  </r>
  <r>
    <x v="0"/>
    <s v="R0240"/>
    <d v="2023-08-06T00:00:00"/>
    <x v="0"/>
    <x v="2"/>
    <x v="6"/>
    <x v="4"/>
    <x v="1"/>
    <n v="102.18"/>
    <x v="23"/>
    <n v="1839.2400000000002"/>
    <n v="504.92"/>
    <n v="0.2745264348317783"/>
    <x v="1"/>
    <x v="2"/>
    <x v="2"/>
    <x v="7"/>
    <n v="6"/>
    <x v="1"/>
  </r>
  <r>
    <x v="0"/>
    <s v="R0241"/>
    <d v="2022-01-13T00:00:00"/>
    <x v="0"/>
    <x v="2"/>
    <x v="2"/>
    <x v="3"/>
    <x v="2"/>
    <n v="36.89"/>
    <x v="40"/>
    <n v="2287.1799999999998"/>
    <n v="268.56"/>
    <n v="0.11741970461441602"/>
    <x v="1"/>
    <x v="1"/>
    <x v="1"/>
    <x v="2"/>
    <n v="13"/>
    <x v="1"/>
  </r>
  <r>
    <x v="0"/>
    <s v="R0242"/>
    <d v="2023-08-01T00:00:00"/>
    <x v="0"/>
    <x v="2"/>
    <x v="10"/>
    <x v="4"/>
    <x v="1"/>
    <n v="92.81"/>
    <x v="70"/>
    <n v="8909.76"/>
    <n v="1759.47"/>
    <n v="0.19747669970908308"/>
    <x v="1"/>
    <x v="2"/>
    <x v="2"/>
    <x v="7"/>
    <n v="1"/>
    <x v="2"/>
  </r>
  <r>
    <x v="3"/>
    <s v="R0243"/>
    <d v="2022-12-06T00:00:00"/>
    <x v="0"/>
    <x v="2"/>
    <x v="6"/>
    <x v="15"/>
    <x v="2"/>
    <n v="121.5"/>
    <x v="40"/>
    <n v="7533"/>
    <n v="1794.99"/>
    <n v="0.23828355236957388"/>
    <x v="1"/>
    <x v="0"/>
    <x v="1"/>
    <x v="0"/>
    <n v="6"/>
    <x v="0"/>
  </r>
  <r>
    <x v="4"/>
    <s v="R0244"/>
    <d v="2022-05-22T00:00:00"/>
    <x v="0"/>
    <x v="2"/>
    <x v="12"/>
    <x v="15"/>
    <x v="2"/>
    <n v="112.1"/>
    <x v="89"/>
    <n v="4259.8"/>
    <n v="648.98"/>
    <n v="0.15234987558101318"/>
    <x v="0"/>
    <x v="3"/>
    <x v="1"/>
    <x v="5"/>
    <n v="22"/>
    <x v="1"/>
  </r>
  <r>
    <x v="0"/>
    <s v="R0245"/>
    <d v="2021-11-24T00:00:00"/>
    <x v="0"/>
    <x v="2"/>
    <x v="6"/>
    <x v="12"/>
    <x v="2"/>
    <n v="42.37"/>
    <x v="7"/>
    <n v="2838.79"/>
    <n v="638.29999999999995"/>
    <n v="0.22484931960447935"/>
    <x v="1"/>
    <x v="0"/>
    <x v="0"/>
    <x v="6"/>
    <n v="24"/>
    <x v="1"/>
  </r>
  <r>
    <x v="0"/>
    <s v="R0246"/>
    <d v="2021-07-24T00:00:00"/>
    <x v="0"/>
    <x v="2"/>
    <x v="10"/>
    <x v="15"/>
    <x v="3"/>
    <n v="146.41"/>
    <x v="89"/>
    <n v="5563.58"/>
    <n v="1479.23"/>
    <n v="0.26587736673149304"/>
    <x v="1"/>
    <x v="2"/>
    <x v="0"/>
    <x v="3"/>
    <n v="24"/>
    <x v="1"/>
  </r>
  <r>
    <x v="3"/>
    <s v="R0247"/>
    <d v="2022-04-22T00:00:00"/>
    <x v="0"/>
    <x v="3"/>
    <x v="18"/>
    <x v="16"/>
    <x v="2"/>
    <n v="78.349999999999994"/>
    <x v="7"/>
    <n v="5249.45"/>
    <n v="724.78"/>
    <n v="0.13806779757879398"/>
    <x v="0"/>
    <x v="3"/>
    <x v="1"/>
    <x v="10"/>
    <n v="22"/>
    <x v="1"/>
  </r>
  <r>
    <x v="3"/>
    <s v="R0248"/>
    <d v="2023-10-13T00:00:00"/>
    <x v="0"/>
    <x v="0"/>
    <x v="21"/>
    <x v="21"/>
    <x v="2"/>
    <n v="40.67"/>
    <x v="24"/>
    <n v="3822.98"/>
    <n v="1083.5999999999999"/>
    <n v="0.28344380561760718"/>
    <x v="1"/>
    <x v="0"/>
    <x v="2"/>
    <x v="9"/>
    <n v="13"/>
    <x v="0"/>
  </r>
  <r>
    <x v="0"/>
    <s v="R0249"/>
    <d v="2023-09-18T00:00:00"/>
    <x v="0"/>
    <x v="3"/>
    <x v="17"/>
    <x v="16"/>
    <x v="2"/>
    <n v="43.43"/>
    <x v="53"/>
    <n v="2649.23"/>
    <n v="558.22"/>
    <n v="0.21071028185548255"/>
    <x v="0"/>
    <x v="2"/>
    <x v="2"/>
    <x v="8"/>
    <n v="18"/>
    <x v="2"/>
  </r>
  <r>
    <x v="2"/>
    <s v="R0250"/>
    <d v="2023-05-11T00:00:00"/>
    <x v="0"/>
    <x v="2"/>
    <x v="6"/>
    <x v="4"/>
    <x v="1"/>
    <n v="32.770000000000003"/>
    <x v="47"/>
    <n v="32.770000000000003"/>
    <n v="5.24"/>
    <n v="0.1599023497101007"/>
    <x v="0"/>
    <x v="3"/>
    <x v="2"/>
    <x v="5"/>
    <n v="11"/>
    <x v="0"/>
  </r>
  <r>
    <x v="0"/>
    <s v="R0251"/>
    <d v="2023-07-15T00:00:00"/>
    <x v="0"/>
    <x v="3"/>
    <x v="15"/>
    <x v="27"/>
    <x v="2"/>
    <n v="124.46"/>
    <x v="24"/>
    <n v="11699.24"/>
    <n v="2178.0700000000002"/>
    <n v="0.18617192227871213"/>
    <x v="0"/>
    <x v="2"/>
    <x v="2"/>
    <x v="3"/>
    <n v="15"/>
    <x v="1"/>
  </r>
  <r>
    <x v="0"/>
    <s v="R0252"/>
    <d v="2023-07-11T00:00:00"/>
    <x v="0"/>
    <x v="2"/>
    <x v="2"/>
    <x v="15"/>
    <x v="1"/>
    <n v="35.86"/>
    <x v="18"/>
    <n v="1613.7"/>
    <n v="262.13"/>
    <n v="0.16244035446489433"/>
    <x v="1"/>
    <x v="2"/>
    <x v="2"/>
    <x v="3"/>
    <n v="11"/>
    <x v="0"/>
  </r>
  <r>
    <x v="3"/>
    <s v="R0253"/>
    <d v="2021-06-28T00:00:00"/>
    <x v="0"/>
    <x v="4"/>
    <x v="8"/>
    <x v="14"/>
    <x v="2"/>
    <n v="36.270000000000003"/>
    <x v="70"/>
    <n v="3481.92"/>
    <n v="853.15"/>
    <n v="0.24502286095028028"/>
    <x v="1"/>
    <x v="3"/>
    <x v="0"/>
    <x v="11"/>
    <n v="28"/>
    <x v="1"/>
  </r>
  <r>
    <x v="3"/>
    <s v="R0254"/>
    <d v="2022-12-13T00:00:00"/>
    <x v="0"/>
    <x v="2"/>
    <x v="3"/>
    <x v="3"/>
    <x v="2"/>
    <n v="130.56"/>
    <x v="31"/>
    <n v="3655.6800000000003"/>
    <n v="947.77"/>
    <n v="0.2592595632002801"/>
    <x v="0"/>
    <x v="0"/>
    <x v="1"/>
    <x v="0"/>
    <n v="13"/>
    <x v="2"/>
  </r>
  <r>
    <x v="0"/>
    <s v="R0255"/>
    <d v="2023-03-02T00:00:00"/>
    <x v="0"/>
    <x v="1"/>
    <x v="20"/>
    <x v="5"/>
    <x v="3"/>
    <n v="64.8"/>
    <x v="86"/>
    <n v="1360.8"/>
    <n v="362.77"/>
    <n v="0.26658583186360962"/>
    <x v="1"/>
    <x v="1"/>
    <x v="2"/>
    <x v="1"/>
    <n v="2"/>
    <x v="2"/>
  </r>
  <r>
    <x v="0"/>
    <s v="R0256"/>
    <d v="2021-11-10T00:00:00"/>
    <x v="0"/>
    <x v="4"/>
    <x v="9"/>
    <x v="31"/>
    <x v="1"/>
    <n v="24.01"/>
    <x v="14"/>
    <n v="312.13"/>
    <n v="92.75"/>
    <n v="0.29715182776407267"/>
    <x v="1"/>
    <x v="0"/>
    <x v="0"/>
    <x v="6"/>
    <n v="10"/>
    <x v="2"/>
  </r>
  <r>
    <x v="0"/>
    <s v="R0257"/>
    <d v="2022-10-08T00:00:00"/>
    <x v="0"/>
    <x v="0"/>
    <x v="21"/>
    <x v="22"/>
    <x v="2"/>
    <n v="26.75"/>
    <x v="90"/>
    <n v="722.25"/>
    <n v="186.53"/>
    <n v="0.25826237452405676"/>
    <x v="0"/>
    <x v="0"/>
    <x v="1"/>
    <x v="9"/>
    <n v="8"/>
    <x v="1"/>
  </r>
  <r>
    <x v="3"/>
    <s v="R0258"/>
    <d v="2022-01-02T00:00:00"/>
    <x v="0"/>
    <x v="1"/>
    <x v="7"/>
    <x v="8"/>
    <x v="1"/>
    <n v="38.479999999999997"/>
    <x v="58"/>
    <n v="269.35999999999996"/>
    <n v="59.33"/>
    <n v="0.22026284526284529"/>
    <x v="0"/>
    <x v="1"/>
    <x v="1"/>
    <x v="2"/>
    <n v="2"/>
    <x v="0"/>
  </r>
  <r>
    <x v="0"/>
    <s v="R0259"/>
    <d v="2023-12-01T00:00:00"/>
    <x v="0"/>
    <x v="0"/>
    <x v="22"/>
    <x v="24"/>
    <x v="1"/>
    <n v="47.74"/>
    <x v="25"/>
    <n v="1050.28"/>
    <n v="176.28"/>
    <n v="0.16784095669726168"/>
    <x v="1"/>
    <x v="0"/>
    <x v="2"/>
    <x v="0"/>
    <n v="1"/>
    <x v="2"/>
  </r>
  <r>
    <x v="0"/>
    <s v="R0260"/>
    <d v="2021-03-20T00:00:00"/>
    <x v="0"/>
    <x v="4"/>
    <x v="11"/>
    <x v="14"/>
    <x v="0"/>
    <n v="106.47"/>
    <x v="42"/>
    <n v="7878.78"/>
    <n v="1646.03"/>
    <n v="0.20891940122709354"/>
    <x v="0"/>
    <x v="1"/>
    <x v="0"/>
    <x v="1"/>
    <n v="20"/>
    <x v="1"/>
  </r>
  <r>
    <x v="1"/>
    <s v="R0261"/>
    <d v="2023-08-19T00:00:00"/>
    <x v="0"/>
    <x v="1"/>
    <x v="20"/>
    <x v="5"/>
    <x v="3"/>
    <n v="40.450000000000003"/>
    <x v="60"/>
    <n v="2143.8500000000004"/>
    <n v="231.99"/>
    <n v="0.10821186183734868"/>
    <x v="0"/>
    <x v="2"/>
    <x v="2"/>
    <x v="7"/>
    <n v="19"/>
    <x v="1"/>
  </r>
  <r>
    <x v="2"/>
    <s v="R0262"/>
    <d v="2021-08-02T00:00:00"/>
    <x v="0"/>
    <x v="3"/>
    <x v="17"/>
    <x v="16"/>
    <x v="3"/>
    <n v="35.450000000000003"/>
    <x v="64"/>
    <n v="2800.55"/>
    <n v="697.24"/>
    <n v="0.24896538180000355"/>
    <x v="0"/>
    <x v="2"/>
    <x v="0"/>
    <x v="7"/>
    <n v="2"/>
    <x v="0"/>
  </r>
  <r>
    <x v="4"/>
    <s v="R0263"/>
    <d v="2021-10-28T00:00:00"/>
    <x v="0"/>
    <x v="1"/>
    <x v="7"/>
    <x v="2"/>
    <x v="3"/>
    <n v="119.41"/>
    <x v="64"/>
    <n v="9433.39"/>
    <n v="1784.71"/>
    <n v="0.18919073631006458"/>
    <x v="1"/>
    <x v="0"/>
    <x v="0"/>
    <x v="9"/>
    <n v="28"/>
    <x v="2"/>
  </r>
  <r>
    <x v="2"/>
    <s v="R0264"/>
    <d v="2022-06-03T00:00:00"/>
    <x v="0"/>
    <x v="3"/>
    <x v="17"/>
    <x v="13"/>
    <x v="0"/>
    <n v="107.24"/>
    <x v="77"/>
    <n v="428.96"/>
    <n v="44.61"/>
    <n v="0.10399571055576277"/>
    <x v="1"/>
    <x v="3"/>
    <x v="1"/>
    <x v="11"/>
    <n v="3"/>
    <x v="1"/>
  </r>
  <r>
    <x v="1"/>
    <s v="R0265"/>
    <d v="2021-05-27T00:00:00"/>
    <x v="0"/>
    <x v="1"/>
    <x v="1"/>
    <x v="2"/>
    <x v="0"/>
    <n v="76.59"/>
    <x v="70"/>
    <n v="7352.64"/>
    <n v="827.18"/>
    <n v="0.11250108804456629"/>
    <x v="1"/>
    <x v="3"/>
    <x v="0"/>
    <x v="5"/>
    <n v="27"/>
    <x v="0"/>
  </r>
  <r>
    <x v="4"/>
    <s v="R0266"/>
    <d v="2023-01-19T00:00:00"/>
    <x v="0"/>
    <x v="3"/>
    <x v="15"/>
    <x v="6"/>
    <x v="3"/>
    <n v="91.41"/>
    <x v="17"/>
    <n v="2102.4299999999998"/>
    <n v="373.17"/>
    <n v="0.17749461337595071"/>
    <x v="0"/>
    <x v="1"/>
    <x v="2"/>
    <x v="2"/>
    <n v="19"/>
    <x v="2"/>
  </r>
  <r>
    <x v="0"/>
    <s v="R0267"/>
    <d v="2023-12-10T00:00:00"/>
    <x v="0"/>
    <x v="2"/>
    <x v="3"/>
    <x v="15"/>
    <x v="0"/>
    <n v="60.56"/>
    <x v="91"/>
    <n v="4239.2"/>
    <n v="918.57"/>
    <n v="0.21668475183996982"/>
    <x v="1"/>
    <x v="0"/>
    <x v="2"/>
    <x v="0"/>
    <n v="10"/>
    <x v="0"/>
  </r>
  <r>
    <x v="1"/>
    <s v="R0268"/>
    <d v="2023-04-16T00:00:00"/>
    <x v="0"/>
    <x v="2"/>
    <x v="10"/>
    <x v="12"/>
    <x v="0"/>
    <n v="82.73"/>
    <x v="54"/>
    <n v="7280.2400000000007"/>
    <n v="1403.93"/>
    <n v="0.19284117007131632"/>
    <x v="0"/>
    <x v="3"/>
    <x v="2"/>
    <x v="10"/>
    <n v="16"/>
    <x v="0"/>
  </r>
  <r>
    <x v="0"/>
    <s v="R0269"/>
    <d v="2021-09-10T00:00:00"/>
    <x v="0"/>
    <x v="2"/>
    <x v="3"/>
    <x v="15"/>
    <x v="0"/>
    <n v="85.87"/>
    <x v="92"/>
    <n v="7213.08"/>
    <n v="1614.58"/>
    <n v="0.22384057850460551"/>
    <x v="1"/>
    <x v="2"/>
    <x v="0"/>
    <x v="8"/>
    <n v="10"/>
    <x v="1"/>
  </r>
  <r>
    <x v="3"/>
    <s v="R0270"/>
    <d v="2022-06-18T00:00:00"/>
    <x v="0"/>
    <x v="2"/>
    <x v="3"/>
    <x v="4"/>
    <x v="3"/>
    <n v="70.34"/>
    <x v="92"/>
    <n v="5908.56"/>
    <n v="1158.43"/>
    <n v="0.19605961520235049"/>
    <x v="1"/>
    <x v="3"/>
    <x v="1"/>
    <x v="11"/>
    <n v="18"/>
    <x v="1"/>
  </r>
  <r>
    <x v="1"/>
    <s v="R0271"/>
    <d v="2022-07-27T00:00:00"/>
    <x v="0"/>
    <x v="2"/>
    <x v="12"/>
    <x v="4"/>
    <x v="3"/>
    <n v="137.85"/>
    <x v="5"/>
    <n v="10476.6"/>
    <n v="2434.14"/>
    <n v="0.23234064486570069"/>
    <x v="0"/>
    <x v="2"/>
    <x v="1"/>
    <x v="3"/>
    <n v="27"/>
    <x v="1"/>
  </r>
  <r>
    <x v="3"/>
    <s v="R0272"/>
    <d v="2023-03-21T00:00:00"/>
    <x v="0"/>
    <x v="3"/>
    <x v="17"/>
    <x v="6"/>
    <x v="3"/>
    <n v="22.09"/>
    <x v="26"/>
    <n v="728.97"/>
    <n v="104.84"/>
    <n v="0.14381936156494779"/>
    <x v="1"/>
    <x v="1"/>
    <x v="2"/>
    <x v="1"/>
    <n v="21"/>
    <x v="0"/>
  </r>
  <r>
    <x v="1"/>
    <s v="R0273"/>
    <d v="2023-08-26T00:00:00"/>
    <x v="0"/>
    <x v="2"/>
    <x v="10"/>
    <x v="15"/>
    <x v="0"/>
    <n v="121.68"/>
    <x v="31"/>
    <n v="3407.04"/>
    <n v="417.6"/>
    <n v="0.12256973795435334"/>
    <x v="0"/>
    <x v="2"/>
    <x v="2"/>
    <x v="7"/>
    <n v="26"/>
    <x v="1"/>
  </r>
  <r>
    <x v="1"/>
    <s v="R0274"/>
    <d v="2022-05-13T00:00:00"/>
    <x v="0"/>
    <x v="0"/>
    <x v="22"/>
    <x v="25"/>
    <x v="3"/>
    <n v="36.17"/>
    <x v="71"/>
    <n v="289.36"/>
    <n v="63.45"/>
    <n v="0.21927702515897152"/>
    <x v="1"/>
    <x v="3"/>
    <x v="1"/>
    <x v="5"/>
    <n v="13"/>
    <x v="0"/>
  </r>
  <r>
    <x v="3"/>
    <s v="R0275"/>
    <d v="2022-05-06T00:00:00"/>
    <x v="0"/>
    <x v="2"/>
    <x v="10"/>
    <x v="4"/>
    <x v="0"/>
    <n v="123.68"/>
    <x v="47"/>
    <n v="123.68"/>
    <n v="24.36"/>
    <n v="0.19695989650711512"/>
    <x v="1"/>
    <x v="3"/>
    <x v="1"/>
    <x v="5"/>
    <n v="6"/>
    <x v="0"/>
  </r>
  <r>
    <x v="4"/>
    <s v="R0276"/>
    <d v="2022-07-25T00:00:00"/>
    <x v="0"/>
    <x v="2"/>
    <x v="3"/>
    <x v="4"/>
    <x v="2"/>
    <n v="100.07"/>
    <x v="13"/>
    <n v="3702.5899999999997"/>
    <n v="390.15"/>
    <n v="0.10537218541615465"/>
    <x v="0"/>
    <x v="2"/>
    <x v="1"/>
    <x v="3"/>
    <n v="25"/>
    <x v="1"/>
  </r>
  <r>
    <x v="2"/>
    <s v="R0277"/>
    <d v="2021-03-26T00:00:00"/>
    <x v="0"/>
    <x v="1"/>
    <x v="20"/>
    <x v="5"/>
    <x v="0"/>
    <n v="129.63"/>
    <x v="93"/>
    <n v="8166.69"/>
    <n v="1438.12"/>
    <n v="0.17609582339968824"/>
    <x v="0"/>
    <x v="1"/>
    <x v="0"/>
    <x v="1"/>
    <n v="26"/>
    <x v="2"/>
  </r>
  <r>
    <x v="0"/>
    <s v="R0278"/>
    <d v="2022-12-19T00:00:00"/>
    <x v="0"/>
    <x v="3"/>
    <x v="18"/>
    <x v="23"/>
    <x v="1"/>
    <n v="32.68"/>
    <x v="25"/>
    <n v="718.96"/>
    <n v="87.16"/>
    <n v="0.12123066651830421"/>
    <x v="0"/>
    <x v="0"/>
    <x v="1"/>
    <x v="0"/>
    <n v="19"/>
    <x v="2"/>
  </r>
  <r>
    <x v="1"/>
    <s v="R0279"/>
    <d v="2021-10-26T00:00:00"/>
    <x v="0"/>
    <x v="2"/>
    <x v="3"/>
    <x v="12"/>
    <x v="3"/>
    <n v="92.67"/>
    <x v="91"/>
    <n v="6486.9000000000005"/>
    <n v="1338.06"/>
    <n v="0.20627110021736111"/>
    <x v="1"/>
    <x v="0"/>
    <x v="0"/>
    <x v="9"/>
    <n v="26"/>
    <x v="2"/>
  </r>
  <r>
    <x v="0"/>
    <s v="R0280"/>
    <d v="2022-12-16T00:00:00"/>
    <x v="0"/>
    <x v="0"/>
    <x v="23"/>
    <x v="26"/>
    <x v="3"/>
    <n v="85.14"/>
    <x v="86"/>
    <n v="1787.94"/>
    <n v="320.32"/>
    <n v="0.17915590008613264"/>
    <x v="1"/>
    <x v="0"/>
    <x v="1"/>
    <x v="0"/>
    <n v="16"/>
    <x v="0"/>
  </r>
  <r>
    <x v="3"/>
    <s v="R0281"/>
    <d v="2021-10-13T00:00:00"/>
    <x v="0"/>
    <x v="0"/>
    <x v="23"/>
    <x v="28"/>
    <x v="1"/>
    <n v="111.81"/>
    <x v="70"/>
    <n v="10733.76"/>
    <n v="2389.66"/>
    <n v="0.2226302805354321"/>
    <x v="1"/>
    <x v="0"/>
    <x v="0"/>
    <x v="9"/>
    <n v="13"/>
    <x v="0"/>
  </r>
  <r>
    <x v="0"/>
    <s v="R0282"/>
    <d v="2021-12-11T00:00:00"/>
    <x v="0"/>
    <x v="2"/>
    <x v="3"/>
    <x v="3"/>
    <x v="0"/>
    <n v="89.46"/>
    <x v="94"/>
    <n v="3131.1"/>
    <n v="817.59"/>
    <n v="0.2611190955255342"/>
    <x v="0"/>
    <x v="0"/>
    <x v="0"/>
    <x v="0"/>
    <n v="11"/>
    <x v="0"/>
  </r>
  <r>
    <x v="3"/>
    <s v="R0283"/>
    <d v="2023-06-22T00:00:00"/>
    <x v="0"/>
    <x v="2"/>
    <x v="2"/>
    <x v="12"/>
    <x v="2"/>
    <n v="90.3"/>
    <x v="64"/>
    <n v="7133.7"/>
    <n v="1140.92"/>
    <n v="0.15993383517669654"/>
    <x v="0"/>
    <x v="3"/>
    <x v="2"/>
    <x v="11"/>
    <n v="22"/>
    <x v="1"/>
  </r>
  <r>
    <x v="0"/>
    <s v="R0284"/>
    <d v="2023-12-23T00:00:00"/>
    <x v="0"/>
    <x v="4"/>
    <x v="11"/>
    <x v="11"/>
    <x v="1"/>
    <n v="75.849999999999994"/>
    <x v="1"/>
    <n v="379.25"/>
    <n v="110.9"/>
    <n v="0.2924192485168095"/>
    <x v="0"/>
    <x v="0"/>
    <x v="2"/>
    <x v="0"/>
    <n v="23"/>
    <x v="0"/>
  </r>
  <r>
    <x v="2"/>
    <s v="R0285"/>
    <d v="2023-12-17T00:00:00"/>
    <x v="0"/>
    <x v="1"/>
    <x v="1"/>
    <x v="20"/>
    <x v="1"/>
    <n v="60.15"/>
    <x v="78"/>
    <n v="3609"/>
    <n v="747.52"/>
    <n v="0.20712662787475755"/>
    <x v="1"/>
    <x v="0"/>
    <x v="2"/>
    <x v="0"/>
    <n v="17"/>
    <x v="1"/>
  </r>
  <r>
    <x v="2"/>
    <s v="R0286"/>
    <d v="2022-03-21T00:00:00"/>
    <x v="0"/>
    <x v="3"/>
    <x v="5"/>
    <x v="16"/>
    <x v="0"/>
    <n v="82.69"/>
    <x v="16"/>
    <n v="3803.74"/>
    <n v="850.74"/>
    <n v="0.22365882000347029"/>
    <x v="1"/>
    <x v="1"/>
    <x v="1"/>
    <x v="1"/>
    <n v="21"/>
    <x v="1"/>
  </r>
  <r>
    <x v="2"/>
    <s v="R0287"/>
    <d v="2021-09-23T00:00:00"/>
    <x v="0"/>
    <x v="0"/>
    <x v="24"/>
    <x v="29"/>
    <x v="3"/>
    <n v="35.4"/>
    <x v="45"/>
    <n v="1770"/>
    <n v="417.96"/>
    <n v="0.23613559322033897"/>
    <x v="0"/>
    <x v="2"/>
    <x v="0"/>
    <x v="8"/>
    <n v="23"/>
    <x v="2"/>
  </r>
  <r>
    <x v="2"/>
    <s v="R0288"/>
    <d v="2022-02-23T00:00:00"/>
    <x v="0"/>
    <x v="2"/>
    <x v="6"/>
    <x v="7"/>
    <x v="0"/>
    <n v="145"/>
    <x v="49"/>
    <n v="6960"/>
    <n v="1624.09"/>
    <n v="0.23334626436781608"/>
    <x v="1"/>
    <x v="1"/>
    <x v="1"/>
    <x v="4"/>
    <n v="23"/>
    <x v="2"/>
  </r>
  <r>
    <x v="2"/>
    <s v="R0289"/>
    <d v="2023-09-05T00:00:00"/>
    <x v="0"/>
    <x v="3"/>
    <x v="17"/>
    <x v="23"/>
    <x v="1"/>
    <n v="112.87"/>
    <x v="22"/>
    <n v="677.22"/>
    <n v="136.93"/>
    <n v="0.20219426478839964"/>
    <x v="0"/>
    <x v="2"/>
    <x v="2"/>
    <x v="8"/>
    <n v="5"/>
    <x v="2"/>
  </r>
  <r>
    <x v="2"/>
    <s v="R0290"/>
    <d v="2023-07-06T00:00:00"/>
    <x v="0"/>
    <x v="2"/>
    <x v="2"/>
    <x v="12"/>
    <x v="1"/>
    <n v="143.82"/>
    <x v="95"/>
    <n v="12799.98"/>
    <n v="2377.63"/>
    <n v="0.18575263398849062"/>
    <x v="1"/>
    <x v="2"/>
    <x v="2"/>
    <x v="3"/>
    <n v="6"/>
    <x v="1"/>
  </r>
  <r>
    <x v="3"/>
    <s v="R0291"/>
    <d v="2022-12-05T00:00:00"/>
    <x v="0"/>
    <x v="0"/>
    <x v="24"/>
    <x v="30"/>
    <x v="3"/>
    <n v="49.47"/>
    <x v="67"/>
    <n v="2770.3199999999997"/>
    <n v="306.83"/>
    <n v="0.11075615813335644"/>
    <x v="1"/>
    <x v="0"/>
    <x v="1"/>
    <x v="0"/>
    <n v="5"/>
    <x v="1"/>
  </r>
  <r>
    <x v="1"/>
    <s v="R0292"/>
    <d v="2021-06-05T00:00:00"/>
    <x v="0"/>
    <x v="3"/>
    <x v="18"/>
    <x v="6"/>
    <x v="3"/>
    <n v="134.31"/>
    <x v="75"/>
    <n v="7924.29"/>
    <n v="827.43"/>
    <n v="0.10441692568040796"/>
    <x v="0"/>
    <x v="3"/>
    <x v="0"/>
    <x v="11"/>
    <n v="5"/>
    <x v="1"/>
  </r>
  <r>
    <x v="0"/>
    <s v="R0293"/>
    <d v="2023-12-25T00:00:00"/>
    <x v="0"/>
    <x v="1"/>
    <x v="1"/>
    <x v="2"/>
    <x v="3"/>
    <n v="125.14"/>
    <x v="12"/>
    <n v="3629.06"/>
    <n v="622.72"/>
    <n v="0.17159264382512276"/>
    <x v="1"/>
    <x v="0"/>
    <x v="2"/>
    <x v="0"/>
    <n v="25"/>
    <x v="0"/>
  </r>
  <r>
    <x v="2"/>
    <s v="R0294"/>
    <d v="2022-01-04T00:00:00"/>
    <x v="0"/>
    <x v="2"/>
    <x v="10"/>
    <x v="15"/>
    <x v="0"/>
    <n v="108.03"/>
    <x v="56"/>
    <n v="7670.13"/>
    <n v="1278.8599999999999"/>
    <n v="0.16673250648945975"/>
    <x v="1"/>
    <x v="1"/>
    <x v="1"/>
    <x v="2"/>
    <n v="4"/>
    <x v="1"/>
  </r>
  <r>
    <x v="3"/>
    <s v="R0295"/>
    <d v="2021-01-10T00:00:00"/>
    <x v="0"/>
    <x v="2"/>
    <x v="12"/>
    <x v="3"/>
    <x v="3"/>
    <n v="101.25"/>
    <x v="50"/>
    <n v="7796.25"/>
    <n v="1384.14"/>
    <n v="0.17753920153920155"/>
    <x v="0"/>
    <x v="1"/>
    <x v="0"/>
    <x v="2"/>
    <n v="10"/>
    <x v="2"/>
  </r>
  <r>
    <x v="3"/>
    <s v="R0296"/>
    <d v="2021-06-23T00:00:00"/>
    <x v="0"/>
    <x v="3"/>
    <x v="5"/>
    <x v="6"/>
    <x v="1"/>
    <n v="61.15"/>
    <x v="23"/>
    <n v="1100.7"/>
    <n v="140.53"/>
    <n v="0.12767329880984826"/>
    <x v="0"/>
    <x v="3"/>
    <x v="0"/>
    <x v="11"/>
    <n v="23"/>
    <x v="2"/>
  </r>
  <r>
    <x v="3"/>
    <s v="R0297"/>
    <d v="2021-06-20T00:00:00"/>
    <x v="0"/>
    <x v="1"/>
    <x v="13"/>
    <x v="5"/>
    <x v="1"/>
    <n v="126.13"/>
    <x v="82"/>
    <n v="252.26"/>
    <n v="62.47"/>
    <n v="0.24764132244509635"/>
    <x v="1"/>
    <x v="3"/>
    <x v="0"/>
    <x v="11"/>
    <n v="20"/>
    <x v="1"/>
  </r>
  <r>
    <x v="1"/>
    <s v="R0298"/>
    <d v="2022-09-14T00:00:00"/>
    <x v="0"/>
    <x v="3"/>
    <x v="5"/>
    <x v="16"/>
    <x v="2"/>
    <n v="85.2"/>
    <x v="71"/>
    <n v="681.6"/>
    <n v="184.98"/>
    <n v="0.27139084507042249"/>
    <x v="0"/>
    <x v="2"/>
    <x v="1"/>
    <x v="8"/>
    <n v="14"/>
    <x v="1"/>
  </r>
  <r>
    <x v="0"/>
    <s v="R0299"/>
    <d v="2022-07-01T00:00:00"/>
    <x v="0"/>
    <x v="2"/>
    <x v="6"/>
    <x v="15"/>
    <x v="0"/>
    <n v="29.22"/>
    <x v="79"/>
    <n v="2191.5"/>
    <n v="630.59"/>
    <n v="0.28774355464293866"/>
    <x v="1"/>
    <x v="2"/>
    <x v="1"/>
    <x v="3"/>
    <n v="1"/>
    <x v="2"/>
  </r>
  <r>
    <x v="1"/>
    <s v="R0300"/>
    <d v="2022-11-08T00:00:00"/>
    <x v="0"/>
    <x v="0"/>
    <x v="25"/>
    <x v="32"/>
    <x v="2"/>
    <n v="60.67"/>
    <x v="41"/>
    <n v="5884.99"/>
    <n v="1168.01"/>
    <n v="0.19847272467752708"/>
    <x v="0"/>
    <x v="0"/>
    <x v="1"/>
    <x v="6"/>
    <n v="8"/>
    <x v="1"/>
  </r>
  <r>
    <x v="4"/>
    <s v="R0301"/>
    <d v="2022-10-22T00:00:00"/>
    <x v="0"/>
    <x v="2"/>
    <x v="12"/>
    <x v="7"/>
    <x v="1"/>
    <n v="141.59"/>
    <x v="66"/>
    <n v="7645.8600000000006"/>
    <n v="1836.33"/>
    <n v="0.24017311329268384"/>
    <x v="1"/>
    <x v="0"/>
    <x v="1"/>
    <x v="9"/>
    <n v="22"/>
    <x v="2"/>
  </r>
  <r>
    <x v="3"/>
    <s v="R0302"/>
    <d v="2021-07-20T00:00:00"/>
    <x v="0"/>
    <x v="4"/>
    <x v="19"/>
    <x v="17"/>
    <x v="2"/>
    <n v="130.59"/>
    <x v="89"/>
    <n v="4962.42"/>
    <n v="1345.36"/>
    <n v="0.2711096602061091"/>
    <x v="1"/>
    <x v="2"/>
    <x v="0"/>
    <x v="3"/>
    <n v="20"/>
    <x v="0"/>
  </r>
  <r>
    <x v="4"/>
    <s v="R0303"/>
    <d v="2021-11-25T00:00:00"/>
    <x v="0"/>
    <x v="2"/>
    <x v="10"/>
    <x v="3"/>
    <x v="1"/>
    <n v="147.65"/>
    <x v="49"/>
    <n v="7087.2000000000007"/>
    <n v="1301.6199999999999"/>
    <n v="0.18365786206118068"/>
    <x v="0"/>
    <x v="0"/>
    <x v="0"/>
    <x v="6"/>
    <n v="25"/>
    <x v="2"/>
  </r>
  <r>
    <x v="2"/>
    <s v="R0304"/>
    <d v="2023-10-24T00:00:00"/>
    <x v="0"/>
    <x v="1"/>
    <x v="1"/>
    <x v="8"/>
    <x v="2"/>
    <n v="101.64"/>
    <x v="90"/>
    <n v="2744.28"/>
    <n v="444.25"/>
    <n v="0.16188216945792702"/>
    <x v="1"/>
    <x v="0"/>
    <x v="2"/>
    <x v="9"/>
    <n v="24"/>
    <x v="0"/>
  </r>
  <r>
    <x v="2"/>
    <s v="R0305"/>
    <d v="2023-05-19T00:00:00"/>
    <x v="0"/>
    <x v="2"/>
    <x v="10"/>
    <x v="4"/>
    <x v="3"/>
    <n v="52.18"/>
    <x v="74"/>
    <n v="1043.5999999999999"/>
    <n v="299.87"/>
    <n v="0.28734189344576472"/>
    <x v="1"/>
    <x v="3"/>
    <x v="2"/>
    <x v="5"/>
    <n v="19"/>
    <x v="1"/>
  </r>
  <r>
    <x v="1"/>
    <s v="R0306"/>
    <d v="2022-07-07T00:00:00"/>
    <x v="0"/>
    <x v="4"/>
    <x v="8"/>
    <x v="14"/>
    <x v="2"/>
    <n v="41.17"/>
    <x v="88"/>
    <n v="494.04"/>
    <n v="100.36"/>
    <n v="0.20314144603675816"/>
    <x v="0"/>
    <x v="2"/>
    <x v="1"/>
    <x v="3"/>
    <n v="7"/>
    <x v="1"/>
  </r>
  <r>
    <x v="0"/>
    <s v="R0307"/>
    <d v="2023-03-16T00:00:00"/>
    <x v="0"/>
    <x v="3"/>
    <x v="17"/>
    <x v="13"/>
    <x v="3"/>
    <n v="44.3"/>
    <x v="61"/>
    <n v="1904.8999999999999"/>
    <n v="379.93"/>
    <n v="0.19944878996272772"/>
    <x v="0"/>
    <x v="1"/>
    <x v="2"/>
    <x v="1"/>
    <n v="16"/>
    <x v="0"/>
  </r>
  <r>
    <x v="4"/>
    <s v="R0308"/>
    <d v="2021-10-05T00:00:00"/>
    <x v="0"/>
    <x v="2"/>
    <x v="12"/>
    <x v="12"/>
    <x v="3"/>
    <n v="22.57"/>
    <x v="53"/>
    <n v="1376.77"/>
    <n v="186.8"/>
    <n v="0.1356798884345243"/>
    <x v="1"/>
    <x v="0"/>
    <x v="0"/>
    <x v="9"/>
    <n v="5"/>
    <x v="1"/>
  </r>
  <r>
    <x v="0"/>
    <s v="R0309"/>
    <d v="2023-04-19T00:00:00"/>
    <x v="0"/>
    <x v="2"/>
    <x v="12"/>
    <x v="15"/>
    <x v="0"/>
    <n v="70.790000000000006"/>
    <x v="83"/>
    <n v="2194.4900000000002"/>
    <n v="266.92"/>
    <n v="0.12163190536297727"/>
    <x v="0"/>
    <x v="3"/>
    <x v="2"/>
    <x v="10"/>
    <n v="19"/>
    <x v="0"/>
  </r>
  <r>
    <x v="1"/>
    <s v="R0310"/>
    <d v="2023-01-15T00:00:00"/>
    <x v="0"/>
    <x v="2"/>
    <x v="12"/>
    <x v="7"/>
    <x v="3"/>
    <n v="44.89"/>
    <x v="81"/>
    <n v="4084.9900000000002"/>
    <n v="1096.5"/>
    <n v="0.2684217097226676"/>
    <x v="0"/>
    <x v="1"/>
    <x v="2"/>
    <x v="2"/>
    <n v="15"/>
    <x v="1"/>
  </r>
  <r>
    <x v="2"/>
    <s v="R0311"/>
    <d v="2022-01-10T00:00:00"/>
    <x v="0"/>
    <x v="2"/>
    <x v="10"/>
    <x v="4"/>
    <x v="3"/>
    <n v="73.52"/>
    <x v="70"/>
    <n v="7057.92"/>
    <n v="1572.69"/>
    <n v="0.22282627176278563"/>
    <x v="1"/>
    <x v="1"/>
    <x v="1"/>
    <x v="2"/>
    <n v="10"/>
    <x v="2"/>
  </r>
  <r>
    <x v="0"/>
    <s v="R0312"/>
    <d v="2022-04-10T00:00:00"/>
    <x v="0"/>
    <x v="4"/>
    <x v="11"/>
    <x v="9"/>
    <x v="2"/>
    <n v="141.55000000000001"/>
    <x v="53"/>
    <n v="8634.5500000000011"/>
    <n v="1426.12"/>
    <n v="0.16516436872795914"/>
    <x v="1"/>
    <x v="3"/>
    <x v="1"/>
    <x v="10"/>
    <n v="10"/>
    <x v="1"/>
  </r>
  <r>
    <x v="0"/>
    <s v="R0313"/>
    <d v="2021-08-25T00:00:00"/>
    <x v="0"/>
    <x v="3"/>
    <x v="18"/>
    <x v="13"/>
    <x v="1"/>
    <n v="75.97"/>
    <x v="42"/>
    <n v="5621.78"/>
    <n v="777.76"/>
    <n v="0.13834764078281256"/>
    <x v="0"/>
    <x v="2"/>
    <x v="0"/>
    <x v="7"/>
    <n v="25"/>
    <x v="2"/>
  </r>
  <r>
    <x v="2"/>
    <s v="R0314"/>
    <d v="2021-02-05T00:00:00"/>
    <x v="0"/>
    <x v="0"/>
    <x v="25"/>
    <x v="33"/>
    <x v="0"/>
    <n v="134.13999999999999"/>
    <x v="7"/>
    <n v="8987.3799999999992"/>
    <n v="1897.23"/>
    <n v="0.21109934152111073"/>
    <x v="0"/>
    <x v="1"/>
    <x v="0"/>
    <x v="4"/>
    <n v="5"/>
    <x v="2"/>
  </r>
  <r>
    <x v="4"/>
    <s v="R0315"/>
    <d v="2023-03-04T00:00:00"/>
    <x v="0"/>
    <x v="1"/>
    <x v="1"/>
    <x v="5"/>
    <x v="3"/>
    <n v="98.72"/>
    <x v="81"/>
    <n v="8983.52"/>
    <n v="1947.48"/>
    <n v="0.21678362156482089"/>
    <x v="0"/>
    <x v="1"/>
    <x v="2"/>
    <x v="1"/>
    <n v="4"/>
    <x v="0"/>
  </r>
  <r>
    <x v="2"/>
    <s v="R0316"/>
    <d v="2021-10-06T00:00:00"/>
    <x v="0"/>
    <x v="1"/>
    <x v="20"/>
    <x v="5"/>
    <x v="0"/>
    <n v="52.13"/>
    <x v="94"/>
    <n v="1824.5500000000002"/>
    <n v="257.99"/>
    <n v="0.14139924912992244"/>
    <x v="1"/>
    <x v="0"/>
    <x v="0"/>
    <x v="9"/>
    <n v="6"/>
    <x v="1"/>
  </r>
  <r>
    <x v="0"/>
    <s v="R0317"/>
    <d v="2023-03-17T00:00:00"/>
    <x v="0"/>
    <x v="2"/>
    <x v="3"/>
    <x v="12"/>
    <x v="2"/>
    <n v="66.260000000000005"/>
    <x v="80"/>
    <n v="6294.7000000000007"/>
    <n v="1701.34"/>
    <n v="0.27028134780053054"/>
    <x v="1"/>
    <x v="1"/>
    <x v="2"/>
    <x v="1"/>
    <n v="17"/>
    <x v="0"/>
  </r>
  <r>
    <x v="4"/>
    <s v="R0318"/>
    <d v="2021-11-12T00:00:00"/>
    <x v="0"/>
    <x v="2"/>
    <x v="12"/>
    <x v="4"/>
    <x v="3"/>
    <n v="30.91"/>
    <x v="36"/>
    <n v="463.65"/>
    <n v="54.18"/>
    <n v="0.11685538660627628"/>
    <x v="1"/>
    <x v="0"/>
    <x v="0"/>
    <x v="6"/>
    <n v="12"/>
    <x v="1"/>
  </r>
  <r>
    <x v="4"/>
    <s v="R0319"/>
    <d v="2022-04-13T00:00:00"/>
    <x v="0"/>
    <x v="0"/>
    <x v="26"/>
    <x v="34"/>
    <x v="2"/>
    <n v="63.35"/>
    <x v="65"/>
    <n v="1013.6"/>
    <n v="173.55"/>
    <n v="0.17122138910812945"/>
    <x v="1"/>
    <x v="3"/>
    <x v="1"/>
    <x v="10"/>
    <n v="13"/>
    <x v="2"/>
  </r>
  <r>
    <x v="2"/>
    <s v="R0320"/>
    <d v="2023-07-05T00:00:00"/>
    <x v="0"/>
    <x v="4"/>
    <x v="8"/>
    <x v="11"/>
    <x v="0"/>
    <n v="108.08"/>
    <x v="14"/>
    <n v="1405.04"/>
    <n v="331.7"/>
    <n v="0.23607868815122701"/>
    <x v="1"/>
    <x v="2"/>
    <x v="2"/>
    <x v="3"/>
    <n v="5"/>
    <x v="2"/>
  </r>
  <r>
    <x v="0"/>
    <s v="R0321"/>
    <d v="2021-12-16T00:00:00"/>
    <x v="0"/>
    <x v="2"/>
    <x v="6"/>
    <x v="12"/>
    <x v="2"/>
    <n v="29.37"/>
    <x v="94"/>
    <n v="1027.95"/>
    <n v="159.15"/>
    <n v="0.15482270538450313"/>
    <x v="1"/>
    <x v="0"/>
    <x v="0"/>
    <x v="0"/>
    <n v="16"/>
    <x v="1"/>
  </r>
  <r>
    <x v="1"/>
    <s v="R0322"/>
    <d v="2023-08-06T00:00:00"/>
    <x v="0"/>
    <x v="2"/>
    <x v="10"/>
    <x v="3"/>
    <x v="0"/>
    <n v="46.7"/>
    <x v="79"/>
    <n v="3502.5"/>
    <n v="930.04"/>
    <n v="0.26553604568165595"/>
    <x v="1"/>
    <x v="2"/>
    <x v="2"/>
    <x v="7"/>
    <n v="6"/>
    <x v="1"/>
  </r>
  <r>
    <x v="0"/>
    <s v="R0323"/>
    <d v="2022-07-05T00:00:00"/>
    <x v="0"/>
    <x v="3"/>
    <x v="17"/>
    <x v="16"/>
    <x v="2"/>
    <n v="69.59"/>
    <x v="75"/>
    <n v="4105.8100000000004"/>
    <n v="1018.13"/>
    <n v="0.24797299436651962"/>
    <x v="0"/>
    <x v="2"/>
    <x v="1"/>
    <x v="3"/>
    <n v="5"/>
    <x v="0"/>
  </r>
  <r>
    <x v="3"/>
    <s v="R0324"/>
    <d v="2023-06-21T00:00:00"/>
    <x v="0"/>
    <x v="4"/>
    <x v="8"/>
    <x v="9"/>
    <x v="0"/>
    <n v="147.66999999999999"/>
    <x v="86"/>
    <n v="3101.0699999999997"/>
    <n v="799.47"/>
    <n v="0.25780456423105574"/>
    <x v="0"/>
    <x v="3"/>
    <x v="2"/>
    <x v="11"/>
    <n v="21"/>
    <x v="1"/>
  </r>
  <r>
    <x v="1"/>
    <s v="R0325"/>
    <d v="2022-12-03T00:00:00"/>
    <x v="0"/>
    <x v="2"/>
    <x v="2"/>
    <x v="4"/>
    <x v="1"/>
    <n v="122.03"/>
    <x v="66"/>
    <n v="6589.62"/>
    <n v="815.94"/>
    <n v="0.12382201098090634"/>
    <x v="1"/>
    <x v="0"/>
    <x v="1"/>
    <x v="0"/>
    <n v="3"/>
    <x v="1"/>
  </r>
  <r>
    <x v="4"/>
    <s v="R0326"/>
    <d v="2023-11-27T00:00:00"/>
    <x v="0"/>
    <x v="3"/>
    <x v="15"/>
    <x v="16"/>
    <x v="2"/>
    <n v="115.35"/>
    <x v="79"/>
    <n v="8651.25"/>
    <n v="1108.31"/>
    <n v="0.12810981072099406"/>
    <x v="1"/>
    <x v="0"/>
    <x v="2"/>
    <x v="6"/>
    <n v="27"/>
    <x v="1"/>
  </r>
  <r>
    <x v="1"/>
    <s v="R0327"/>
    <d v="2022-02-06T00:00:00"/>
    <x v="0"/>
    <x v="0"/>
    <x v="26"/>
    <x v="35"/>
    <x v="2"/>
    <n v="35.1"/>
    <x v="8"/>
    <n v="1053"/>
    <n v="165.63"/>
    <n v="0.1572934472934473"/>
    <x v="1"/>
    <x v="1"/>
    <x v="1"/>
    <x v="4"/>
    <n v="6"/>
    <x v="0"/>
  </r>
  <r>
    <x v="4"/>
    <s v="R0328"/>
    <d v="2022-12-23T00:00:00"/>
    <x v="0"/>
    <x v="2"/>
    <x v="2"/>
    <x v="4"/>
    <x v="1"/>
    <n v="121.53"/>
    <x v="49"/>
    <n v="5833.4400000000005"/>
    <n v="1187.78"/>
    <n v="0.20361570531281711"/>
    <x v="0"/>
    <x v="0"/>
    <x v="1"/>
    <x v="0"/>
    <n v="23"/>
    <x v="1"/>
  </r>
  <r>
    <x v="4"/>
    <s v="R0329"/>
    <d v="2023-10-15T00:00:00"/>
    <x v="0"/>
    <x v="2"/>
    <x v="6"/>
    <x v="4"/>
    <x v="1"/>
    <n v="122.08"/>
    <x v="94"/>
    <n v="4272.8"/>
    <n v="1066.5"/>
    <n v="0.24960213443175433"/>
    <x v="1"/>
    <x v="0"/>
    <x v="2"/>
    <x v="9"/>
    <n v="15"/>
    <x v="2"/>
  </r>
  <r>
    <x v="1"/>
    <s v="R0330"/>
    <d v="2022-03-26T00:00:00"/>
    <x v="0"/>
    <x v="1"/>
    <x v="20"/>
    <x v="10"/>
    <x v="2"/>
    <n v="98.14"/>
    <x v="10"/>
    <n v="8440.0400000000009"/>
    <n v="2256.0700000000002"/>
    <n v="0.26730560518670526"/>
    <x v="0"/>
    <x v="1"/>
    <x v="1"/>
    <x v="1"/>
    <n v="26"/>
    <x v="0"/>
  </r>
  <r>
    <x v="4"/>
    <s v="R0331"/>
    <d v="2021-02-18T00:00:00"/>
    <x v="0"/>
    <x v="4"/>
    <x v="19"/>
    <x v="11"/>
    <x v="1"/>
    <n v="148.75"/>
    <x v="89"/>
    <n v="5652.5"/>
    <n v="1361.5"/>
    <n v="0.24086687306501547"/>
    <x v="0"/>
    <x v="1"/>
    <x v="0"/>
    <x v="4"/>
    <n v="18"/>
    <x v="0"/>
  </r>
  <r>
    <x v="4"/>
    <s v="R0332"/>
    <d v="2023-05-14T00:00:00"/>
    <x v="0"/>
    <x v="2"/>
    <x v="3"/>
    <x v="3"/>
    <x v="3"/>
    <n v="62.28"/>
    <x v="83"/>
    <n v="1930.68"/>
    <n v="551.63"/>
    <n v="0.28571798537302917"/>
    <x v="0"/>
    <x v="3"/>
    <x v="2"/>
    <x v="5"/>
    <n v="14"/>
    <x v="2"/>
  </r>
  <r>
    <x v="3"/>
    <s v="R0333"/>
    <d v="2021-05-14T00:00:00"/>
    <x v="0"/>
    <x v="3"/>
    <x v="5"/>
    <x v="23"/>
    <x v="0"/>
    <n v="142.37"/>
    <x v="27"/>
    <n v="11104.86"/>
    <n v="2751.21"/>
    <n v="0.24774828318411937"/>
    <x v="0"/>
    <x v="3"/>
    <x v="0"/>
    <x v="5"/>
    <n v="14"/>
    <x v="2"/>
  </r>
  <r>
    <x v="0"/>
    <s v="R0334"/>
    <d v="2022-07-21T00:00:00"/>
    <x v="0"/>
    <x v="3"/>
    <x v="17"/>
    <x v="16"/>
    <x v="0"/>
    <n v="138.91999999999999"/>
    <x v="37"/>
    <n v="3334.08"/>
    <n v="537.63"/>
    <n v="0.16125287935502447"/>
    <x v="0"/>
    <x v="2"/>
    <x v="1"/>
    <x v="3"/>
    <n v="21"/>
    <x v="2"/>
  </r>
  <r>
    <x v="0"/>
    <s v="R0335"/>
    <d v="2021-05-11T00:00:00"/>
    <x v="0"/>
    <x v="3"/>
    <x v="5"/>
    <x v="13"/>
    <x v="0"/>
    <n v="21.49"/>
    <x v="51"/>
    <n v="1053.01"/>
    <n v="161.13"/>
    <n v="0.15301848985289787"/>
    <x v="1"/>
    <x v="3"/>
    <x v="0"/>
    <x v="5"/>
    <n v="11"/>
    <x v="1"/>
  </r>
  <r>
    <x v="3"/>
    <s v="R0336"/>
    <d v="2023-03-05T00:00:00"/>
    <x v="0"/>
    <x v="1"/>
    <x v="4"/>
    <x v="2"/>
    <x v="3"/>
    <n v="78.52"/>
    <x v="70"/>
    <n v="7537.92"/>
    <n v="1803.36"/>
    <n v="0.23923841059602646"/>
    <x v="1"/>
    <x v="1"/>
    <x v="2"/>
    <x v="1"/>
    <n v="5"/>
    <x v="2"/>
  </r>
  <r>
    <x v="1"/>
    <s v="R0337"/>
    <d v="2021-08-14T00:00:00"/>
    <x v="0"/>
    <x v="3"/>
    <x v="18"/>
    <x v="16"/>
    <x v="1"/>
    <n v="147.02000000000001"/>
    <x v="15"/>
    <n v="4704.6400000000003"/>
    <n v="651.94000000000005"/>
    <n v="0.13857383349204191"/>
    <x v="0"/>
    <x v="2"/>
    <x v="0"/>
    <x v="7"/>
    <n v="14"/>
    <x v="1"/>
  </r>
  <r>
    <x v="2"/>
    <s v="R0338"/>
    <d v="2021-05-13T00:00:00"/>
    <x v="0"/>
    <x v="3"/>
    <x v="14"/>
    <x v="23"/>
    <x v="1"/>
    <n v="33.409999999999997"/>
    <x v="76"/>
    <n v="1837.5499999999997"/>
    <n v="217.83"/>
    <n v="0.1185437130962423"/>
    <x v="1"/>
    <x v="3"/>
    <x v="0"/>
    <x v="5"/>
    <n v="13"/>
    <x v="0"/>
  </r>
  <r>
    <x v="2"/>
    <s v="R0339"/>
    <d v="2023-07-18T00:00:00"/>
    <x v="0"/>
    <x v="3"/>
    <x v="17"/>
    <x v="23"/>
    <x v="2"/>
    <n v="91.21"/>
    <x v="64"/>
    <n v="7205.5899999999992"/>
    <n v="1487.55"/>
    <n v="0.20644388592745355"/>
    <x v="0"/>
    <x v="2"/>
    <x v="2"/>
    <x v="3"/>
    <n v="18"/>
    <x v="0"/>
  </r>
  <r>
    <x v="2"/>
    <s v="R0340"/>
    <d v="2022-12-14T00:00:00"/>
    <x v="0"/>
    <x v="3"/>
    <x v="17"/>
    <x v="23"/>
    <x v="1"/>
    <n v="147.26"/>
    <x v="59"/>
    <n v="8541.08"/>
    <n v="2257.65"/>
    <n v="0.26432839875050934"/>
    <x v="0"/>
    <x v="0"/>
    <x v="1"/>
    <x v="0"/>
    <n v="14"/>
    <x v="2"/>
  </r>
  <r>
    <x v="3"/>
    <s v="R0341"/>
    <d v="2022-04-07T00:00:00"/>
    <x v="0"/>
    <x v="3"/>
    <x v="5"/>
    <x v="23"/>
    <x v="2"/>
    <n v="92.21"/>
    <x v="84"/>
    <n v="9128.7899999999991"/>
    <n v="1097.97"/>
    <n v="0.12027552391938034"/>
    <x v="1"/>
    <x v="3"/>
    <x v="1"/>
    <x v="10"/>
    <n v="7"/>
    <x v="1"/>
  </r>
  <r>
    <x v="3"/>
    <s v="R0342"/>
    <d v="2023-01-27T00:00:00"/>
    <x v="0"/>
    <x v="0"/>
    <x v="27"/>
    <x v="36"/>
    <x v="3"/>
    <n v="44.68"/>
    <x v="63"/>
    <n v="134.04"/>
    <n v="34.630000000000003"/>
    <n v="0.25835571471202629"/>
    <x v="1"/>
    <x v="1"/>
    <x v="2"/>
    <x v="2"/>
    <n v="27"/>
    <x v="2"/>
  </r>
  <r>
    <x v="4"/>
    <s v="R0343"/>
    <d v="2022-09-23T00:00:00"/>
    <x v="0"/>
    <x v="2"/>
    <x v="12"/>
    <x v="7"/>
    <x v="0"/>
    <n v="95.68"/>
    <x v="6"/>
    <n v="7654.4000000000005"/>
    <n v="2007.86"/>
    <n v="0.26231448578595312"/>
    <x v="1"/>
    <x v="2"/>
    <x v="1"/>
    <x v="8"/>
    <n v="23"/>
    <x v="2"/>
  </r>
  <r>
    <x v="2"/>
    <s v="R0344"/>
    <d v="2022-10-01T00:00:00"/>
    <x v="0"/>
    <x v="0"/>
    <x v="27"/>
    <x v="37"/>
    <x v="0"/>
    <n v="46.58"/>
    <x v="57"/>
    <n v="3214.02"/>
    <n v="631.41"/>
    <n v="0.19645490693897361"/>
    <x v="1"/>
    <x v="0"/>
    <x v="1"/>
    <x v="9"/>
    <n v="1"/>
    <x v="1"/>
  </r>
  <r>
    <x v="1"/>
    <s v="R0345"/>
    <d v="2021-07-13T00:00:00"/>
    <x v="0"/>
    <x v="0"/>
    <x v="0"/>
    <x v="0"/>
    <x v="0"/>
    <n v="87.56"/>
    <x v="20"/>
    <n v="7442.6"/>
    <n v="829.57"/>
    <n v="0.11146239217477763"/>
    <x v="1"/>
    <x v="2"/>
    <x v="0"/>
    <x v="3"/>
    <n v="13"/>
    <x v="2"/>
  </r>
  <r>
    <x v="1"/>
    <s v="R0346"/>
    <d v="2022-07-12T00:00:00"/>
    <x v="0"/>
    <x v="2"/>
    <x v="10"/>
    <x v="12"/>
    <x v="1"/>
    <n v="29.63"/>
    <x v="28"/>
    <n v="296.3"/>
    <n v="39.979999999999997"/>
    <n v="0.13493081336483292"/>
    <x v="0"/>
    <x v="2"/>
    <x v="1"/>
    <x v="3"/>
    <n v="12"/>
    <x v="0"/>
  </r>
  <r>
    <x v="2"/>
    <s v="R0347"/>
    <d v="2022-06-28T00:00:00"/>
    <x v="0"/>
    <x v="3"/>
    <x v="18"/>
    <x v="27"/>
    <x v="2"/>
    <n v="98.71"/>
    <x v="69"/>
    <n v="8192.93"/>
    <n v="1978.47"/>
    <n v="0.2414850364887775"/>
    <x v="1"/>
    <x v="3"/>
    <x v="1"/>
    <x v="11"/>
    <n v="28"/>
    <x v="2"/>
  </r>
  <r>
    <x v="2"/>
    <s v="R0348"/>
    <d v="2022-10-25T00:00:00"/>
    <x v="0"/>
    <x v="3"/>
    <x v="15"/>
    <x v="16"/>
    <x v="2"/>
    <n v="87.18"/>
    <x v="62"/>
    <n v="2179.5"/>
    <n v="528.21"/>
    <n v="0.24235375086028907"/>
    <x v="1"/>
    <x v="0"/>
    <x v="1"/>
    <x v="9"/>
    <n v="25"/>
    <x v="1"/>
  </r>
  <r>
    <x v="2"/>
    <s v="R0349"/>
    <d v="2021-07-04T00:00:00"/>
    <x v="0"/>
    <x v="2"/>
    <x v="12"/>
    <x v="4"/>
    <x v="3"/>
    <n v="116.22"/>
    <x v="96"/>
    <n v="7902.96"/>
    <n v="2210.23"/>
    <n v="0.27967116118517621"/>
    <x v="1"/>
    <x v="2"/>
    <x v="0"/>
    <x v="3"/>
    <n v="4"/>
    <x v="1"/>
  </r>
  <r>
    <x v="3"/>
    <s v="R0350"/>
    <d v="2022-10-15T00:00:00"/>
    <x v="0"/>
    <x v="2"/>
    <x v="10"/>
    <x v="3"/>
    <x v="1"/>
    <n v="101.99"/>
    <x v="53"/>
    <n v="6221.3899999999994"/>
    <n v="1347.16"/>
    <n v="0.21653681894239071"/>
    <x v="0"/>
    <x v="0"/>
    <x v="1"/>
    <x v="9"/>
    <n v="15"/>
    <x v="0"/>
  </r>
  <r>
    <x v="3"/>
    <s v="R0351"/>
    <d v="2021-01-26T00:00:00"/>
    <x v="0"/>
    <x v="2"/>
    <x v="2"/>
    <x v="7"/>
    <x v="3"/>
    <n v="91.45"/>
    <x v="12"/>
    <n v="2652.05"/>
    <n v="331.03"/>
    <n v="0.12482042193774626"/>
    <x v="1"/>
    <x v="1"/>
    <x v="0"/>
    <x v="2"/>
    <n v="26"/>
    <x v="1"/>
  </r>
  <r>
    <x v="3"/>
    <s v="R0352"/>
    <d v="2021-08-25T00:00:00"/>
    <x v="0"/>
    <x v="2"/>
    <x v="12"/>
    <x v="12"/>
    <x v="2"/>
    <n v="109.67"/>
    <x v="35"/>
    <n v="2083.73"/>
    <n v="258.97000000000003"/>
    <n v="0.12428193671924867"/>
    <x v="0"/>
    <x v="2"/>
    <x v="0"/>
    <x v="7"/>
    <n v="25"/>
    <x v="1"/>
  </r>
  <r>
    <x v="0"/>
    <s v="R0353"/>
    <d v="2022-03-19T00:00:00"/>
    <x v="0"/>
    <x v="0"/>
    <x v="0"/>
    <x v="1"/>
    <x v="2"/>
    <n v="38.71"/>
    <x v="61"/>
    <n v="1664.53"/>
    <n v="406.52"/>
    <n v="0.24422509657380762"/>
    <x v="1"/>
    <x v="1"/>
    <x v="1"/>
    <x v="1"/>
    <n v="19"/>
    <x v="0"/>
  </r>
  <r>
    <x v="1"/>
    <s v="R0354"/>
    <d v="2023-10-06T00:00:00"/>
    <x v="0"/>
    <x v="2"/>
    <x v="6"/>
    <x v="3"/>
    <x v="0"/>
    <n v="97.4"/>
    <x v="21"/>
    <n v="6428.4000000000005"/>
    <n v="879.13"/>
    <n v="0.1367572024142866"/>
    <x v="1"/>
    <x v="0"/>
    <x v="2"/>
    <x v="9"/>
    <n v="6"/>
    <x v="2"/>
  </r>
  <r>
    <x v="1"/>
    <s v="R0355"/>
    <d v="2021-11-25T00:00:00"/>
    <x v="0"/>
    <x v="0"/>
    <x v="16"/>
    <x v="18"/>
    <x v="1"/>
    <n v="42.37"/>
    <x v="42"/>
    <n v="3135.3799999999997"/>
    <n v="519.46"/>
    <n v="0.16567688764998184"/>
    <x v="0"/>
    <x v="0"/>
    <x v="0"/>
    <x v="6"/>
    <n v="25"/>
    <x v="0"/>
  </r>
  <r>
    <x v="4"/>
    <s v="R0356"/>
    <d v="2022-12-27T00:00:00"/>
    <x v="0"/>
    <x v="3"/>
    <x v="18"/>
    <x v="6"/>
    <x v="2"/>
    <n v="140.32"/>
    <x v="53"/>
    <n v="8559.52"/>
    <n v="1690.01"/>
    <n v="0.19744214628857693"/>
    <x v="1"/>
    <x v="0"/>
    <x v="1"/>
    <x v="0"/>
    <n v="27"/>
    <x v="2"/>
  </r>
  <r>
    <x v="3"/>
    <s v="R0357"/>
    <d v="2023-05-06T00:00:00"/>
    <x v="0"/>
    <x v="0"/>
    <x v="16"/>
    <x v="19"/>
    <x v="0"/>
    <n v="28.88"/>
    <x v="61"/>
    <n v="1241.8399999999999"/>
    <n v="130.33000000000001"/>
    <n v="0.10494910777555887"/>
    <x v="1"/>
    <x v="3"/>
    <x v="2"/>
    <x v="5"/>
    <n v="6"/>
    <x v="0"/>
  </r>
  <r>
    <x v="0"/>
    <s v="R0358"/>
    <d v="2022-12-22T00:00:00"/>
    <x v="0"/>
    <x v="3"/>
    <x v="17"/>
    <x v="16"/>
    <x v="1"/>
    <n v="75.95"/>
    <x v="62"/>
    <n v="1898.75"/>
    <n v="284.36"/>
    <n v="0.14976168531928902"/>
    <x v="0"/>
    <x v="0"/>
    <x v="1"/>
    <x v="0"/>
    <n v="22"/>
    <x v="2"/>
  </r>
  <r>
    <x v="0"/>
    <s v="R0359"/>
    <d v="2023-02-07T00:00:00"/>
    <x v="0"/>
    <x v="2"/>
    <x v="3"/>
    <x v="12"/>
    <x v="3"/>
    <n v="110.45"/>
    <x v="74"/>
    <n v="2209"/>
    <n v="401.11"/>
    <n v="0.18157990040742417"/>
    <x v="1"/>
    <x v="1"/>
    <x v="2"/>
    <x v="4"/>
    <n v="7"/>
    <x v="0"/>
  </r>
  <r>
    <x v="1"/>
    <s v="R0360"/>
    <d v="2022-12-10T00:00:00"/>
    <x v="0"/>
    <x v="1"/>
    <x v="13"/>
    <x v="20"/>
    <x v="1"/>
    <n v="79.540000000000006"/>
    <x v="49"/>
    <n v="3817.92"/>
    <n v="595.32000000000005"/>
    <n v="0.15592783505154639"/>
    <x v="0"/>
    <x v="0"/>
    <x v="1"/>
    <x v="0"/>
    <n v="10"/>
    <x v="2"/>
  </r>
  <r>
    <x v="3"/>
    <s v="R0361"/>
    <d v="2023-01-23T00:00:00"/>
    <x v="0"/>
    <x v="2"/>
    <x v="6"/>
    <x v="4"/>
    <x v="1"/>
    <n v="31.97"/>
    <x v="69"/>
    <n v="2653.5099999999998"/>
    <n v="337.72"/>
    <n v="0.12727293283236168"/>
    <x v="0"/>
    <x v="1"/>
    <x v="2"/>
    <x v="2"/>
    <n v="23"/>
    <x v="0"/>
  </r>
  <r>
    <x v="4"/>
    <s v="R0362"/>
    <d v="2023-09-28T00:00:00"/>
    <x v="0"/>
    <x v="3"/>
    <x v="15"/>
    <x v="27"/>
    <x v="2"/>
    <n v="91.94"/>
    <x v="3"/>
    <n v="7998.78"/>
    <n v="1964.52"/>
    <n v="0.2456024543742921"/>
    <x v="0"/>
    <x v="2"/>
    <x v="2"/>
    <x v="8"/>
    <n v="28"/>
    <x v="2"/>
  </r>
  <r>
    <x v="3"/>
    <s v="R0363"/>
    <d v="2022-11-02T00:00:00"/>
    <x v="0"/>
    <x v="4"/>
    <x v="8"/>
    <x v="14"/>
    <x v="2"/>
    <n v="103.41"/>
    <x v="37"/>
    <n v="2481.84"/>
    <n v="651.79999999999995"/>
    <n v="0.262627727814847"/>
    <x v="0"/>
    <x v="0"/>
    <x v="1"/>
    <x v="6"/>
    <n v="2"/>
    <x v="0"/>
  </r>
  <r>
    <x v="2"/>
    <s v="R0364"/>
    <d v="2023-08-02T00:00:00"/>
    <x v="0"/>
    <x v="2"/>
    <x v="3"/>
    <x v="7"/>
    <x v="1"/>
    <n v="111.49"/>
    <x v="32"/>
    <n v="1226.3899999999999"/>
    <n v="185.79"/>
    <n v="0.15149340748049153"/>
    <x v="0"/>
    <x v="2"/>
    <x v="2"/>
    <x v="7"/>
    <n v="2"/>
    <x v="1"/>
  </r>
  <r>
    <x v="3"/>
    <s v="R0365"/>
    <d v="2023-06-14T00:00:00"/>
    <x v="0"/>
    <x v="2"/>
    <x v="12"/>
    <x v="3"/>
    <x v="2"/>
    <n v="68.52"/>
    <x v="46"/>
    <n v="6714.96"/>
    <n v="1711.54"/>
    <n v="0.25488461584283451"/>
    <x v="1"/>
    <x v="3"/>
    <x v="2"/>
    <x v="11"/>
    <n v="14"/>
    <x v="2"/>
  </r>
  <r>
    <x v="2"/>
    <s v="R0366"/>
    <d v="2021-07-02T00:00:00"/>
    <x v="0"/>
    <x v="1"/>
    <x v="1"/>
    <x v="20"/>
    <x v="2"/>
    <n v="93.28"/>
    <x v="76"/>
    <n v="5130.3999999999996"/>
    <n v="908.65"/>
    <n v="0.17711094651489162"/>
    <x v="1"/>
    <x v="2"/>
    <x v="0"/>
    <x v="3"/>
    <n v="2"/>
    <x v="0"/>
  </r>
  <r>
    <x v="2"/>
    <s v="R0367"/>
    <d v="2022-02-24T00:00:00"/>
    <x v="0"/>
    <x v="0"/>
    <x v="21"/>
    <x v="21"/>
    <x v="2"/>
    <n v="78.59"/>
    <x v="31"/>
    <n v="2200.52"/>
    <n v="443.05"/>
    <n v="0.20133877447148857"/>
    <x v="1"/>
    <x v="1"/>
    <x v="1"/>
    <x v="4"/>
    <n v="24"/>
    <x v="2"/>
  </r>
  <r>
    <x v="4"/>
    <s v="R0368"/>
    <d v="2023-01-04T00:00:00"/>
    <x v="0"/>
    <x v="1"/>
    <x v="13"/>
    <x v="10"/>
    <x v="0"/>
    <n v="107.37"/>
    <x v="57"/>
    <n v="7408.5300000000007"/>
    <n v="2009.19"/>
    <n v="0.27119954970824167"/>
    <x v="0"/>
    <x v="1"/>
    <x v="2"/>
    <x v="2"/>
    <n v="4"/>
    <x v="2"/>
  </r>
  <r>
    <x v="1"/>
    <s v="R0369"/>
    <d v="2022-03-28T00:00:00"/>
    <x v="0"/>
    <x v="2"/>
    <x v="12"/>
    <x v="7"/>
    <x v="0"/>
    <n v="95.86"/>
    <x v="93"/>
    <n v="6039.18"/>
    <n v="1509.74"/>
    <n v="0.24999089280332759"/>
    <x v="0"/>
    <x v="1"/>
    <x v="1"/>
    <x v="1"/>
    <n v="28"/>
    <x v="0"/>
  </r>
  <r>
    <x v="3"/>
    <s v="R0370"/>
    <d v="2022-05-03T00:00:00"/>
    <x v="0"/>
    <x v="1"/>
    <x v="7"/>
    <x v="20"/>
    <x v="1"/>
    <n v="88.35"/>
    <x v="75"/>
    <n v="5212.6499999999996"/>
    <n v="1360.62"/>
    <n v="0.26102270438260772"/>
    <x v="0"/>
    <x v="3"/>
    <x v="1"/>
    <x v="5"/>
    <n v="3"/>
    <x v="2"/>
  </r>
  <r>
    <x v="2"/>
    <s v="R0371"/>
    <d v="2023-07-13T00:00:00"/>
    <x v="0"/>
    <x v="2"/>
    <x v="3"/>
    <x v="4"/>
    <x v="2"/>
    <n v="52.44"/>
    <x v="1"/>
    <n v="262.2"/>
    <n v="33.4"/>
    <n v="0.12738367658276126"/>
    <x v="0"/>
    <x v="2"/>
    <x v="2"/>
    <x v="3"/>
    <n v="13"/>
    <x v="0"/>
  </r>
  <r>
    <x v="3"/>
    <s v="R0372"/>
    <d v="2023-08-25T00:00:00"/>
    <x v="0"/>
    <x v="1"/>
    <x v="1"/>
    <x v="5"/>
    <x v="0"/>
    <n v="20.260000000000002"/>
    <x v="68"/>
    <n v="1033.26"/>
    <n v="117.73"/>
    <n v="0.11394034415345605"/>
    <x v="1"/>
    <x v="2"/>
    <x v="2"/>
    <x v="7"/>
    <n v="25"/>
    <x v="1"/>
  </r>
  <r>
    <x v="1"/>
    <s v="R0373"/>
    <d v="2022-11-28T00:00:00"/>
    <x v="0"/>
    <x v="4"/>
    <x v="9"/>
    <x v="17"/>
    <x v="1"/>
    <n v="42.63"/>
    <x v="86"/>
    <n v="895.23"/>
    <n v="249.48"/>
    <n v="0.27867698803659391"/>
    <x v="1"/>
    <x v="0"/>
    <x v="1"/>
    <x v="6"/>
    <n v="28"/>
    <x v="2"/>
  </r>
  <r>
    <x v="1"/>
    <s v="R0374"/>
    <d v="2023-02-09T00:00:00"/>
    <x v="0"/>
    <x v="1"/>
    <x v="13"/>
    <x v="10"/>
    <x v="2"/>
    <n v="35.22"/>
    <x v="88"/>
    <n v="422.64"/>
    <n v="75.05"/>
    <n v="0.1775742949081961"/>
    <x v="0"/>
    <x v="1"/>
    <x v="2"/>
    <x v="4"/>
    <n v="9"/>
    <x v="1"/>
  </r>
  <r>
    <x v="0"/>
    <s v="R0375"/>
    <d v="2021-05-17T00:00:00"/>
    <x v="0"/>
    <x v="0"/>
    <x v="21"/>
    <x v="22"/>
    <x v="3"/>
    <n v="78.38"/>
    <x v="45"/>
    <n v="3919"/>
    <n v="617.54"/>
    <n v="0.15757591222250572"/>
    <x v="0"/>
    <x v="3"/>
    <x v="0"/>
    <x v="5"/>
    <n v="17"/>
    <x v="2"/>
  </r>
  <r>
    <x v="1"/>
    <s v="R0376"/>
    <d v="2023-09-03T00:00:00"/>
    <x v="0"/>
    <x v="2"/>
    <x v="2"/>
    <x v="7"/>
    <x v="2"/>
    <n v="99.59"/>
    <x v="77"/>
    <n v="398.36"/>
    <n v="97.57"/>
    <n v="0.24492920976001603"/>
    <x v="1"/>
    <x v="2"/>
    <x v="2"/>
    <x v="8"/>
    <n v="3"/>
    <x v="2"/>
  </r>
  <r>
    <x v="4"/>
    <s v="R0377"/>
    <d v="2022-12-27T00:00:00"/>
    <x v="0"/>
    <x v="1"/>
    <x v="4"/>
    <x v="8"/>
    <x v="2"/>
    <n v="47.7"/>
    <x v="2"/>
    <n v="2003.4"/>
    <n v="535.48"/>
    <n v="0.26728561445542576"/>
    <x v="0"/>
    <x v="0"/>
    <x v="1"/>
    <x v="0"/>
    <n v="27"/>
    <x v="2"/>
  </r>
  <r>
    <x v="2"/>
    <s v="R0378"/>
    <d v="2022-03-11T00:00:00"/>
    <x v="0"/>
    <x v="0"/>
    <x v="22"/>
    <x v="24"/>
    <x v="0"/>
    <n v="142.08000000000001"/>
    <x v="92"/>
    <n v="11934.720000000001"/>
    <n v="3252.19"/>
    <n v="0.27249822367009863"/>
    <x v="0"/>
    <x v="1"/>
    <x v="1"/>
    <x v="1"/>
    <n v="11"/>
    <x v="0"/>
  </r>
  <r>
    <x v="0"/>
    <s v="R0379"/>
    <d v="2023-07-12T00:00:00"/>
    <x v="0"/>
    <x v="2"/>
    <x v="10"/>
    <x v="7"/>
    <x v="1"/>
    <n v="20.87"/>
    <x v="89"/>
    <n v="793.06000000000006"/>
    <n v="129.43"/>
    <n v="0.16320328852798022"/>
    <x v="0"/>
    <x v="2"/>
    <x v="2"/>
    <x v="3"/>
    <n v="12"/>
    <x v="1"/>
  </r>
  <r>
    <x v="4"/>
    <s v="R0380"/>
    <d v="2021-03-20T00:00:00"/>
    <x v="0"/>
    <x v="0"/>
    <x v="22"/>
    <x v="25"/>
    <x v="1"/>
    <n v="120.4"/>
    <x v="62"/>
    <n v="3010"/>
    <n v="814.03"/>
    <n v="0.27044186046511626"/>
    <x v="1"/>
    <x v="1"/>
    <x v="0"/>
    <x v="1"/>
    <n v="20"/>
    <x v="2"/>
  </r>
  <r>
    <x v="3"/>
    <s v="R0381"/>
    <d v="2022-05-17T00:00:00"/>
    <x v="0"/>
    <x v="2"/>
    <x v="6"/>
    <x v="15"/>
    <x v="0"/>
    <n v="101.28"/>
    <x v="97"/>
    <n v="1417.92"/>
    <n v="153.4"/>
    <n v="0.10818663958474385"/>
    <x v="1"/>
    <x v="3"/>
    <x v="1"/>
    <x v="5"/>
    <n v="17"/>
    <x v="0"/>
  </r>
  <r>
    <x v="2"/>
    <s v="R0382"/>
    <d v="2021-10-07T00:00:00"/>
    <x v="0"/>
    <x v="1"/>
    <x v="4"/>
    <x v="2"/>
    <x v="2"/>
    <n v="68.56"/>
    <x v="79"/>
    <n v="5142"/>
    <n v="565.27"/>
    <n v="0.1099319330999611"/>
    <x v="0"/>
    <x v="0"/>
    <x v="0"/>
    <x v="9"/>
    <n v="7"/>
    <x v="2"/>
  </r>
  <r>
    <x v="1"/>
    <s v="R0383"/>
    <d v="2023-09-04T00:00:00"/>
    <x v="0"/>
    <x v="0"/>
    <x v="23"/>
    <x v="26"/>
    <x v="3"/>
    <n v="26.56"/>
    <x v="15"/>
    <n v="849.92"/>
    <n v="190.98"/>
    <n v="0.22470350150602408"/>
    <x v="1"/>
    <x v="2"/>
    <x v="2"/>
    <x v="8"/>
    <n v="4"/>
    <x v="0"/>
  </r>
  <r>
    <x v="2"/>
    <s v="R0384"/>
    <d v="2021-01-18T00:00:00"/>
    <x v="0"/>
    <x v="1"/>
    <x v="1"/>
    <x v="2"/>
    <x v="2"/>
    <n v="101.57"/>
    <x v="32"/>
    <n v="1117.27"/>
    <n v="125.83"/>
    <n v="0.11262273219544067"/>
    <x v="0"/>
    <x v="1"/>
    <x v="0"/>
    <x v="2"/>
    <n v="18"/>
    <x v="2"/>
  </r>
  <r>
    <x v="3"/>
    <s v="R0385"/>
    <d v="2023-09-24T00:00:00"/>
    <x v="0"/>
    <x v="2"/>
    <x v="6"/>
    <x v="7"/>
    <x v="2"/>
    <n v="70.13"/>
    <x v="53"/>
    <n v="4277.9299999999994"/>
    <n v="705.52"/>
    <n v="0.16492088463345592"/>
    <x v="0"/>
    <x v="2"/>
    <x v="2"/>
    <x v="8"/>
    <n v="24"/>
    <x v="1"/>
  </r>
  <r>
    <x v="0"/>
    <s v="R0386"/>
    <d v="2021-02-26T00:00:00"/>
    <x v="0"/>
    <x v="3"/>
    <x v="18"/>
    <x v="23"/>
    <x v="3"/>
    <n v="141.71"/>
    <x v="23"/>
    <n v="2550.7800000000002"/>
    <n v="598.29"/>
    <n v="0.23455178416013922"/>
    <x v="1"/>
    <x v="1"/>
    <x v="0"/>
    <x v="4"/>
    <n v="26"/>
    <x v="1"/>
  </r>
  <r>
    <x v="0"/>
    <s v="R0387"/>
    <d v="2023-12-05T00:00:00"/>
    <x v="0"/>
    <x v="3"/>
    <x v="14"/>
    <x v="27"/>
    <x v="0"/>
    <n v="90.46"/>
    <x v="90"/>
    <n v="2442.4199999999996"/>
    <n v="408.99"/>
    <n v="0.16745277225047292"/>
    <x v="0"/>
    <x v="0"/>
    <x v="2"/>
    <x v="0"/>
    <n v="5"/>
    <x v="2"/>
  </r>
  <r>
    <x v="0"/>
    <s v="R0388"/>
    <d v="2022-07-11T00:00:00"/>
    <x v="0"/>
    <x v="4"/>
    <x v="8"/>
    <x v="9"/>
    <x v="1"/>
    <n v="142.15"/>
    <x v="76"/>
    <n v="7818.25"/>
    <n v="1062.6600000000001"/>
    <n v="0.13592044255428007"/>
    <x v="0"/>
    <x v="2"/>
    <x v="1"/>
    <x v="3"/>
    <n v="11"/>
    <x v="0"/>
  </r>
  <r>
    <x v="1"/>
    <s v="R0389"/>
    <d v="2023-03-08T00:00:00"/>
    <x v="0"/>
    <x v="3"/>
    <x v="5"/>
    <x v="13"/>
    <x v="0"/>
    <n v="48.66"/>
    <x v="66"/>
    <n v="2627.64"/>
    <n v="410.62"/>
    <n v="0.15626950419387742"/>
    <x v="1"/>
    <x v="1"/>
    <x v="2"/>
    <x v="1"/>
    <n v="8"/>
    <x v="2"/>
  </r>
  <r>
    <x v="4"/>
    <s v="R0390"/>
    <d v="2023-08-21T00:00:00"/>
    <x v="0"/>
    <x v="2"/>
    <x v="6"/>
    <x v="12"/>
    <x v="0"/>
    <n v="114.34"/>
    <x v="73"/>
    <n v="9375.880000000001"/>
    <n v="1795.62"/>
    <n v="0.19151482314193438"/>
    <x v="0"/>
    <x v="2"/>
    <x v="2"/>
    <x v="7"/>
    <n v="21"/>
    <x v="0"/>
  </r>
  <r>
    <x v="4"/>
    <s v="R0391"/>
    <d v="2021-06-14T00:00:00"/>
    <x v="0"/>
    <x v="1"/>
    <x v="7"/>
    <x v="2"/>
    <x v="2"/>
    <n v="100.24"/>
    <x v="3"/>
    <n v="8720.8799999999992"/>
    <n v="1701.24"/>
    <n v="0.1950766436414674"/>
    <x v="0"/>
    <x v="3"/>
    <x v="0"/>
    <x v="11"/>
    <n v="14"/>
    <x v="2"/>
  </r>
  <r>
    <x v="2"/>
    <s v="R0392"/>
    <d v="2022-07-28T00:00:00"/>
    <x v="0"/>
    <x v="3"/>
    <x v="18"/>
    <x v="13"/>
    <x v="1"/>
    <n v="116.12"/>
    <x v="79"/>
    <n v="8709"/>
    <n v="2234.73"/>
    <n v="0.25660006889424736"/>
    <x v="0"/>
    <x v="2"/>
    <x v="1"/>
    <x v="3"/>
    <n v="28"/>
    <x v="0"/>
  </r>
  <r>
    <x v="1"/>
    <s v="R0393"/>
    <d v="2021-03-12T00:00:00"/>
    <x v="0"/>
    <x v="1"/>
    <x v="4"/>
    <x v="5"/>
    <x v="1"/>
    <n v="47.91"/>
    <x v="86"/>
    <n v="1006.1099999999999"/>
    <n v="251.56"/>
    <n v="0.25003230263092507"/>
    <x v="1"/>
    <x v="1"/>
    <x v="0"/>
    <x v="1"/>
    <n v="12"/>
    <x v="1"/>
  </r>
  <r>
    <x v="0"/>
    <s v="R0394"/>
    <d v="2021-06-16T00:00:00"/>
    <x v="0"/>
    <x v="1"/>
    <x v="4"/>
    <x v="8"/>
    <x v="0"/>
    <n v="106.45"/>
    <x v="85"/>
    <n v="4683.8"/>
    <n v="896.31"/>
    <n v="0.19136384986549382"/>
    <x v="0"/>
    <x v="3"/>
    <x v="0"/>
    <x v="11"/>
    <n v="16"/>
    <x v="2"/>
  </r>
  <r>
    <x v="0"/>
    <s v="R0395"/>
    <d v="2021-04-23T00:00:00"/>
    <x v="0"/>
    <x v="0"/>
    <x v="23"/>
    <x v="28"/>
    <x v="3"/>
    <n v="84.75"/>
    <x v="1"/>
    <n v="423.75"/>
    <n v="114.05"/>
    <n v="0.26914454277286137"/>
    <x v="1"/>
    <x v="3"/>
    <x v="0"/>
    <x v="10"/>
    <n v="23"/>
    <x v="1"/>
  </r>
  <r>
    <x v="3"/>
    <s v="R0396"/>
    <d v="2022-06-16T00:00:00"/>
    <x v="0"/>
    <x v="3"/>
    <x v="18"/>
    <x v="16"/>
    <x v="0"/>
    <n v="116.57"/>
    <x v="3"/>
    <n v="10141.59"/>
    <n v="1245.8699999999999"/>
    <n v="0.12284760081998976"/>
    <x v="0"/>
    <x v="3"/>
    <x v="1"/>
    <x v="11"/>
    <n v="16"/>
    <x v="1"/>
  </r>
  <r>
    <x v="3"/>
    <s v="R0397"/>
    <d v="2022-09-25T00:00:00"/>
    <x v="0"/>
    <x v="3"/>
    <x v="14"/>
    <x v="16"/>
    <x v="3"/>
    <n v="62.52"/>
    <x v="0"/>
    <n v="2563.3200000000002"/>
    <n v="387.24"/>
    <n v="0.15106970647441598"/>
    <x v="0"/>
    <x v="2"/>
    <x v="1"/>
    <x v="8"/>
    <n v="25"/>
    <x v="2"/>
  </r>
  <r>
    <x v="0"/>
    <s v="R0398"/>
    <d v="2021-04-14T00:00:00"/>
    <x v="0"/>
    <x v="2"/>
    <x v="12"/>
    <x v="3"/>
    <x v="1"/>
    <n v="135.71"/>
    <x v="75"/>
    <n v="8006.89"/>
    <n v="2126.59"/>
    <n v="0.26559500630082344"/>
    <x v="0"/>
    <x v="3"/>
    <x v="0"/>
    <x v="10"/>
    <n v="14"/>
    <x v="2"/>
  </r>
  <r>
    <x v="0"/>
    <s v="R0399"/>
    <d v="2022-03-28T00:00:00"/>
    <x v="0"/>
    <x v="2"/>
    <x v="6"/>
    <x v="15"/>
    <x v="0"/>
    <n v="30.96"/>
    <x v="95"/>
    <n v="2755.44"/>
    <n v="483.85"/>
    <n v="0.17559808959730569"/>
    <x v="0"/>
    <x v="1"/>
    <x v="1"/>
    <x v="1"/>
    <n v="28"/>
    <x v="0"/>
  </r>
  <r>
    <x v="1"/>
    <s v="R0400"/>
    <d v="2021-06-07T00:00:00"/>
    <x v="0"/>
    <x v="2"/>
    <x v="10"/>
    <x v="3"/>
    <x v="2"/>
    <n v="124.93"/>
    <x v="66"/>
    <n v="6746.22"/>
    <n v="1998.48"/>
    <n v="0.29623700383325774"/>
    <x v="1"/>
    <x v="3"/>
    <x v="0"/>
    <x v="11"/>
    <n v="7"/>
    <x v="0"/>
  </r>
  <r>
    <x v="4"/>
    <s v="R0401"/>
    <d v="2023-08-01T00:00:00"/>
    <x v="0"/>
    <x v="2"/>
    <x v="10"/>
    <x v="3"/>
    <x v="0"/>
    <n v="131.97"/>
    <x v="42"/>
    <n v="9765.7800000000007"/>
    <n v="1887.24"/>
    <n v="0.1932503087310998"/>
    <x v="1"/>
    <x v="2"/>
    <x v="2"/>
    <x v="7"/>
    <n v="1"/>
    <x v="1"/>
  </r>
  <r>
    <x v="3"/>
    <s v="R0402"/>
    <d v="2023-08-24T00:00:00"/>
    <x v="0"/>
    <x v="1"/>
    <x v="7"/>
    <x v="10"/>
    <x v="1"/>
    <n v="126.24"/>
    <x v="25"/>
    <n v="2777.2799999999997"/>
    <n v="717.61"/>
    <n v="0.25838590275377349"/>
    <x v="0"/>
    <x v="2"/>
    <x v="2"/>
    <x v="7"/>
    <n v="24"/>
    <x v="0"/>
  </r>
  <r>
    <x v="4"/>
    <s v="R0403"/>
    <d v="2022-01-27T00:00:00"/>
    <x v="0"/>
    <x v="1"/>
    <x v="13"/>
    <x v="10"/>
    <x v="2"/>
    <n v="86.65"/>
    <x v="69"/>
    <n v="7191.9500000000007"/>
    <n v="1297.8699999999999"/>
    <n v="0.18046148819165869"/>
    <x v="0"/>
    <x v="1"/>
    <x v="1"/>
    <x v="2"/>
    <n v="27"/>
    <x v="0"/>
  </r>
  <r>
    <x v="1"/>
    <s v="R0404"/>
    <d v="2023-05-09T00:00:00"/>
    <x v="0"/>
    <x v="3"/>
    <x v="17"/>
    <x v="6"/>
    <x v="2"/>
    <n v="76.989999999999995"/>
    <x v="44"/>
    <n v="5004.3499999999995"/>
    <n v="925.76"/>
    <n v="0.18499105777973165"/>
    <x v="0"/>
    <x v="3"/>
    <x v="2"/>
    <x v="5"/>
    <n v="9"/>
    <x v="2"/>
  </r>
  <r>
    <x v="0"/>
    <s v="R0405"/>
    <d v="2023-12-06T00:00:00"/>
    <x v="0"/>
    <x v="0"/>
    <x v="24"/>
    <x v="29"/>
    <x v="3"/>
    <n v="149.51"/>
    <x v="52"/>
    <n v="9568.64"/>
    <n v="1689.6"/>
    <n v="0.17657681760417362"/>
    <x v="0"/>
    <x v="0"/>
    <x v="2"/>
    <x v="0"/>
    <n v="6"/>
    <x v="0"/>
  </r>
  <r>
    <x v="4"/>
    <s v="R0406"/>
    <d v="2023-10-12T00:00:00"/>
    <x v="0"/>
    <x v="4"/>
    <x v="19"/>
    <x v="11"/>
    <x v="2"/>
    <n v="49.79"/>
    <x v="56"/>
    <n v="3535.09"/>
    <n v="861.91"/>
    <n v="0.24381557470955476"/>
    <x v="0"/>
    <x v="0"/>
    <x v="2"/>
    <x v="9"/>
    <n v="12"/>
    <x v="1"/>
  </r>
  <r>
    <x v="0"/>
    <s v="R0407"/>
    <d v="2022-04-11T00:00:00"/>
    <x v="0"/>
    <x v="0"/>
    <x v="24"/>
    <x v="30"/>
    <x v="2"/>
    <n v="91.09"/>
    <x v="77"/>
    <n v="364.36"/>
    <n v="76.33"/>
    <n v="0.20949061367877922"/>
    <x v="0"/>
    <x v="3"/>
    <x v="1"/>
    <x v="10"/>
    <n v="11"/>
    <x v="0"/>
  </r>
  <r>
    <x v="0"/>
    <s v="R0408"/>
    <d v="2022-07-02T00:00:00"/>
    <x v="0"/>
    <x v="1"/>
    <x v="4"/>
    <x v="2"/>
    <x v="0"/>
    <n v="107.19"/>
    <x v="44"/>
    <n v="6967.3499999999995"/>
    <n v="2011.86"/>
    <n v="0.28875540915843184"/>
    <x v="0"/>
    <x v="2"/>
    <x v="1"/>
    <x v="3"/>
    <n v="2"/>
    <x v="1"/>
  </r>
  <r>
    <x v="2"/>
    <s v="R0409"/>
    <d v="2023-02-27T00:00:00"/>
    <x v="0"/>
    <x v="3"/>
    <x v="5"/>
    <x v="6"/>
    <x v="1"/>
    <n v="111.11"/>
    <x v="36"/>
    <n v="1666.65"/>
    <n v="250.29"/>
    <n v="0.15017550175501754"/>
    <x v="0"/>
    <x v="1"/>
    <x v="2"/>
    <x v="4"/>
    <n v="27"/>
    <x v="2"/>
  </r>
  <r>
    <x v="4"/>
    <s v="R0410"/>
    <d v="2023-05-03T00:00:00"/>
    <x v="0"/>
    <x v="3"/>
    <x v="18"/>
    <x v="13"/>
    <x v="3"/>
    <n v="46.52"/>
    <x v="5"/>
    <n v="3535.5200000000004"/>
    <n v="424.66"/>
    <n v="0.12011245870480156"/>
    <x v="1"/>
    <x v="3"/>
    <x v="2"/>
    <x v="5"/>
    <n v="3"/>
    <x v="1"/>
  </r>
  <r>
    <x v="4"/>
    <s v="R0411"/>
    <d v="2021-04-01T00:00:00"/>
    <x v="0"/>
    <x v="2"/>
    <x v="3"/>
    <x v="4"/>
    <x v="0"/>
    <n v="105.02"/>
    <x v="25"/>
    <n v="2310.44"/>
    <n v="412.77"/>
    <n v="0.1786542823012067"/>
    <x v="1"/>
    <x v="3"/>
    <x v="0"/>
    <x v="10"/>
    <n v="1"/>
    <x v="0"/>
  </r>
  <r>
    <x v="0"/>
    <s v="R0412"/>
    <d v="2022-06-21T00:00:00"/>
    <x v="0"/>
    <x v="2"/>
    <x v="12"/>
    <x v="4"/>
    <x v="2"/>
    <n v="126.39"/>
    <x v="10"/>
    <n v="10869.54"/>
    <n v="2427.63"/>
    <n v="0.2233424781545493"/>
    <x v="1"/>
    <x v="3"/>
    <x v="1"/>
    <x v="11"/>
    <n v="21"/>
    <x v="2"/>
  </r>
  <r>
    <x v="1"/>
    <s v="R0413"/>
    <d v="2021-03-11T00:00:00"/>
    <x v="0"/>
    <x v="4"/>
    <x v="19"/>
    <x v="31"/>
    <x v="2"/>
    <n v="26.5"/>
    <x v="34"/>
    <n v="1245.5"/>
    <n v="338.98"/>
    <n v="0.27216378964271376"/>
    <x v="0"/>
    <x v="1"/>
    <x v="0"/>
    <x v="1"/>
    <n v="11"/>
    <x v="0"/>
  </r>
  <r>
    <x v="2"/>
    <s v="R0414"/>
    <d v="2022-07-09T00:00:00"/>
    <x v="0"/>
    <x v="0"/>
    <x v="25"/>
    <x v="32"/>
    <x v="3"/>
    <n v="138.5"/>
    <x v="4"/>
    <n v="11218.5"/>
    <n v="1898.61"/>
    <n v="0.16923920310201898"/>
    <x v="0"/>
    <x v="2"/>
    <x v="1"/>
    <x v="3"/>
    <n v="9"/>
    <x v="2"/>
  </r>
  <r>
    <x v="0"/>
    <s v="R0415"/>
    <d v="2021-02-19T00:00:00"/>
    <x v="0"/>
    <x v="2"/>
    <x v="10"/>
    <x v="15"/>
    <x v="1"/>
    <n v="23.84"/>
    <x v="48"/>
    <n v="2217.12"/>
    <n v="511.62"/>
    <n v="0.23075882225589955"/>
    <x v="0"/>
    <x v="1"/>
    <x v="0"/>
    <x v="4"/>
    <n v="19"/>
    <x v="2"/>
  </r>
  <r>
    <x v="3"/>
    <s v="R0416"/>
    <d v="2023-09-13T00:00:00"/>
    <x v="0"/>
    <x v="3"/>
    <x v="15"/>
    <x v="23"/>
    <x v="3"/>
    <n v="66.28"/>
    <x v="16"/>
    <n v="3048.88"/>
    <n v="518.42999999999995"/>
    <n v="0.17003948991104928"/>
    <x v="1"/>
    <x v="2"/>
    <x v="2"/>
    <x v="8"/>
    <n v="13"/>
    <x v="0"/>
  </r>
  <r>
    <x v="3"/>
    <s v="R0417"/>
    <d v="2021-03-22T00:00:00"/>
    <x v="0"/>
    <x v="0"/>
    <x v="25"/>
    <x v="33"/>
    <x v="0"/>
    <n v="22.06"/>
    <x v="97"/>
    <n v="308.83999999999997"/>
    <n v="69.010000000000005"/>
    <n v="0.22344903509908046"/>
    <x v="0"/>
    <x v="1"/>
    <x v="0"/>
    <x v="1"/>
    <n v="22"/>
    <x v="0"/>
  </r>
  <r>
    <x v="2"/>
    <s v="R0418"/>
    <d v="2022-02-21T00:00:00"/>
    <x v="0"/>
    <x v="2"/>
    <x v="2"/>
    <x v="4"/>
    <x v="3"/>
    <n v="30.03"/>
    <x v="45"/>
    <n v="1501.5"/>
    <n v="415.86"/>
    <n v="0.27696303696303698"/>
    <x v="1"/>
    <x v="1"/>
    <x v="1"/>
    <x v="4"/>
    <n v="21"/>
    <x v="2"/>
  </r>
  <r>
    <x v="1"/>
    <s v="R0419"/>
    <d v="2023-06-20T00:00:00"/>
    <x v="0"/>
    <x v="2"/>
    <x v="12"/>
    <x v="4"/>
    <x v="2"/>
    <n v="138.44999999999999"/>
    <x v="74"/>
    <n v="2769"/>
    <n v="405.03"/>
    <n v="0.14627302275189599"/>
    <x v="0"/>
    <x v="3"/>
    <x v="2"/>
    <x v="11"/>
    <n v="20"/>
    <x v="2"/>
  </r>
  <r>
    <x v="0"/>
    <s v="R0420"/>
    <d v="2022-05-02T00:00:00"/>
    <x v="0"/>
    <x v="0"/>
    <x v="26"/>
    <x v="34"/>
    <x v="0"/>
    <n v="66.13"/>
    <x v="45"/>
    <n v="3306.5"/>
    <n v="597.97"/>
    <n v="0.18084681687585061"/>
    <x v="1"/>
    <x v="3"/>
    <x v="1"/>
    <x v="5"/>
    <n v="2"/>
    <x v="0"/>
  </r>
  <r>
    <x v="4"/>
    <s v="R0421"/>
    <d v="2022-08-23T00:00:00"/>
    <x v="0"/>
    <x v="3"/>
    <x v="18"/>
    <x v="27"/>
    <x v="2"/>
    <n v="75.22"/>
    <x v="26"/>
    <n v="2482.2599999999998"/>
    <n v="741.33"/>
    <n v="0.29865122912184866"/>
    <x v="1"/>
    <x v="2"/>
    <x v="1"/>
    <x v="7"/>
    <n v="23"/>
    <x v="1"/>
  </r>
  <r>
    <x v="2"/>
    <s v="R0422"/>
    <d v="2023-02-21T00:00:00"/>
    <x v="0"/>
    <x v="2"/>
    <x v="12"/>
    <x v="4"/>
    <x v="1"/>
    <n v="47.99"/>
    <x v="75"/>
    <n v="2831.4100000000003"/>
    <n v="774.99"/>
    <n v="0.27371168428450837"/>
    <x v="1"/>
    <x v="1"/>
    <x v="2"/>
    <x v="4"/>
    <n v="21"/>
    <x v="0"/>
  </r>
  <r>
    <x v="1"/>
    <s v="R0423"/>
    <d v="2023-01-09T00:00:00"/>
    <x v="0"/>
    <x v="3"/>
    <x v="5"/>
    <x v="6"/>
    <x v="2"/>
    <n v="97.62"/>
    <x v="61"/>
    <n v="4197.66"/>
    <n v="893.8"/>
    <n v="0.21292815521028383"/>
    <x v="0"/>
    <x v="1"/>
    <x v="2"/>
    <x v="2"/>
    <n v="9"/>
    <x v="2"/>
  </r>
  <r>
    <x v="4"/>
    <s v="R0424"/>
    <d v="2021-03-28T00:00:00"/>
    <x v="0"/>
    <x v="0"/>
    <x v="26"/>
    <x v="35"/>
    <x v="2"/>
    <n v="97.32"/>
    <x v="64"/>
    <n v="7688.28"/>
    <n v="1563.22"/>
    <n v="0.20332506100194062"/>
    <x v="1"/>
    <x v="1"/>
    <x v="0"/>
    <x v="1"/>
    <n v="28"/>
    <x v="0"/>
  </r>
  <r>
    <x v="3"/>
    <s v="R0425"/>
    <d v="2023-05-08T00:00:00"/>
    <x v="0"/>
    <x v="3"/>
    <x v="18"/>
    <x v="6"/>
    <x v="3"/>
    <n v="68.39"/>
    <x v="88"/>
    <n v="820.68000000000006"/>
    <n v="128.78"/>
    <n v="0.156918652824487"/>
    <x v="0"/>
    <x v="3"/>
    <x v="2"/>
    <x v="5"/>
    <n v="8"/>
    <x v="1"/>
  </r>
  <r>
    <x v="3"/>
    <s v="R0426"/>
    <d v="2021-01-12T00:00:00"/>
    <x v="0"/>
    <x v="2"/>
    <x v="10"/>
    <x v="3"/>
    <x v="2"/>
    <n v="63.29"/>
    <x v="43"/>
    <n v="2531.6"/>
    <n v="515.03"/>
    <n v="0.20344051192921472"/>
    <x v="0"/>
    <x v="1"/>
    <x v="0"/>
    <x v="2"/>
    <n v="12"/>
    <x v="0"/>
  </r>
  <r>
    <x v="4"/>
    <s v="R0427"/>
    <d v="2022-12-14T00:00:00"/>
    <x v="0"/>
    <x v="2"/>
    <x v="2"/>
    <x v="15"/>
    <x v="0"/>
    <n v="135.05000000000001"/>
    <x v="74"/>
    <n v="2701"/>
    <n v="728.29"/>
    <n v="0.26963717141799332"/>
    <x v="0"/>
    <x v="0"/>
    <x v="1"/>
    <x v="0"/>
    <n v="14"/>
    <x v="2"/>
  </r>
  <r>
    <x v="2"/>
    <s v="R0428"/>
    <d v="2022-12-22T00:00:00"/>
    <x v="0"/>
    <x v="3"/>
    <x v="14"/>
    <x v="23"/>
    <x v="0"/>
    <n v="69.83"/>
    <x v="24"/>
    <n v="6564.0199999999995"/>
    <n v="1555.9"/>
    <n v="0.23703462207610584"/>
    <x v="0"/>
    <x v="0"/>
    <x v="1"/>
    <x v="0"/>
    <n v="22"/>
    <x v="0"/>
  </r>
  <r>
    <x v="3"/>
    <s v="R0429"/>
    <d v="2022-11-18T00:00:00"/>
    <x v="0"/>
    <x v="3"/>
    <x v="18"/>
    <x v="23"/>
    <x v="1"/>
    <n v="84.16"/>
    <x v="89"/>
    <n v="3198.08"/>
    <n v="505.32"/>
    <n v="0.15800730438262958"/>
    <x v="0"/>
    <x v="0"/>
    <x v="1"/>
    <x v="6"/>
    <n v="18"/>
    <x v="2"/>
  </r>
  <r>
    <x v="0"/>
    <s v="R0430"/>
    <d v="2022-09-25T00:00:00"/>
    <x v="0"/>
    <x v="0"/>
    <x v="27"/>
    <x v="36"/>
    <x v="0"/>
    <n v="56.83"/>
    <x v="63"/>
    <n v="170.49"/>
    <n v="23.92"/>
    <n v="0.1403014839580034"/>
    <x v="1"/>
    <x v="2"/>
    <x v="1"/>
    <x v="8"/>
    <n v="25"/>
    <x v="2"/>
  </r>
  <r>
    <x v="4"/>
    <s v="R0431"/>
    <d v="2023-11-07T00:00:00"/>
    <x v="0"/>
    <x v="2"/>
    <x v="3"/>
    <x v="3"/>
    <x v="3"/>
    <n v="122.28"/>
    <x v="31"/>
    <n v="3423.84"/>
    <n v="523.99"/>
    <n v="0.15304161409411654"/>
    <x v="0"/>
    <x v="0"/>
    <x v="2"/>
    <x v="6"/>
    <n v="7"/>
    <x v="0"/>
  </r>
  <r>
    <x v="4"/>
    <s v="R0432"/>
    <d v="2023-04-05T00:00:00"/>
    <x v="0"/>
    <x v="0"/>
    <x v="27"/>
    <x v="37"/>
    <x v="1"/>
    <n v="71.67"/>
    <x v="67"/>
    <n v="4013.52"/>
    <n v="537.62"/>
    <n v="0.13395224142398693"/>
    <x v="0"/>
    <x v="3"/>
    <x v="2"/>
    <x v="10"/>
    <n v="5"/>
    <x v="2"/>
  </r>
  <r>
    <x v="3"/>
    <s v="R0433"/>
    <d v="2021-01-17T00:00:00"/>
    <x v="0"/>
    <x v="2"/>
    <x v="10"/>
    <x v="12"/>
    <x v="0"/>
    <n v="86.77"/>
    <x v="87"/>
    <n v="7809.2999999999993"/>
    <n v="930.31"/>
    <n v="0.11912847502336958"/>
    <x v="0"/>
    <x v="1"/>
    <x v="0"/>
    <x v="2"/>
    <n v="17"/>
    <x v="2"/>
  </r>
  <r>
    <x v="2"/>
    <s v="R0434"/>
    <d v="2021-12-21T00:00:00"/>
    <x v="0"/>
    <x v="2"/>
    <x v="2"/>
    <x v="3"/>
    <x v="3"/>
    <n v="52.94"/>
    <x v="24"/>
    <n v="4976.3599999999997"/>
    <n v="914.79"/>
    <n v="0.18382713469282769"/>
    <x v="0"/>
    <x v="0"/>
    <x v="0"/>
    <x v="0"/>
    <n v="21"/>
    <x v="1"/>
  </r>
  <r>
    <x v="0"/>
    <s v="R0435"/>
    <d v="2022-12-26T00:00:00"/>
    <x v="0"/>
    <x v="2"/>
    <x v="12"/>
    <x v="12"/>
    <x v="0"/>
    <n v="148.4"/>
    <x v="14"/>
    <n v="1929.2"/>
    <n v="236.64"/>
    <n v="0.12266224341696039"/>
    <x v="0"/>
    <x v="0"/>
    <x v="1"/>
    <x v="0"/>
    <n v="26"/>
    <x v="1"/>
  </r>
  <r>
    <x v="2"/>
    <s v="R0436"/>
    <d v="2022-08-25T00:00:00"/>
    <x v="0"/>
    <x v="2"/>
    <x v="2"/>
    <x v="7"/>
    <x v="0"/>
    <n v="57.89"/>
    <x v="50"/>
    <n v="4457.53"/>
    <n v="599.01"/>
    <n v="0.13438159698308255"/>
    <x v="1"/>
    <x v="2"/>
    <x v="1"/>
    <x v="7"/>
    <n v="25"/>
    <x v="1"/>
  </r>
  <r>
    <x v="1"/>
    <s v="R0437"/>
    <d v="2022-01-23T00:00:00"/>
    <x v="0"/>
    <x v="3"/>
    <x v="18"/>
    <x v="16"/>
    <x v="2"/>
    <n v="120.2"/>
    <x v="21"/>
    <n v="7933.2"/>
    <n v="1661.73"/>
    <n v="0.20946528513084253"/>
    <x v="1"/>
    <x v="1"/>
    <x v="1"/>
    <x v="2"/>
    <n v="23"/>
    <x v="1"/>
  </r>
  <r>
    <x v="1"/>
    <s v="R0438"/>
    <d v="2022-03-14T00:00:00"/>
    <x v="0"/>
    <x v="3"/>
    <x v="15"/>
    <x v="27"/>
    <x v="0"/>
    <n v="75.569999999999993"/>
    <x v="13"/>
    <n v="2796.0899999999997"/>
    <n v="371.66"/>
    <n v="0.13292132942787968"/>
    <x v="0"/>
    <x v="1"/>
    <x v="1"/>
    <x v="1"/>
    <n v="14"/>
    <x v="2"/>
  </r>
  <r>
    <x v="3"/>
    <s v="R0439"/>
    <d v="2022-04-13T00:00:00"/>
    <x v="0"/>
    <x v="2"/>
    <x v="12"/>
    <x v="7"/>
    <x v="0"/>
    <n v="46.81"/>
    <x v="51"/>
    <n v="2293.69"/>
    <n v="258.67"/>
    <n v="0.11277461208794563"/>
    <x v="1"/>
    <x v="3"/>
    <x v="1"/>
    <x v="10"/>
    <n v="13"/>
    <x v="0"/>
  </r>
  <r>
    <x v="3"/>
    <s v="R0440"/>
    <d v="2022-08-25T00:00:00"/>
    <x v="0"/>
    <x v="1"/>
    <x v="20"/>
    <x v="8"/>
    <x v="3"/>
    <n v="123.96"/>
    <x v="21"/>
    <n v="8181.36"/>
    <n v="1337.47"/>
    <n v="0.16347771030733277"/>
    <x v="1"/>
    <x v="2"/>
    <x v="1"/>
    <x v="7"/>
    <n v="25"/>
    <x v="2"/>
  </r>
  <r>
    <x v="3"/>
    <s v="R0441"/>
    <d v="2022-03-12T00:00:00"/>
    <x v="0"/>
    <x v="2"/>
    <x v="10"/>
    <x v="12"/>
    <x v="3"/>
    <n v="63.37"/>
    <x v="29"/>
    <n v="2281.3199999999997"/>
    <n v="328.66"/>
    <n v="0.14406571633966303"/>
    <x v="0"/>
    <x v="1"/>
    <x v="1"/>
    <x v="1"/>
    <n v="12"/>
    <x v="2"/>
  </r>
  <r>
    <x v="1"/>
    <s v="R0442"/>
    <d v="2021-08-11T00:00:00"/>
    <x v="0"/>
    <x v="0"/>
    <x v="0"/>
    <x v="0"/>
    <x v="2"/>
    <n v="132.47999999999999"/>
    <x v="66"/>
    <n v="7153.9199999999992"/>
    <n v="1452.68"/>
    <n v="0.20306069958847739"/>
    <x v="1"/>
    <x v="2"/>
    <x v="0"/>
    <x v="7"/>
    <n v="11"/>
    <x v="2"/>
  </r>
  <r>
    <x v="2"/>
    <s v="R0443"/>
    <d v="2023-09-13T00:00:00"/>
    <x v="0"/>
    <x v="4"/>
    <x v="19"/>
    <x v="14"/>
    <x v="0"/>
    <n v="138.97999999999999"/>
    <x v="55"/>
    <n v="3613.4799999999996"/>
    <n v="435.33"/>
    <n v="0.12047389220363749"/>
    <x v="0"/>
    <x v="2"/>
    <x v="2"/>
    <x v="8"/>
    <n v="13"/>
    <x v="0"/>
  </r>
  <r>
    <x v="2"/>
    <s v="R0444"/>
    <d v="2023-04-09T00:00:00"/>
    <x v="0"/>
    <x v="2"/>
    <x v="10"/>
    <x v="12"/>
    <x v="2"/>
    <n v="131.78"/>
    <x v="79"/>
    <n v="9883.5"/>
    <n v="2474.38"/>
    <n v="0.25035463145646786"/>
    <x v="1"/>
    <x v="3"/>
    <x v="2"/>
    <x v="10"/>
    <n v="9"/>
    <x v="1"/>
  </r>
  <r>
    <x v="3"/>
    <s v="R0445"/>
    <d v="2022-06-02T00:00:00"/>
    <x v="0"/>
    <x v="3"/>
    <x v="14"/>
    <x v="23"/>
    <x v="0"/>
    <n v="24.55"/>
    <x v="38"/>
    <n v="1767.6000000000001"/>
    <n v="497.13"/>
    <n v="0.28124575695858789"/>
    <x v="1"/>
    <x v="3"/>
    <x v="1"/>
    <x v="11"/>
    <n v="2"/>
    <x v="2"/>
  </r>
  <r>
    <x v="0"/>
    <s v="R0446"/>
    <d v="2022-10-10T00:00:00"/>
    <x v="0"/>
    <x v="2"/>
    <x v="6"/>
    <x v="3"/>
    <x v="1"/>
    <n v="122.36"/>
    <x v="43"/>
    <n v="4894.3999999999996"/>
    <n v="1217.17"/>
    <n v="0.24868625367767247"/>
    <x v="1"/>
    <x v="0"/>
    <x v="1"/>
    <x v="9"/>
    <n v="10"/>
    <x v="2"/>
  </r>
  <r>
    <x v="2"/>
    <s v="R0447"/>
    <d v="2022-10-20T00:00:00"/>
    <x v="0"/>
    <x v="2"/>
    <x v="6"/>
    <x v="12"/>
    <x v="1"/>
    <n v="73.47"/>
    <x v="61"/>
    <n v="3159.21"/>
    <n v="652.58000000000004"/>
    <n v="0.20656429930267378"/>
    <x v="0"/>
    <x v="0"/>
    <x v="1"/>
    <x v="9"/>
    <n v="20"/>
    <x v="1"/>
  </r>
  <r>
    <x v="1"/>
    <s v="R0448"/>
    <d v="2023-04-12T00:00:00"/>
    <x v="0"/>
    <x v="2"/>
    <x v="6"/>
    <x v="15"/>
    <x v="2"/>
    <n v="133.58000000000001"/>
    <x v="25"/>
    <n v="2938.76"/>
    <n v="799.74"/>
    <n v="0.2721351862690386"/>
    <x v="1"/>
    <x v="3"/>
    <x v="2"/>
    <x v="10"/>
    <n v="12"/>
    <x v="2"/>
  </r>
  <r>
    <x v="4"/>
    <s v="R0449"/>
    <d v="2023-11-08T00:00:00"/>
    <x v="0"/>
    <x v="0"/>
    <x v="0"/>
    <x v="1"/>
    <x v="2"/>
    <n v="102.93"/>
    <x v="74"/>
    <n v="2058.6000000000004"/>
    <n v="491.97"/>
    <n v="0.23898280384727483"/>
    <x v="1"/>
    <x v="0"/>
    <x v="2"/>
    <x v="6"/>
    <n v="8"/>
    <x v="0"/>
  </r>
  <r>
    <x v="4"/>
    <s v="R0450"/>
    <d v="2023-12-05T00:00:00"/>
    <x v="0"/>
    <x v="3"/>
    <x v="14"/>
    <x v="6"/>
    <x v="2"/>
    <n v="128.37"/>
    <x v="71"/>
    <n v="1026.96"/>
    <n v="104.86"/>
    <n v="0.10210719015346265"/>
    <x v="0"/>
    <x v="0"/>
    <x v="2"/>
    <x v="0"/>
    <n v="5"/>
    <x v="2"/>
  </r>
  <r>
    <x v="4"/>
    <s v="R0451"/>
    <d v="2021-05-22T00:00:00"/>
    <x v="0"/>
    <x v="2"/>
    <x v="10"/>
    <x v="7"/>
    <x v="3"/>
    <n v="84.93"/>
    <x v="12"/>
    <n v="2462.9700000000003"/>
    <n v="440.42"/>
    <n v="0.17881663195248013"/>
    <x v="0"/>
    <x v="3"/>
    <x v="0"/>
    <x v="5"/>
    <n v="22"/>
    <x v="2"/>
  </r>
  <r>
    <x v="0"/>
    <s v="R0452"/>
    <d v="2022-11-07T00:00:00"/>
    <x v="0"/>
    <x v="0"/>
    <x v="16"/>
    <x v="18"/>
    <x v="3"/>
    <n v="89.55"/>
    <x v="43"/>
    <n v="3582"/>
    <n v="967.82"/>
    <n v="0.27018983807928532"/>
    <x v="1"/>
    <x v="0"/>
    <x v="1"/>
    <x v="6"/>
    <n v="7"/>
    <x v="1"/>
  </r>
  <r>
    <x v="3"/>
    <s v="R0453"/>
    <d v="2022-01-03T00:00:00"/>
    <x v="0"/>
    <x v="3"/>
    <x v="18"/>
    <x v="6"/>
    <x v="3"/>
    <n v="38.770000000000003"/>
    <x v="87"/>
    <n v="3489.3"/>
    <n v="590.29"/>
    <n v="0.16917146705642963"/>
    <x v="0"/>
    <x v="1"/>
    <x v="1"/>
    <x v="2"/>
    <n v="3"/>
    <x v="2"/>
  </r>
  <r>
    <x v="1"/>
    <s v="R0454"/>
    <d v="2022-03-13T00:00:00"/>
    <x v="0"/>
    <x v="0"/>
    <x v="16"/>
    <x v="19"/>
    <x v="2"/>
    <n v="121.92"/>
    <x v="8"/>
    <n v="3657.6"/>
    <n v="391.52"/>
    <n v="0.10704286964129484"/>
    <x v="1"/>
    <x v="1"/>
    <x v="1"/>
    <x v="1"/>
    <n v="13"/>
    <x v="2"/>
  </r>
  <r>
    <x v="0"/>
    <s v="R0455"/>
    <d v="2022-09-16T00:00:00"/>
    <x v="0"/>
    <x v="3"/>
    <x v="15"/>
    <x v="13"/>
    <x v="0"/>
    <n v="74.52"/>
    <x v="4"/>
    <n v="6036.12"/>
    <n v="1504.42"/>
    <n v="0.24923626435524809"/>
    <x v="1"/>
    <x v="2"/>
    <x v="1"/>
    <x v="8"/>
    <n v="16"/>
    <x v="0"/>
  </r>
  <r>
    <x v="1"/>
    <s v="R0456"/>
    <d v="2022-05-20T00:00:00"/>
    <x v="0"/>
    <x v="3"/>
    <x v="18"/>
    <x v="23"/>
    <x v="1"/>
    <n v="85.01"/>
    <x v="92"/>
    <n v="7140.84"/>
    <n v="1859.53"/>
    <n v="0.26040773914553467"/>
    <x v="0"/>
    <x v="3"/>
    <x v="1"/>
    <x v="5"/>
    <n v="20"/>
    <x v="1"/>
  </r>
  <r>
    <x v="1"/>
    <s v="R0457"/>
    <d v="2022-12-05T00:00:00"/>
    <x v="0"/>
    <x v="2"/>
    <x v="3"/>
    <x v="7"/>
    <x v="2"/>
    <n v="122.06"/>
    <x v="76"/>
    <n v="6713.3"/>
    <n v="886.95"/>
    <n v="0.13211833226580072"/>
    <x v="0"/>
    <x v="0"/>
    <x v="1"/>
    <x v="0"/>
    <n v="5"/>
    <x v="1"/>
  </r>
  <r>
    <x v="3"/>
    <s v="R0458"/>
    <d v="2023-08-16T00:00:00"/>
    <x v="0"/>
    <x v="2"/>
    <x v="10"/>
    <x v="12"/>
    <x v="3"/>
    <n v="97.85"/>
    <x v="65"/>
    <n v="1565.6"/>
    <n v="324.81"/>
    <n v="0.2074667858967808"/>
    <x v="0"/>
    <x v="2"/>
    <x v="2"/>
    <x v="7"/>
    <n v="16"/>
    <x v="0"/>
  </r>
  <r>
    <x v="4"/>
    <s v="R0459"/>
    <d v="2023-11-26T00:00:00"/>
    <x v="0"/>
    <x v="4"/>
    <x v="11"/>
    <x v="17"/>
    <x v="3"/>
    <n v="46.14"/>
    <x v="16"/>
    <n v="2122.44"/>
    <n v="293.73"/>
    <n v="0.13839260473794313"/>
    <x v="1"/>
    <x v="0"/>
    <x v="2"/>
    <x v="6"/>
    <n v="26"/>
    <x v="2"/>
  </r>
  <r>
    <x v="3"/>
    <s v="R0460"/>
    <d v="2023-04-16T00:00:00"/>
    <x v="0"/>
    <x v="2"/>
    <x v="2"/>
    <x v="4"/>
    <x v="2"/>
    <n v="96.73"/>
    <x v="40"/>
    <n v="5997.26"/>
    <n v="1462.41"/>
    <n v="0.24384635650280295"/>
    <x v="0"/>
    <x v="3"/>
    <x v="2"/>
    <x v="10"/>
    <n v="16"/>
    <x v="1"/>
  </r>
  <r>
    <x v="0"/>
    <s v="R0461"/>
    <d v="2022-10-26T00:00:00"/>
    <x v="0"/>
    <x v="4"/>
    <x v="9"/>
    <x v="14"/>
    <x v="2"/>
    <n v="72.989999999999995"/>
    <x v="58"/>
    <n v="510.92999999999995"/>
    <n v="78.84"/>
    <n v="0.15430685221067467"/>
    <x v="1"/>
    <x v="0"/>
    <x v="1"/>
    <x v="9"/>
    <n v="26"/>
    <x v="1"/>
  </r>
  <r>
    <x v="0"/>
    <s v="R0462"/>
    <d v="2022-07-15T00:00:00"/>
    <x v="0"/>
    <x v="3"/>
    <x v="18"/>
    <x v="16"/>
    <x v="3"/>
    <n v="81.040000000000006"/>
    <x v="6"/>
    <n v="6483.2000000000007"/>
    <n v="1058.3399999999999"/>
    <n v="0.1632434600197433"/>
    <x v="0"/>
    <x v="2"/>
    <x v="1"/>
    <x v="3"/>
    <n v="15"/>
    <x v="2"/>
  </r>
  <r>
    <x v="0"/>
    <s v="R0463"/>
    <d v="2021-01-19T00:00:00"/>
    <x v="0"/>
    <x v="2"/>
    <x v="10"/>
    <x v="4"/>
    <x v="0"/>
    <n v="23.68"/>
    <x v="18"/>
    <n v="1065.5999999999999"/>
    <n v="286.64"/>
    <n v="0.26899399399399399"/>
    <x v="1"/>
    <x v="1"/>
    <x v="0"/>
    <x v="2"/>
    <n v="19"/>
    <x v="2"/>
  </r>
  <r>
    <x v="3"/>
    <s v="R0464"/>
    <d v="2023-03-07T00:00:00"/>
    <x v="0"/>
    <x v="2"/>
    <x v="10"/>
    <x v="12"/>
    <x v="3"/>
    <n v="47.3"/>
    <x v="75"/>
    <n v="2790.7"/>
    <n v="544.91999999999996"/>
    <n v="0.19526283728096894"/>
    <x v="0"/>
    <x v="1"/>
    <x v="2"/>
    <x v="1"/>
    <n v="7"/>
    <x v="1"/>
  </r>
  <r>
    <x v="1"/>
    <s v="R0465"/>
    <d v="2021-12-06T00:00:00"/>
    <x v="0"/>
    <x v="2"/>
    <x v="12"/>
    <x v="15"/>
    <x v="3"/>
    <n v="56.53"/>
    <x v="67"/>
    <n v="3165.6800000000003"/>
    <n v="740.61"/>
    <n v="0.23394973591771751"/>
    <x v="1"/>
    <x v="0"/>
    <x v="0"/>
    <x v="0"/>
    <n v="6"/>
    <x v="2"/>
  </r>
  <r>
    <x v="1"/>
    <s v="R0466"/>
    <d v="2021-05-27T00:00:00"/>
    <x v="0"/>
    <x v="4"/>
    <x v="11"/>
    <x v="31"/>
    <x v="2"/>
    <n v="112.68"/>
    <x v="49"/>
    <n v="5408.64"/>
    <n v="976.12"/>
    <n v="0.18047420423618504"/>
    <x v="0"/>
    <x v="3"/>
    <x v="0"/>
    <x v="5"/>
    <n v="27"/>
    <x v="1"/>
  </r>
  <r>
    <x v="2"/>
    <s v="R0467"/>
    <d v="2022-06-04T00:00:00"/>
    <x v="0"/>
    <x v="3"/>
    <x v="5"/>
    <x v="27"/>
    <x v="0"/>
    <n v="21.49"/>
    <x v="90"/>
    <n v="580.2299999999999"/>
    <n v="92.61"/>
    <n v="0.15960912052117265"/>
    <x v="1"/>
    <x v="3"/>
    <x v="1"/>
    <x v="11"/>
    <n v="4"/>
    <x v="2"/>
  </r>
  <r>
    <x v="0"/>
    <s v="R0468"/>
    <d v="2022-03-23T00:00:00"/>
    <x v="0"/>
    <x v="2"/>
    <x v="12"/>
    <x v="4"/>
    <x v="3"/>
    <n v="73.14"/>
    <x v="60"/>
    <n v="3876.42"/>
    <n v="872.57"/>
    <n v="0.22509686772847112"/>
    <x v="0"/>
    <x v="1"/>
    <x v="1"/>
    <x v="1"/>
    <n v="23"/>
    <x v="2"/>
  </r>
  <r>
    <x v="1"/>
    <s v="R0469"/>
    <d v="2021-11-20T00:00:00"/>
    <x v="0"/>
    <x v="2"/>
    <x v="12"/>
    <x v="12"/>
    <x v="3"/>
    <n v="140.12"/>
    <x v="3"/>
    <n v="12190.44"/>
    <n v="1596.6"/>
    <n v="0.13097148257158886"/>
    <x v="0"/>
    <x v="0"/>
    <x v="0"/>
    <x v="6"/>
    <n v="20"/>
    <x v="0"/>
  </r>
  <r>
    <x v="2"/>
    <s v="R0470"/>
    <d v="2022-08-18T00:00:00"/>
    <x v="0"/>
    <x v="2"/>
    <x v="10"/>
    <x v="15"/>
    <x v="1"/>
    <n v="34.54"/>
    <x v="54"/>
    <n v="3039.52"/>
    <n v="530.70000000000005"/>
    <n v="0.1745999368321314"/>
    <x v="1"/>
    <x v="2"/>
    <x v="1"/>
    <x v="7"/>
    <n v="18"/>
    <x v="2"/>
  </r>
  <r>
    <x v="1"/>
    <s v="R0471"/>
    <d v="2022-05-03T00:00:00"/>
    <x v="0"/>
    <x v="3"/>
    <x v="5"/>
    <x v="16"/>
    <x v="2"/>
    <n v="87.14"/>
    <x v="11"/>
    <n v="6361.22"/>
    <n v="902.07"/>
    <n v="0.14180770355372083"/>
    <x v="0"/>
    <x v="3"/>
    <x v="1"/>
    <x v="5"/>
    <n v="3"/>
    <x v="0"/>
  </r>
  <r>
    <x v="0"/>
    <s v="R0472"/>
    <d v="2021-12-16T00:00:00"/>
    <x v="0"/>
    <x v="2"/>
    <x v="3"/>
    <x v="15"/>
    <x v="1"/>
    <n v="122.25"/>
    <x v="94"/>
    <n v="4278.75"/>
    <n v="1023.3"/>
    <n v="0.23915863277826466"/>
    <x v="1"/>
    <x v="0"/>
    <x v="0"/>
    <x v="0"/>
    <n v="16"/>
    <x v="2"/>
  </r>
  <r>
    <x v="4"/>
    <s v="R0473"/>
    <d v="2023-09-25T00:00:00"/>
    <x v="0"/>
    <x v="0"/>
    <x v="21"/>
    <x v="21"/>
    <x v="1"/>
    <n v="142.53"/>
    <x v="68"/>
    <n v="7269.03"/>
    <n v="2099.6"/>
    <n v="0.28884183997039492"/>
    <x v="1"/>
    <x v="2"/>
    <x v="2"/>
    <x v="8"/>
    <n v="25"/>
    <x v="1"/>
  </r>
  <r>
    <x v="0"/>
    <s v="R0474"/>
    <d v="2022-10-24T00:00:00"/>
    <x v="0"/>
    <x v="2"/>
    <x v="2"/>
    <x v="3"/>
    <x v="3"/>
    <n v="117.08"/>
    <x v="92"/>
    <n v="9834.7199999999993"/>
    <n v="2941.59"/>
    <n v="0.29910256723119727"/>
    <x v="0"/>
    <x v="0"/>
    <x v="1"/>
    <x v="9"/>
    <n v="24"/>
    <x v="1"/>
  </r>
  <r>
    <x v="3"/>
    <s v="R0475"/>
    <d v="2022-04-22T00:00:00"/>
    <x v="0"/>
    <x v="2"/>
    <x v="2"/>
    <x v="15"/>
    <x v="2"/>
    <n v="113.67"/>
    <x v="13"/>
    <n v="4205.79"/>
    <n v="799.33"/>
    <n v="0.19005466273874827"/>
    <x v="1"/>
    <x v="3"/>
    <x v="1"/>
    <x v="10"/>
    <n v="22"/>
    <x v="2"/>
  </r>
  <r>
    <x v="1"/>
    <s v="R0476"/>
    <d v="2021-11-16T00:00:00"/>
    <x v="0"/>
    <x v="3"/>
    <x v="15"/>
    <x v="6"/>
    <x v="0"/>
    <n v="127.44"/>
    <x v="4"/>
    <n v="10322.64"/>
    <n v="1553.62"/>
    <n v="0.15050607209008549"/>
    <x v="0"/>
    <x v="0"/>
    <x v="0"/>
    <x v="6"/>
    <n v="16"/>
    <x v="2"/>
  </r>
  <r>
    <x v="1"/>
    <s v="R0477"/>
    <d v="2021-08-25T00:00:00"/>
    <x v="0"/>
    <x v="3"/>
    <x v="17"/>
    <x v="16"/>
    <x v="3"/>
    <n v="78.010000000000005"/>
    <x v="80"/>
    <n v="7410.9500000000007"/>
    <n v="1397.45"/>
    <n v="0.1885655685168568"/>
    <x v="0"/>
    <x v="2"/>
    <x v="0"/>
    <x v="7"/>
    <n v="25"/>
    <x v="1"/>
  </r>
  <r>
    <x v="3"/>
    <s v="R0478"/>
    <d v="2021-09-07T00:00:00"/>
    <x v="0"/>
    <x v="4"/>
    <x v="28"/>
    <x v="17"/>
    <x v="0"/>
    <n v="124.76"/>
    <x v="9"/>
    <n v="7111.3200000000006"/>
    <n v="1916.17"/>
    <n v="0.26945349105370031"/>
    <x v="1"/>
    <x v="2"/>
    <x v="0"/>
    <x v="8"/>
    <n v="7"/>
    <x v="2"/>
  </r>
  <r>
    <x v="3"/>
    <s v="R0479"/>
    <d v="2022-08-16T00:00:00"/>
    <x v="0"/>
    <x v="3"/>
    <x v="5"/>
    <x v="6"/>
    <x v="0"/>
    <n v="21.04"/>
    <x v="71"/>
    <n v="168.32"/>
    <n v="23.77"/>
    <n v="0.14121910646387834"/>
    <x v="0"/>
    <x v="2"/>
    <x v="1"/>
    <x v="7"/>
    <n v="16"/>
    <x v="0"/>
  </r>
  <r>
    <x v="4"/>
    <s v="R0480"/>
    <d v="2021-07-12T00:00:00"/>
    <x v="0"/>
    <x v="2"/>
    <x v="3"/>
    <x v="4"/>
    <x v="2"/>
    <n v="140.19"/>
    <x v="64"/>
    <n v="11075.01"/>
    <n v="3216.39"/>
    <n v="0.29041869939620818"/>
    <x v="1"/>
    <x v="2"/>
    <x v="0"/>
    <x v="3"/>
    <n v="12"/>
    <x v="0"/>
  </r>
  <r>
    <x v="1"/>
    <s v="R0481"/>
    <d v="2021-05-22T00:00:00"/>
    <x v="0"/>
    <x v="1"/>
    <x v="4"/>
    <x v="8"/>
    <x v="1"/>
    <n v="77.63"/>
    <x v="80"/>
    <n v="7374.8499999999995"/>
    <n v="1241.73"/>
    <n v="0.16837359403920082"/>
    <x v="1"/>
    <x v="3"/>
    <x v="0"/>
    <x v="5"/>
    <n v="22"/>
    <x v="0"/>
  </r>
  <r>
    <x v="1"/>
    <s v="R0482"/>
    <d v="2023-12-17T00:00:00"/>
    <x v="0"/>
    <x v="2"/>
    <x v="3"/>
    <x v="4"/>
    <x v="2"/>
    <n v="91.94"/>
    <x v="24"/>
    <n v="8642.36"/>
    <n v="2568.17"/>
    <n v="0.29716072924525244"/>
    <x v="0"/>
    <x v="0"/>
    <x v="2"/>
    <x v="0"/>
    <n v="17"/>
    <x v="0"/>
  </r>
  <r>
    <x v="4"/>
    <s v="R0483"/>
    <d v="2022-02-14T00:00:00"/>
    <x v="0"/>
    <x v="2"/>
    <x v="2"/>
    <x v="12"/>
    <x v="0"/>
    <n v="53.13"/>
    <x v="74"/>
    <n v="1062.6000000000001"/>
    <n v="284.48"/>
    <n v="0.26772068511198943"/>
    <x v="0"/>
    <x v="1"/>
    <x v="1"/>
    <x v="4"/>
    <n v="14"/>
    <x v="0"/>
  </r>
  <r>
    <x v="2"/>
    <s v="R0484"/>
    <d v="2021-03-22T00:00:00"/>
    <x v="0"/>
    <x v="4"/>
    <x v="9"/>
    <x v="31"/>
    <x v="3"/>
    <n v="116.53"/>
    <x v="60"/>
    <n v="6176.09"/>
    <n v="1616.37"/>
    <n v="0.26171412657522797"/>
    <x v="1"/>
    <x v="1"/>
    <x v="0"/>
    <x v="1"/>
    <n v="22"/>
    <x v="2"/>
  </r>
  <r>
    <x v="4"/>
    <s v="R0485"/>
    <d v="2022-09-14T00:00:00"/>
    <x v="0"/>
    <x v="0"/>
    <x v="21"/>
    <x v="22"/>
    <x v="0"/>
    <n v="29.96"/>
    <x v="88"/>
    <n v="359.52"/>
    <n v="58.81"/>
    <n v="0.16357921673342235"/>
    <x v="1"/>
    <x v="2"/>
    <x v="1"/>
    <x v="8"/>
    <n v="14"/>
    <x v="2"/>
  </r>
  <r>
    <x v="0"/>
    <s v="R0486"/>
    <d v="2023-09-05T00:00:00"/>
    <x v="0"/>
    <x v="4"/>
    <x v="8"/>
    <x v="14"/>
    <x v="3"/>
    <n v="133.44"/>
    <x v="51"/>
    <n v="6538.5599999999995"/>
    <n v="665.33"/>
    <n v="0.10175482063328931"/>
    <x v="0"/>
    <x v="2"/>
    <x v="2"/>
    <x v="8"/>
    <n v="5"/>
    <x v="0"/>
  </r>
  <r>
    <x v="1"/>
    <s v="R0487"/>
    <d v="2023-07-16T00:00:00"/>
    <x v="0"/>
    <x v="3"/>
    <x v="17"/>
    <x v="6"/>
    <x v="3"/>
    <n v="127.66"/>
    <x v="19"/>
    <n v="2170.2199999999998"/>
    <n v="382.88"/>
    <n v="0.17642450995751585"/>
    <x v="0"/>
    <x v="2"/>
    <x v="2"/>
    <x v="3"/>
    <n v="16"/>
    <x v="2"/>
  </r>
  <r>
    <x v="3"/>
    <s v="R0488"/>
    <d v="2022-02-15T00:00:00"/>
    <x v="0"/>
    <x v="3"/>
    <x v="14"/>
    <x v="6"/>
    <x v="2"/>
    <n v="48.09"/>
    <x v="52"/>
    <n v="3077.76"/>
    <n v="493.56"/>
    <n v="0.16036338116032439"/>
    <x v="0"/>
    <x v="1"/>
    <x v="1"/>
    <x v="4"/>
    <n v="15"/>
    <x v="2"/>
  </r>
  <r>
    <x v="0"/>
    <s v="R0489"/>
    <d v="2021-12-27T00:00:00"/>
    <x v="0"/>
    <x v="2"/>
    <x v="6"/>
    <x v="12"/>
    <x v="0"/>
    <n v="125.21"/>
    <x v="2"/>
    <n v="5258.82"/>
    <n v="565.21"/>
    <n v="0.10747848376632022"/>
    <x v="0"/>
    <x v="0"/>
    <x v="0"/>
    <x v="0"/>
    <n v="27"/>
    <x v="0"/>
  </r>
  <r>
    <x v="1"/>
    <s v="R0490"/>
    <d v="2023-03-15T00:00:00"/>
    <x v="0"/>
    <x v="2"/>
    <x v="12"/>
    <x v="15"/>
    <x v="1"/>
    <n v="122.23"/>
    <x v="24"/>
    <n v="11489.62"/>
    <n v="2310.25"/>
    <n v="0.20107279440051107"/>
    <x v="1"/>
    <x v="1"/>
    <x v="2"/>
    <x v="1"/>
    <n v="15"/>
    <x v="2"/>
  </r>
  <r>
    <x v="4"/>
    <s v="R0491"/>
    <d v="2021-09-15T00:00:00"/>
    <x v="0"/>
    <x v="0"/>
    <x v="22"/>
    <x v="24"/>
    <x v="0"/>
    <n v="102.19"/>
    <x v="12"/>
    <n v="2963.5099999999998"/>
    <n v="535.23"/>
    <n v="0.18060678047315518"/>
    <x v="0"/>
    <x v="2"/>
    <x v="0"/>
    <x v="8"/>
    <n v="15"/>
    <x v="2"/>
  </r>
  <r>
    <x v="0"/>
    <s v="R0492"/>
    <d v="2023-02-06T00:00:00"/>
    <x v="0"/>
    <x v="2"/>
    <x v="12"/>
    <x v="7"/>
    <x v="0"/>
    <n v="68.56"/>
    <x v="35"/>
    <n v="1302.6400000000001"/>
    <n v="295.58"/>
    <n v="0.22690843210710554"/>
    <x v="1"/>
    <x v="1"/>
    <x v="2"/>
    <x v="4"/>
    <n v="6"/>
    <x v="2"/>
  </r>
  <r>
    <x v="1"/>
    <s v="R0493"/>
    <d v="2023-11-28T00:00:00"/>
    <x v="0"/>
    <x v="0"/>
    <x v="22"/>
    <x v="25"/>
    <x v="1"/>
    <n v="55.29"/>
    <x v="32"/>
    <n v="608.18999999999994"/>
    <n v="136.38"/>
    <n v="0.22423913579637944"/>
    <x v="1"/>
    <x v="0"/>
    <x v="2"/>
    <x v="6"/>
    <n v="28"/>
    <x v="0"/>
  </r>
  <r>
    <x v="2"/>
    <s v="R0494"/>
    <d v="2021-03-15T00:00:00"/>
    <x v="0"/>
    <x v="1"/>
    <x v="13"/>
    <x v="8"/>
    <x v="2"/>
    <n v="50.13"/>
    <x v="46"/>
    <n v="4912.7400000000007"/>
    <n v="609.91"/>
    <n v="0.12414864210196344"/>
    <x v="0"/>
    <x v="1"/>
    <x v="0"/>
    <x v="1"/>
    <n v="15"/>
    <x v="2"/>
  </r>
  <r>
    <x v="2"/>
    <s v="R0495"/>
    <d v="2023-02-03T00:00:00"/>
    <x v="0"/>
    <x v="2"/>
    <x v="2"/>
    <x v="3"/>
    <x v="0"/>
    <n v="61.42"/>
    <x v="45"/>
    <n v="3071"/>
    <n v="907.15"/>
    <n v="0.29539238033213938"/>
    <x v="1"/>
    <x v="1"/>
    <x v="2"/>
    <x v="4"/>
    <n v="3"/>
    <x v="1"/>
  </r>
  <r>
    <x v="3"/>
    <s v="R0496"/>
    <d v="2023-08-21T00:00:00"/>
    <x v="0"/>
    <x v="3"/>
    <x v="5"/>
    <x v="6"/>
    <x v="0"/>
    <n v="137.46"/>
    <x v="56"/>
    <n v="9759.66"/>
    <n v="1340.84"/>
    <n v="0.13738593352637285"/>
    <x v="0"/>
    <x v="2"/>
    <x v="2"/>
    <x v="7"/>
    <n v="21"/>
    <x v="1"/>
  </r>
  <r>
    <x v="1"/>
    <s v="R0497"/>
    <d v="2022-09-20T00:00:00"/>
    <x v="0"/>
    <x v="1"/>
    <x v="13"/>
    <x v="20"/>
    <x v="3"/>
    <n v="30.09"/>
    <x v="59"/>
    <n v="1745.22"/>
    <n v="329.94"/>
    <n v="0.18905352906796852"/>
    <x v="1"/>
    <x v="2"/>
    <x v="1"/>
    <x v="8"/>
    <n v="20"/>
    <x v="0"/>
  </r>
  <r>
    <x v="2"/>
    <s v="R0498"/>
    <d v="2022-10-01T00:00:00"/>
    <x v="0"/>
    <x v="2"/>
    <x v="3"/>
    <x v="7"/>
    <x v="0"/>
    <n v="127.75"/>
    <x v="30"/>
    <n v="4343.5"/>
    <n v="858.38"/>
    <n v="0.19762403591573616"/>
    <x v="0"/>
    <x v="0"/>
    <x v="1"/>
    <x v="9"/>
    <n v="1"/>
    <x v="1"/>
  </r>
  <r>
    <x v="4"/>
    <s v="R0499"/>
    <d v="2022-06-16T00:00:00"/>
    <x v="0"/>
    <x v="0"/>
    <x v="23"/>
    <x v="26"/>
    <x v="1"/>
    <n v="65.36"/>
    <x v="74"/>
    <n v="1307.2"/>
    <n v="343.29"/>
    <n v="0.26261474908200733"/>
    <x v="1"/>
    <x v="3"/>
    <x v="1"/>
    <x v="11"/>
    <n v="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4A47A9-EF5B-484E-901C-6CF6FFF02A4F}"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location ref="N36:O42" firstHeaderRow="1" firstDataRow="1" firstDataCol="1"/>
  <pivotFields count="19">
    <pivotField dataField="1" showAll="0">
      <items count="6">
        <item x="2"/>
        <item x="3"/>
        <item x="4"/>
        <item x="1"/>
        <item x="0"/>
        <item t="default"/>
      </items>
    </pivotField>
    <pivotField showAll="0"/>
    <pivotField numFmtId="14" showAll="0"/>
    <pivotField showAll="0">
      <items count="2">
        <item x="0"/>
        <item t="default"/>
      </items>
    </pivotField>
    <pivotField axis="axisRow" showAll="0">
      <items count="6">
        <item sd="0" x="1"/>
        <item sd="0" x="3"/>
        <item sd="0" x="2"/>
        <item sd="0" x="4"/>
        <item sd="0" x="0"/>
        <item t="default"/>
      </items>
    </pivotField>
    <pivotField showAll="0">
      <items count="30">
        <item x="2"/>
        <item x="20"/>
        <item x="5"/>
        <item x="4"/>
        <item x="13"/>
        <item x="11"/>
        <item x="28"/>
        <item x="15"/>
        <item x="22"/>
        <item x="27"/>
        <item x="0"/>
        <item x="1"/>
        <item x="14"/>
        <item x="3"/>
        <item x="19"/>
        <item x="21"/>
        <item x="12"/>
        <item x="24"/>
        <item x="7"/>
        <item x="23"/>
        <item x="25"/>
        <item x="26"/>
        <item x="10"/>
        <item x="6"/>
        <item x="8"/>
        <item x="9"/>
        <item x="17"/>
        <item x="18"/>
        <item x="16"/>
        <item t="default"/>
      </items>
    </pivotField>
    <pivotField showAll="0"/>
    <pivotField showAll="0">
      <items count="5">
        <item x="1"/>
        <item x="2"/>
        <item x="0"/>
        <item x="3"/>
        <item t="default"/>
      </items>
    </pivotField>
    <pivotField numFmtId="164" showAll="0"/>
    <pivotField showAll="0"/>
    <pivotField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1">
    <field x="4"/>
  </rowFields>
  <rowItems count="6">
    <i>
      <x/>
    </i>
    <i>
      <x v="1"/>
    </i>
    <i>
      <x v="2"/>
    </i>
    <i>
      <x v="3"/>
    </i>
    <i>
      <x v="4"/>
    </i>
    <i t="grand">
      <x/>
    </i>
  </rowItems>
  <colItems count="1">
    <i/>
  </colItems>
  <dataFields count="1">
    <dataField name="Count of Retailer" fld="0" subtotal="count" baseField="0" baseItem="0"/>
  </dataFields>
  <formats count="2">
    <format dxfId="1245">
      <pivotArea outline="0" collapsedLevelsAreSubtotals="1" fieldPosition="0"/>
    </format>
    <format dxfId="1246">
      <pivotArea dataOnly="0" labelOnly="1" outline="0" axis="axisValues" fieldPosition="0"/>
    </format>
  </formats>
  <chartFormats count="2">
    <chartFormat chart="55" format="80" series="1">
      <pivotArea type="data" outline="0" fieldPosition="0">
        <references count="1">
          <reference field="4294967294" count="1" selected="0">
            <x v="0"/>
          </reference>
        </references>
      </pivotArea>
    </chartFormat>
    <chartFormat chart="6" format="7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9BBF44-724B-409F-A480-BD0C06EF653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5">
  <location ref="R18:T22" firstHeaderRow="0" firstDataRow="1" firstDataCol="1"/>
  <pivotFields count="19">
    <pivotField showAll="0">
      <items count="6">
        <item x="2"/>
        <item x="3"/>
        <item x="4"/>
        <item x="1"/>
        <item x="0"/>
        <item t="default"/>
      </items>
    </pivotField>
    <pivotField showAll="0"/>
    <pivotField numFmtId="14" showAll="0"/>
    <pivotField showAll="0">
      <items count="2">
        <item x="0"/>
        <item t="default"/>
      </items>
    </pivotField>
    <pivotField showAll="0">
      <items count="6">
        <item x="1"/>
        <item x="3"/>
        <item x="2"/>
        <item x="4"/>
        <item x="0"/>
        <item t="default"/>
      </items>
    </pivotField>
    <pivotField showAll="0"/>
    <pivotField showAll="0"/>
    <pivotField showAll="0">
      <items count="5">
        <item x="1"/>
        <item x="2"/>
        <item x="0"/>
        <item x="3"/>
        <item t="default"/>
      </items>
    </pivotField>
    <pivotField numFmtId="164" showAll="0"/>
    <pivotField dataField="1" showAll="0"/>
    <pivotField numFmtId="164" showAll="0"/>
    <pivotField dataField="1"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axis="axisRow" showAll="0">
      <items count="4">
        <item x="1"/>
        <item x="2"/>
        <item x="0"/>
        <item t="default"/>
      </items>
    </pivotField>
  </pivotFields>
  <rowFields count="1">
    <field x="18"/>
  </rowFields>
  <rowItems count="4">
    <i>
      <x/>
    </i>
    <i>
      <x v="1"/>
    </i>
    <i>
      <x v="2"/>
    </i>
    <i t="grand">
      <x/>
    </i>
  </rowItems>
  <colFields count="1">
    <field x="-2"/>
  </colFields>
  <colItems count="2">
    <i>
      <x/>
    </i>
    <i i="1">
      <x v="1"/>
    </i>
  </colItems>
  <dataFields count="2">
    <dataField name="Sum of Operating Profit" fld="11" baseField="0" baseItem="0"/>
    <dataField name="Sum of Units Sold" fld="9" baseField="0" baseItem="0"/>
  </dataFields>
  <formats count="2">
    <format dxfId="1270">
      <pivotArea outline="0" collapsedLevelsAreSubtotals="1" fieldPosition="0"/>
    </format>
    <format dxfId="1271">
      <pivotArea outline="0" collapsedLevelsAreSubtotals="1" fieldPosition="0">
        <references count="1">
          <reference field="4294967294" count="1" selected="0">
            <x v="1"/>
          </reference>
        </references>
      </pivotArea>
    </format>
  </formats>
  <chartFormats count="4">
    <chartFormat chart="128" format="4" series="1">
      <pivotArea type="data" outline="0" fieldPosition="0">
        <references count="1">
          <reference field="4294967294" count="1" selected="0">
            <x v="0"/>
          </reference>
        </references>
      </pivotArea>
    </chartFormat>
    <chartFormat chart="128" format="5" series="1">
      <pivotArea type="data" outline="0" fieldPosition="0">
        <references count="1">
          <reference field="4294967294" count="1" selected="0">
            <x v="1"/>
          </reference>
        </references>
      </pivotArea>
    </chartFormat>
    <chartFormat chart="130" format="8" series="1">
      <pivotArea type="data" outline="0" fieldPosition="0">
        <references count="1">
          <reference field="4294967294" count="1" selected="0">
            <x v="0"/>
          </reference>
        </references>
      </pivotArea>
    </chartFormat>
    <chartFormat chart="13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13726F-405E-4BC2-AA08-193E2A5E64F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U3:V9" firstHeaderRow="1" firstDataRow="1" firstDataCol="1"/>
  <pivotFields count="19">
    <pivotField axis="axisRow" showAll="0">
      <items count="6">
        <item x="2"/>
        <item x="3"/>
        <item x="4"/>
        <item x="1"/>
        <item x="0"/>
        <item t="default"/>
      </items>
    </pivotField>
    <pivotField showAll="0"/>
    <pivotField numFmtId="14" showAll="0"/>
    <pivotField showAll="0">
      <items count="2">
        <item x="0"/>
        <item t="default"/>
      </items>
    </pivotField>
    <pivotField showAll="0">
      <items count="6">
        <item x="1"/>
        <item x="3"/>
        <item x="2"/>
        <item x="4"/>
        <item x="0"/>
        <item t="default"/>
      </items>
    </pivotField>
    <pivotField showAll="0"/>
    <pivotField showAll="0"/>
    <pivotField showAll="0"/>
    <pivotField numFmtId="164" showAll="0"/>
    <pivotField dataField="1" showAll="0"/>
    <pivotField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1">
    <field x="0"/>
  </rowFields>
  <rowItems count="6">
    <i>
      <x/>
    </i>
    <i>
      <x v="1"/>
    </i>
    <i>
      <x v="2"/>
    </i>
    <i>
      <x v="3"/>
    </i>
    <i>
      <x v="4"/>
    </i>
    <i t="grand">
      <x/>
    </i>
  </rowItems>
  <colItems count="1">
    <i/>
  </colItems>
  <dataFields count="1">
    <dataField name="Sum of Units Sold" fld="9" baseField="0" baseItem="0"/>
  </dataFields>
  <formats count="2">
    <format dxfId="1265">
      <pivotArea outline="0" collapsedLevelsAreSubtotals="1" fieldPosition="0"/>
    </format>
    <format dxfId="12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8F8533-DF1C-4CC2-AC51-FCA34C16F58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N3:O9" firstHeaderRow="1" firstDataRow="1" firstDataCol="1"/>
  <pivotFields count="19">
    <pivotField axis="axisRow" showAll="0">
      <items count="6">
        <item x="2"/>
        <item x="3"/>
        <item x="4"/>
        <item x="1"/>
        <item x="0"/>
        <item t="default"/>
      </items>
    </pivotField>
    <pivotField showAll="0"/>
    <pivotField numFmtId="14" showAll="0"/>
    <pivotField showAll="0">
      <items count="2">
        <item x="0"/>
        <item t="default"/>
      </items>
    </pivotField>
    <pivotField showAll="0">
      <items count="6">
        <item x="1"/>
        <item x="3"/>
        <item x="2"/>
        <item x="4"/>
        <item x="0"/>
        <item t="default"/>
      </items>
    </pivotField>
    <pivotField showAll="0"/>
    <pivotField showAll="0"/>
    <pivotField showAll="0"/>
    <pivotField numFmtId="164" showAll="0"/>
    <pivotField showAll="0"/>
    <pivotField dataField="1"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1">
    <field x="0"/>
  </rowFields>
  <rowItems count="6">
    <i>
      <x/>
    </i>
    <i>
      <x v="1"/>
    </i>
    <i>
      <x v="2"/>
    </i>
    <i>
      <x v="3"/>
    </i>
    <i>
      <x v="4"/>
    </i>
    <i t="grand">
      <x/>
    </i>
  </rowItems>
  <colItems count="1">
    <i/>
  </colItems>
  <dataFields count="1">
    <dataField name="Sum of Total Sales" fld="10" baseField="0" baseItem="0" numFmtId="165"/>
  </dataFields>
  <formats count="1">
    <format dxfId="1268">
      <pivotArea outline="0" collapsedLevelsAreSubtotals="1" fieldPosition="0"/>
    </format>
  </formats>
  <chartFormats count="12">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 chart="9" format="10">
      <pivotArea type="data" outline="0" fieldPosition="0">
        <references count="2">
          <reference field="4294967294" count="1" selected="0">
            <x v="0"/>
          </reference>
          <reference field="0" count="1" selected="0">
            <x v="2"/>
          </reference>
        </references>
      </pivotArea>
    </chartFormat>
    <chartFormat chart="9" format="11">
      <pivotArea type="data" outline="0" fieldPosition="0">
        <references count="2">
          <reference field="4294967294" count="1" selected="0">
            <x v="0"/>
          </reference>
          <reference field="0" count="1" selected="0">
            <x v="3"/>
          </reference>
        </references>
      </pivotArea>
    </chartFormat>
    <chartFormat chart="9" format="12">
      <pivotArea type="data" outline="0" fieldPosition="0">
        <references count="2">
          <reference field="4294967294" count="1" selected="0">
            <x v="0"/>
          </reference>
          <reference field="0" count="1" selected="0">
            <x v="4"/>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0" count="1" selected="0">
            <x v="0"/>
          </reference>
        </references>
      </pivotArea>
    </chartFormat>
    <chartFormat chart="10" format="9">
      <pivotArea type="data" outline="0" fieldPosition="0">
        <references count="2">
          <reference field="4294967294" count="1" selected="0">
            <x v="0"/>
          </reference>
          <reference field="0" count="1" selected="0">
            <x v="1"/>
          </reference>
        </references>
      </pivotArea>
    </chartFormat>
    <chartFormat chart="10" format="10">
      <pivotArea type="data" outline="0" fieldPosition="0">
        <references count="2">
          <reference field="4294967294" count="1" selected="0">
            <x v="0"/>
          </reference>
          <reference field="0" count="1" selected="0">
            <x v="2"/>
          </reference>
        </references>
      </pivotArea>
    </chartFormat>
    <chartFormat chart="10" format="11">
      <pivotArea type="data" outline="0" fieldPosition="0">
        <references count="2">
          <reference field="4294967294" count="1" selected="0">
            <x v="0"/>
          </reference>
          <reference field="0" count="1" selected="0">
            <x v="3"/>
          </reference>
        </references>
      </pivotArea>
    </chartFormat>
    <chartFormat chart="10"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91D7AAE-E5B6-4F21-8EE1-2964DD1FB72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7:E52" firstHeaderRow="1" firstDataRow="1" firstDataCol="1"/>
  <pivotFields count="19">
    <pivotField showAll="0">
      <items count="6">
        <item x="2"/>
        <item x="3"/>
        <item x="4"/>
        <item x="1"/>
        <item x="0"/>
        <item t="default"/>
      </items>
    </pivotField>
    <pivotField showAll="0"/>
    <pivotField numFmtId="14" showAll="0"/>
    <pivotField showAll="0">
      <items count="2">
        <item x="0"/>
        <item t="default"/>
      </items>
    </pivotField>
    <pivotField axis="axisRow" showAll="0">
      <items count="6">
        <item x="1"/>
        <item x="3"/>
        <item x="2"/>
        <item x="4"/>
        <item x="0"/>
        <item t="default"/>
      </items>
    </pivotField>
    <pivotField axis="axisRow" showAll="0">
      <items count="30">
        <item x="2"/>
        <item x="20"/>
        <item x="5"/>
        <item x="4"/>
        <item x="13"/>
        <item x="11"/>
        <item x="28"/>
        <item x="15"/>
        <item x="22"/>
        <item x="27"/>
        <item x="0"/>
        <item x="1"/>
        <item x="14"/>
        <item x="3"/>
        <item x="19"/>
        <item x="21"/>
        <item x="12"/>
        <item x="24"/>
        <item x="7"/>
        <item x="23"/>
        <item x="25"/>
        <item x="26"/>
        <item x="10"/>
        <item x="6"/>
        <item x="8"/>
        <item x="9"/>
        <item x="17"/>
        <item x="18"/>
        <item x="16"/>
        <item t="default"/>
      </items>
    </pivotField>
    <pivotField showAll="0"/>
    <pivotField showAll="0"/>
    <pivotField numFmtId="164" showAll="0"/>
    <pivotField showAll="0"/>
    <pivotField numFmtId="164" showAll="0"/>
    <pivotField dataField="1"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2">
    <field x="4"/>
    <field x="5"/>
  </rowFields>
  <rowItems count="35">
    <i>
      <x/>
    </i>
    <i r="1">
      <x v="1"/>
    </i>
    <i r="1">
      <x v="3"/>
    </i>
    <i r="1">
      <x v="4"/>
    </i>
    <i r="1">
      <x v="11"/>
    </i>
    <i r="1">
      <x v="18"/>
    </i>
    <i>
      <x v="1"/>
    </i>
    <i r="1">
      <x v="2"/>
    </i>
    <i r="1">
      <x v="7"/>
    </i>
    <i r="1">
      <x v="12"/>
    </i>
    <i r="1">
      <x v="26"/>
    </i>
    <i r="1">
      <x v="27"/>
    </i>
    <i>
      <x v="2"/>
    </i>
    <i r="1">
      <x/>
    </i>
    <i r="1">
      <x v="13"/>
    </i>
    <i r="1">
      <x v="16"/>
    </i>
    <i r="1">
      <x v="22"/>
    </i>
    <i r="1">
      <x v="23"/>
    </i>
    <i>
      <x v="3"/>
    </i>
    <i r="1">
      <x v="5"/>
    </i>
    <i r="1">
      <x v="6"/>
    </i>
    <i r="1">
      <x v="14"/>
    </i>
    <i r="1">
      <x v="24"/>
    </i>
    <i r="1">
      <x v="25"/>
    </i>
    <i>
      <x v="4"/>
    </i>
    <i r="1">
      <x v="8"/>
    </i>
    <i r="1">
      <x v="9"/>
    </i>
    <i r="1">
      <x v="10"/>
    </i>
    <i r="1">
      <x v="15"/>
    </i>
    <i r="1">
      <x v="17"/>
    </i>
    <i r="1">
      <x v="19"/>
    </i>
    <i r="1">
      <x v="20"/>
    </i>
    <i r="1">
      <x v="21"/>
    </i>
    <i r="1">
      <x v="28"/>
    </i>
    <i t="grand">
      <x/>
    </i>
  </rowItems>
  <colItems count="1">
    <i/>
  </colItems>
  <dataFields count="1">
    <dataField name="Sum of Operating Profit" fld="11" baseField="0" baseItem="0"/>
  </dataFields>
  <formats count="1">
    <format dxfId="12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CF348CA-AD37-42B0-906C-355042B06388}"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N26:S33" firstHeaderRow="1" firstDataRow="2" firstDataCol="1"/>
  <pivotFields count="19">
    <pivotField showAll="0">
      <items count="6">
        <item x="2"/>
        <item x="3"/>
        <item x="4"/>
        <item x="1"/>
        <item x="0"/>
        <item t="default"/>
      </items>
    </pivotField>
    <pivotField showAll="0"/>
    <pivotField numFmtId="14" showAll="0"/>
    <pivotField showAll="0">
      <items count="2">
        <item x="0"/>
        <item t="default"/>
      </items>
    </pivotField>
    <pivotField axis="axisRow" showAll="0">
      <items count="6">
        <item sd="0" x="1"/>
        <item sd="0" x="3"/>
        <item sd="0" x="2"/>
        <item sd="0" x="4"/>
        <item sd="0" x="0"/>
        <item t="default"/>
      </items>
    </pivotField>
    <pivotField axis="axisRow" showAll="0">
      <items count="30">
        <item x="2"/>
        <item x="20"/>
        <item x="5"/>
        <item x="4"/>
        <item x="13"/>
        <item x="11"/>
        <item x="28"/>
        <item x="15"/>
        <item x="22"/>
        <item x="27"/>
        <item x="0"/>
        <item x="1"/>
        <item x="14"/>
        <item x="3"/>
        <item x="19"/>
        <item x="21"/>
        <item x="12"/>
        <item x="24"/>
        <item x="7"/>
        <item x="23"/>
        <item x="25"/>
        <item x="26"/>
        <item x="10"/>
        <item x="6"/>
        <item x="8"/>
        <item x="9"/>
        <item x="17"/>
        <item x="18"/>
        <item x="16"/>
        <item t="default"/>
      </items>
    </pivotField>
    <pivotField showAll="0"/>
    <pivotField axis="axisCol" showAll="0">
      <items count="5">
        <item x="1"/>
        <item x="2"/>
        <item x="0"/>
        <item x="3"/>
        <item t="default"/>
      </items>
    </pivotField>
    <pivotField numFmtId="164" showAll="0"/>
    <pivotField dataField="1" showAll="0"/>
    <pivotField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2">
    <field x="4"/>
    <field x="5"/>
  </rowFields>
  <rowItems count="6">
    <i>
      <x/>
    </i>
    <i>
      <x v="1"/>
    </i>
    <i>
      <x v="2"/>
    </i>
    <i>
      <x v="3"/>
    </i>
    <i>
      <x v="4"/>
    </i>
    <i t="grand">
      <x/>
    </i>
  </rowItems>
  <colFields count="1">
    <field x="7"/>
  </colFields>
  <colItems count="5">
    <i>
      <x/>
    </i>
    <i>
      <x v="1"/>
    </i>
    <i>
      <x v="2"/>
    </i>
    <i>
      <x v="3"/>
    </i>
    <i t="grand">
      <x/>
    </i>
  </colItems>
  <dataFields count="1">
    <dataField name="Sum of Units Sold" fld="9" baseField="0" baseItem="0"/>
  </dataFields>
  <formats count="2">
    <format dxfId="1262">
      <pivotArea outline="0" collapsedLevelsAreSubtotals="1" fieldPosition="0"/>
    </format>
    <format dxfId="12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B4EA5F8-432B-4FDF-A252-0AC5AD146B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showAll="0">
      <items count="6">
        <item x="2"/>
        <item x="3"/>
        <item x="4"/>
        <item x="1"/>
        <item x="0"/>
        <item t="default"/>
      </items>
    </pivotField>
    <pivotField showAll="0"/>
    <pivotField numFmtId="14" showAll="0"/>
    <pivotField showAll="0">
      <items count="2">
        <item x="0"/>
        <item t="default"/>
      </items>
    </pivotField>
    <pivotField showAll="0">
      <items count="6">
        <item x="1"/>
        <item x="3"/>
        <item x="2"/>
        <item x="4"/>
        <item x="0"/>
        <item t="default"/>
      </items>
    </pivotField>
    <pivotField showAll="0"/>
    <pivotField showAll="0"/>
    <pivotField showAll="0"/>
    <pivotField numFmtId="164" showAll="0"/>
    <pivotField showAll="0"/>
    <pivotField dataField="1"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Items count="1">
    <i/>
  </rowItems>
  <colItems count="1">
    <i/>
  </colItems>
  <dataFields count="1">
    <dataField name="Sum of Total Sales" fld="10" baseField="0" baseItem="0" numFmtId="165"/>
  </dataFields>
  <formats count="1">
    <format dxfId="12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AFF611E-C861-4E2D-9B7D-A8748910B6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9">
    <pivotField showAll="0">
      <items count="6">
        <item x="2"/>
        <item x="3"/>
        <item x="4"/>
        <item x="1"/>
        <item x="0"/>
        <item t="default"/>
      </items>
    </pivotField>
    <pivotField showAll="0"/>
    <pivotField numFmtId="14" showAll="0"/>
    <pivotField showAll="0">
      <items count="2">
        <item x="0"/>
        <item t="default"/>
      </items>
    </pivotField>
    <pivotField showAll="0">
      <items count="6">
        <item x="1"/>
        <item x="3"/>
        <item x="2"/>
        <item x="4"/>
        <item x="0"/>
        <item t="default"/>
      </items>
    </pivotField>
    <pivotField showAll="0"/>
    <pivotField showAll="0"/>
    <pivotField showAll="0"/>
    <pivotField numFmtId="164" showAll="0"/>
    <pivotField showAll="0"/>
    <pivotField numFmtId="164" showAll="0"/>
    <pivotField dataField="1"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Items count="1">
    <i/>
  </rowItems>
  <colItems count="1">
    <i/>
  </colItems>
  <dataFields count="1">
    <dataField name="Sum of Operating Profit" fld="11" baseField="0" baseItem="0"/>
  </dataFields>
  <formats count="1">
    <format dxfId="12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73418F5-F3C7-44C2-9DE8-E3535E02F54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52" firstHeaderRow="1" firstDataRow="1" firstDataCol="1"/>
  <pivotFields count="19">
    <pivotField showAll="0">
      <items count="6">
        <item x="2"/>
        <item x="3"/>
        <item x="4"/>
        <item x="1"/>
        <item x="0"/>
        <item t="default"/>
      </items>
    </pivotField>
    <pivotField showAll="0"/>
    <pivotField numFmtId="14" showAll="0"/>
    <pivotField showAll="0">
      <items count="2">
        <item x="0"/>
        <item t="default"/>
      </items>
    </pivotField>
    <pivotField axis="axisRow" showAll="0">
      <items count="6">
        <item x="1"/>
        <item x="3"/>
        <item x="2"/>
        <item x="4"/>
        <item x="0"/>
        <item t="default"/>
      </items>
    </pivotField>
    <pivotField axis="axisRow" showAll="0">
      <items count="30">
        <item x="2"/>
        <item x="20"/>
        <item x="5"/>
        <item x="4"/>
        <item x="13"/>
        <item x="11"/>
        <item x="28"/>
        <item x="15"/>
        <item x="22"/>
        <item x="27"/>
        <item x="0"/>
        <item x="1"/>
        <item x="14"/>
        <item x="3"/>
        <item x="19"/>
        <item x="21"/>
        <item x="12"/>
        <item x="24"/>
        <item x="7"/>
        <item x="23"/>
        <item x="25"/>
        <item x="26"/>
        <item x="10"/>
        <item x="6"/>
        <item x="8"/>
        <item x="9"/>
        <item x="17"/>
        <item x="18"/>
        <item x="16"/>
        <item t="default"/>
      </items>
    </pivotField>
    <pivotField showAll="0"/>
    <pivotField showAll="0"/>
    <pivotField numFmtId="164" showAll="0"/>
    <pivotField showAll="0"/>
    <pivotField dataField="1"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2">
    <field x="4"/>
    <field x="5"/>
  </rowFields>
  <rowItems count="35">
    <i>
      <x/>
    </i>
    <i r="1">
      <x v="1"/>
    </i>
    <i r="1">
      <x v="3"/>
    </i>
    <i r="1">
      <x v="4"/>
    </i>
    <i r="1">
      <x v="11"/>
    </i>
    <i r="1">
      <x v="18"/>
    </i>
    <i>
      <x v="1"/>
    </i>
    <i r="1">
      <x v="2"/>
    </i>
    <i r="1">
      <x v="7"/>
    </i>
    <i r="1">
      <x v="12"/>
    </i>
    <i r="1">
      <x v="26"/>
    </i>
    <i r="1">
      <x v="27"/>
    </i>
    <i>
      <x v="2"/>
    </i>
    <i r="1">
      <x/>
    </i>
    <i r="1">
      <x v="13"/>
    </i>
    <i r="1">
      <x v="16"/>
    </i>
    <i r="1">
      <x v="22"/>
    </i>
    <i r="1">
      <x v="23"/>
    </i>
    <i>
      <x v="3"/>
    </i>
    <i r="1">
      <x v="5"/>
    </i>
    <i r="1">
      <x v="6"/>
    </i>
    <i r="1">
      <x v="14"/>
    </i>
    <i r="1">
      <x v="24"/>
    </i>
    <i r="1">
      <x v="25"/>
    </i>
    <i>
      <x v="4"/>
    </i>
    <i r="1">
      <x v="8"/>
    </i>
    <i r="1">
      <x v="9"/>
    </i>
    <i r="1">
      <x v="10"/>
    </i>
    <i r="1">
      <x v="15"/>
    </i>
    <i r="1">
      <x v="17"/>
    </i>
    <i r="1">
      <x v="19"/>
    </i>
    <i r="1">
      <x v="20"/>
    </i>
    <i r="1">
      <x v="21"/>
    </i>
    <i r="1">
      <x v="28"/>
    </i>
    <i t="grand">
      <x/>
    </i>
  </rowItems>
  <colItems count="1">
    <i/>
  </colItems>
  <dataFields count="1">
    <dataField name="Sum of Total Sales" fld="10" baseField="0" baseItem="0" numFmtId="165"/>
  </dataFields>
  <formats count="1">
    <format dxfId="12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0352C1B-619A-4BED-9C42-123242584E0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2:P15" firstHeaderRow="0" firstDataRow="1" firstDataCol="1"/>
  <pivotFields count="19">
    <pivotField showAll="0">
      <items count="6">
        <item x="2"/>
        <item x="3"/>
        <item x="4"/>
        <item x="1"/>
        <item x="0"/>
        <item t="default"/>
      </items>
    </pivotField>
    <pivotField showAll="0"/>
    <pivotField numFmtId="14" showAll="0"/>
    <pivotField showAll="0">
      <items count="2">
        <item x="0"/>
        <item t="default"/>
      </items>
    </pivotField>
    <pivotField showAll="0">
      <items count="6">
        <item x="1"/>
        <item x="3"/>
        <item x="2"/>
        <item x="4"/>
        <item x="0"/>
        <item t="default"/>
      </items>
    </pivotField>
    <pivotField showAll="0"/>
    <pivotField showAll="0"/>
    <pivotField showAll="0"/>
    <pivotField numFmtId="164" showAll="0"/>
    <pivotField dataField="1" showAll="0">
      <items count="99">
        <item x="47"/>
        <item x="82"/>
        <item x="63"/>
        <item x="77"/>
        <item x="1"/>
        <item x="22"/>
        <item x="58"/>
        <item x="71"/>
        <item x="39"/>
        <item x="28"/>
        <item x="32"/>
        <item x="88"/>
        <item x="14"/>
        <item x="97"/>
        <item x="36"/>
        <item x="65"/>
        <item x="19"/>
        <item x="23"/>
        <item x="35"/>
        <item x="74"/>
        <item x="86"/>
        <item x="25"/>
        <item x="17"/>
        <item x="37"/>
        <item x="62"/>
        <item x="55"/>
        <item x="90"/>
        <item x="31"/>
        <item x="12"/>
        <item x="8"/>
        <item x="83"/>
        <item x="15"/>
        <item x="26"/>
        <item x="30"/>
        <item x="94"/>
        <item x="29"/>
        <item x="13"/>
        <item x="89"/>
        <item x="33"/>
        <item x="43"/>
        <item x="0"/>
        <item x="2"/>
        <item x="61"/>
        <item x="85"/>
        <item x="18"/>
        <item x="16"/>
        <item x="34"/>
        <item x="49"/>
        <item x="51"/>
        <item x="45"/>
        <item x="68"/>
        <item x="60"/>
        <item x="66"/>
        <item x="76"/>
        <item x="67"/>
        <item x="9"/>
        <item x="59"/>
        <item x="75"/>
        <item x="78"/>
        <item x="53"/>
        <item x="40"/>
        <item x="93"/>
        <item x="52"/>
        <item x="44"/>
        <item x="21"/>
        <item x="7"/>
        <item x="96"/>
        <item x="57"/>
        <item x="91"/>
        <item x="56"/>
        <item x="38"/>
        <item x="11"/>
        <item x="42"/>
        <item x="79"/>
        <item x="5"/>
        <item x="50"/>
        <item x="27"/>
        <item x="64"/>
        <item x="6"/>
        <item x="4"/>
        <item x="73"/>
        <item x="69"/>
        <item x="92"/>
        <item x="20"/>
        <item x="10"/>
        <item x="3"/>
        <item x="54"/>
        <item x="95"/>
        <item x="87"/>
        <item x="81"/>
        <item x="72"/>
        <item x="48"/>
        <item x="24"/>
        <item x="80"/>
        <item x="70"/>
        <item x="41"/>
        <item x="46"/>
        <item x="84"/>
        <item t="default"/>
      </items>
    </pivotField>
    <pivotField dataField="1" numFmtId="164" showAll="0"/>
    <pivotField showAll="0"/>
    <pivotField numFmtId="164" showAll="0"/>
    <pivotField axis="axisRow" showAll="0">
      <items count="3">
        <item x="0"/>
        <item x="1"/>
        <item t="default"/>
      </items>
    </pivotField>
    <pivotField showAll="0"/>
    <pivotField showAll="0">
      <items count="4">
        <item x="0"/>
        <item x="1"/>
        <item x="2"/>
        <item t="default"/>
      </items>
    </pivotField>
    <pivotField showAll="0"/>
    <pivotField showAll="0"/>
    <pivotField showAll="0"/>
  </pivotFields>
  <rowFields count="1">
    <field x="13"/>
  </rowFields>
  <rowItems count="3">
    <i>
      <x/>
    </i>
    <i>
      <x v="1"/>
    </i>
    <i t="grand">
      <x/>
    </i>
  </rowItems>
  <colFields count="1">
    <field x="-2"/>
  </colFields>
  <colItems count="2">
    <i>
      <x/>
    </i>
    <i i="1">
      <x v="1"/>
    </i>
  </colItems>
  <dataFields count="2">
    <dataField name="Sum of Total Sales" fld="10" baseField="0" baseItem="0" numFmtId="165"/>
    <dataField name="Sum of Units Sold" fld="9" baseField="0" baseItem="0"/>
  </dataFields>
  <formats count="1">
    <format dxfId="12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CBE5B63-5293-4538-836F-8A266D1E7DCA}"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Q54:R71" firstHeaderRow="1" firstDataRow="1" firstDataCol="1"/>
  <pivotFields count="19">
    <pivotField showAll="0">
      <items count="6">
        <item x="2"/>
        <item x="3"/>
        <item x="4"/>
        <item x="1"/>
        <item x="0"/>
        <item t="default"/>
      </items>
    </pivotField>
    <pivotField showAll="0"/>
    <pivotField numFmtId="14" showAll="0"/>
    <pivotField showAll="0"/>
    <pivotField showAll="0">
      <items count="6">
        <item sd="0" x="1"/>
        <item sd="0" x="3"/>
        <item sd="0" x="2"/>
        <item sd="0" x="4"/>
        <item sd="0" x="0"/>
        <item t="default"/>
      </items>
    </pivotField>
    <pivotField showAll="0"/>
    <pivotField showAll="0"/>
    <pivotField showAll="0"/>
    <pivotField numFmtId="164" showAll="0"/>
    <pivotField showAll="0"/>
    <pivotField dataField="1" numFmtId="164" showAll="0"/>
    <pivotField showAll="0"/>
    <pivotField numFmtId="164" showAll="0"/>
    <pivotField showAll="0">
      <items count="3">
        <item x="0"/>
        <item x="1"/>
        <item t="default"/>
      </items>
    </pivotField>
    <pivotField axis="axisRow" showAll="0">
      <items count="5">
        <item x="1"/>
        <item x="3"/>
        <item x="2"/>
        <item x="0"/>
        <item t="default"/>
      </items>
    </pivotField>
    <pivotField showAll="0">
      <items count="4">
        <item x="0"/>
        <item x="1"/>
        <item x="2"/>
        <item t="default"/>
      </items>
    </pivotField>
    <pivotField axis="axisRow" showAll="0">
      <items count="13">
        <item x="2"/>
        <item x="4"/>
        <item x="1"/>
        <item x="10"/>
        <item x="5"/>
        <item x="11"/>
        <item x="3"/>
        <item x="7"/>
        <item x="8"/>
        <item x="9"/>
        <item x="6"/>
        <item x="0"/>
        <item t="default"/>
      </items>
    </pivotField>
    <pivotField showAll="0"/>
    <pivotField showAll="0"/>
  </pivotFields>
  <rowFields count="2">
    <field x="14"/>
    <field x="16"/>
  </rowFields>
  <rowItems count="17">
    <i>
      <x/>
    </i>
    <i r="1">
      <x/>
    </i>
    <i r="1">
      <x v="1"/>
    </i>
    <i r="1">
      <x v="2"/>
    </i>
    <i>
      <x v="1"/>
    </i>
    <i r="1">
      <x v="3"/>
    </i>
    <i r="1">
      <x v="4"/>
    </i>
    <i r="1">
      <x v="5"/>
    </i>
    <i>
      <x v="2"/>
    </i>
    <i r="1">
      <x v="6"/>
    </i>
    <i r="1">
      <x v="7"/>
    </i>
    <i r="1">
      <x v="8"/>
    </i>
    <i>
      <x v="3"/>
    </i>
    <i r="1">
      <x v="9"/>
    </i>
    <i r="1">
      <x v="10"/>
    </i>
    <i r="1">
      <x v="11"/>
    </i>
    <i t="grand">
      <x/>
    </i>
  </rowItems>
  <colItems count="1">
    <i/>
  </colItems>
  <dataFields count="1">
    <dataField name="Sum of Total Sales" fld="10" baseField="0" baseItem="0"/>
  </dataFields>
  <chartFormats count="7">
    <chartFormat chart="16" format="0"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E648C-EA6D-4A0F-BBE0-34888C82D31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N46:R52" firstHeaderRow="1" firstDataRow="2" firstDataCol="1"/>
  <pivotFields count="19">
    <pivotField showAll="0">
      <items count="6">
        <item x="2"/>
        <item x="3"/>
        <item x="4"/>
        <item x="1"/>
        <item x="0"/>
        <item t="default"/>
      </items>
    </pivotField>
    <pivotField showAll="0"/>
    <pivotField numFmtId="14" showAll="0"/>
    <pivotField showAll="0"/>
    <pivotField showAll="0">
      <items count="6">
        <item sd="0" x="1"/>
        <item sd="0" x="3"/>
        <item sd="0" x="2"/>
        <item sd="0" x="4"/>
        <item sd="0" x="0"/>
        <item t="default"/>
      </items>
    </pivotField>
    <pivotField showAll="0"/>
    <pivotField showAll="0"/>
    <pivotField axis="axisRow" showAll="0">
      <items count="5">
        <item x="1"/>
        <item x="2"/>
        <item x="0"/>
        <item x="3"/>
        <item t="default"/>
      </items>
    </pivotField>
    <pivotField numFmtId="164" showAll="0"/>
    <pivotField dataField="1" showAll="0"/>
    <pivotField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axis="axisCol" showAll="0">
      <items count="4">
        <item x="1"/>
        <item x="2"/>
        <item x="0"/>
        <item t="default"/>
      </items>
    </pivotField>
  </pivotFields>
  <rowFields count="1">
    <field x="7"/>
  </rowFields>
  <rowItems count="5">
    <i>
      <x/>
    </i>
    <i>
      <x v="1"/>
    </i>
    <i>
      <x v="2"/>
    </i>
    <i>
      <x v="3"/>
    </i>
    <i t="grand">
      <x/>
    </i>
  </rowItems>
  <colFields count="1">
    <field x="18"/>
  </colFields>
  <colItems count="4">
    <i>
      <x/>
    </i>
    <i>
      <x v="1"/>
    </i>
    <i>
      <x v="2"/>
    </i>
    <i t="grand">
      <x/>
    </i>
  </colItems>
  <dataFields count="1">
    <dataField name="Sum of Units Sol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5A1AB99-E14E-42F1-BADF-5718FAD2652C}"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D8:E14" firstHeaderRow="1" firstDataRow="1" firstDataCol="1"/>
  <pivotFields count="19">
    <pivotField showAll="0">
      <items count="6">
        <item x="2"/>
        <item x="3"/>
        <item x="4"/>
        <item x="1"/>
        <item x="0"/>
        <item t="default"/>
      </items>
    </pivotField>
    <pivotField showAll="0"/>
    <pivotField numFmtId="14" showAll="0"/>
    <pivotField showAll="0">
      <items count="2">
        <item x="0"/>
        <item t="default"/>
      </items>
    </pivotField>
    <pivotField axis="axisRow" showAll="0">
      <items count="6">
        <item x="1"/>
        <item x="3"/>
        <item x="2"/>
        <item x="4"/>
        <item x="0"/>
        <item t="default"/>
      </items>
    </pivotField>
    <pivotField showAll="0"/>
    <pivotField showAll="0"/>
    <pivotField showAll="0"/>
    <pivotField numFmtId="164" showAll="0"/>
    <pivotField showAll="0"/>
    <pivotField numFmtId="164" showAll="0"/>
    <pivotField dataField="1"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1">
    <field x="4"/>
  </rowFields>
  <rowItems count="6">
    <i>
      <x/>
    </i>
    <i>
      <x v="1"/>
    </i>
    <i>
      <x v="2"/>
    </i>
    <i>
      <x v="3"/>
    </i>
    <i>
      <x v="4"/>
    </i>
    <i t="grand">
      <x/>
    </i>
  </rowItems>
  <colItems count="1">
    <i/>
  </colItems>
  <dataFields count="1">
    <dataField name="Sum of Operating Profit" fld="11" baseField="0" baseItem="0"/>
  </dataFields>
  <formats count="1">
    <format dxfId="12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4F7B989-2D01-448E-B564-210CE51369AF}"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1">
  <location ref="N18:P23" firstHeaderRow="0" firstDataRow="1" firstDataCol="1"/>
  <pivotFields count="19">
    <pivotField showAll="0">
      <items count="6">
        <item x="2"/>
        <item x="3"/>
        <item x="4"/>
        <item x="1"/>
        <item x="0"/>
        <item t="default"/>
      </items>
    </pivotField>
    <pivotField showAll="0"/>
    <pivotField numFmtId="14" showAll="0"/>
    <pivotField showAll="0">
      <items count="2">
        <item x="0"/>
        <item t="default"/>
      </items>
    </pivotField>
    <pivotField showAll="0">
      <items count="6">
        <item x="1"/>
        <item x="3"/>
        <item x="2"/>
        <item x="4"/>
        <item x="0"/>
        <item t="default"/>
      </items>
    </pivotField>
    <pivotField showAll="0"/>
    <pivotField showAll="0"/>
    <pivotField axis="axisRow" showAll="0">
      <items count="5">
        <item x="1"/>
        <item x="2"/>
        <item x="0"/>
        <item x="3"/>
        <item t="default"/>
      </items>
    </pivotField>
    <pivotField numFmtId="164" showAll="0"/>
    <pivotField dataField="1" showAll="0"/>
    <pivotField dataField="1"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1">
    <field x="7"/>
  </rowFields>
  <rowItems count="5">
    <i>
      <x/>
    </i>
    <i>
      <x v="1"/>
    </i>
    <i>
      <x v="2"/>
    </i>
    <i>
      <x v="3"/>
    </i>
    <i t="grand">
      <x/>
    </i>
  </rowItems>
  <colFields count="1">
    <field x="-2"/>
  </colFields>
  <colItems count="2">
    <i>
      <x/>
    </i>
    <i i="1">
      <x v="1"/>
    </i>
  </colItems>
  <dataFields count="2">
    <dataField name="Sum of Total Sales" fld="10" baseField="0" baseItem="0"/>
    <dataField name="Sum of Units Sold" fld="9" baseField="0" baseItem="0"/>
  </dataFields>
  <formats count="3">
    <format dxfId="1257">
      <pivotArea outline="0" collapsedLevelsAreSubtotals="1" fieldPosition="0"/>
    </format>
    <format dxfId="1258">
      <pivotArea outline="0" collapsedLevelsAreSubtotals="1" fieldPosition="0">
        <references count="1">
          <reference field="4294967294" count="1" selected="0">
            <x v="1"/>
          </reference>
        </references>
      </pivotArea>
    </format>
    <format dxfId="1259">
      <pivotArea dataOnly="0" labelOnly="1" outline="0" fieldPosition="0">
        <references count="1">
          <reference field="4294967294" count="1">
            <x v="1"/>
          </reference>
        </references>
      </pivotArea>
    </format>
  </formats>
  <chartFormats count="4">
    <chartFormat chart="61" format="4" series="1">
      <pivotArea type="data" outline="0" fieldPosition="0">
        <references count="1">
          <reference field="4294967294" count="1" selected="0">
            <x v="0"/>
          </reference>
        </references>
      </pivotArea>
    </chartFormat>
    <chartFormat chart="61" format="5" series="1">
      <pivotArea type="data" outline="0" fieldPosition="0">
        <references count="1">
          <reference field="4294967294" count="1" selected="0">
            <x v="1"/>
          </reference>
        </references>
      </pivotArea>
    </chartFormat>
    <chartFormat chart="69" format="8" series="1">
      <pivotArea type="data" outline="0" fieldPosition="0">
        <references count="1">
          <reference field="4294967294" count="1" selected="0">
            <x v="0"/>
          </reference>
        </references>
      </pivotArea>
    </chartFormat>
    <chartFormat chart="6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4224C6C-1BED-4CB5-B8C8-E85A7D74133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G8:H14" firstHeaderRow="1" firstDataRow="1" firstDataCol="1"/>
  <pivotFields count="19">
    <pivotField showAll="0">
      <items count="6">
        <item x="2"/>
        <item x="3"/>
        <item x="4"/>
        <item x="1"/>
        <item x="0"/>
        <item t="default"/>
      </items>
    </pivotField>
    <pivotField showAll="0"/>
    <pivotField numFmtId="14" showAll="0"/>
    <pivotField showAll="0">
      <items count="2">
        <item x="0"/>
        <item t="default"/>
      </items>
    </pivotField>
    <pivotField axis="axisRow" showAll="0">
      <items count="6">
        <item x="1"/>
        <item x="3"/>
        <item x="2"/>
        <item x="4"/>
        <item x="0"/>
        <item t="default"/>
      </items>
    </pivotField>
    <pivotField showAll="0"/>
    <pivotField showAll="0"/>
    <pivotField showAll="0"/>
    <pivotField numFmtId="164" showAll="0"/>
    <pivotField dataField="1" showAll="0"/>
    <pivotField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1">
    <field x="4"/>
  </rowFields>
  <rowItems count="6">
    <i>
      <x/>
    </i>
    <i>
      <x v="1"/>
    </i>
    <i>
      <x v="2"/>
    </i>
    <i>
      <x v="3"/>
    </i>
    <i>
      <x v="4"/>
    </i>
    <i t="grand">
      <x/>
    </i>
  </rowItems>
  <colItems count="1">
    <i/>
  </colItems>
  <dataFields count="1">
    <dataField name="Sum of Units Sold" fld="9" baseField="0" baseItem="0"/>
  </dataFields>
  <formats count="2">
    <format dxfId="1251">
      <pivotArea outline="0" collapsedLevelsAreSubtotals="1" fieldPosition="0"/>
    </format>
    <format dxfId="12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3D14BF8-450D-45E3-B38A-C2312E7B2FEA}"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7:K61" firstHeaderRow="1" firstDataRow="1" firstDataCol="1"/>
  <pivotFields count="19">
    <pivotField showAll="0">
      <items count="6">
        <item x="2"/>
        <item x="3"/>
        <item x="4"/>
        <item x="1"/>
        <item x="0"/>
        <item t="default"/>
      </items>
    </pivotField>
    <pivotField showAll="0"/>
    <pivotField numFmtId="14" showAll="0"/>
    <pivotField showAll="0"/>
    <pivotField axis="axisRow" showAll="0">
      <items count="6">
        <item x="1"/>
        <item x="3"/>
        <item x="2"/>
        <item x="4"/>
        <item x="0"/>
        <item t="default"/>
      </items>
    </pivotField>
    <pivotField showAll="0"/>
    <pivotField axis="axisRow" showAll="0">
      <items count="39">
        <item x="12"/>
        <item x="4"/>
        <item x="23"/>
        <item x="5"/>
        <item x="20"/>
        <item x="36"/>
        <item x="8"/>
        <item x="18"/>
        <item x="17"/>
        <item x="11"/>
        <item x="21"/>
        <item x="25"/>
        <item x="2"/>
        <item x="16"/>
        <item x="0"/>
        <item x="15"/>
        <item x="9"/>
        <item x="34"/>
        <item x="13"/>
        <item x="6"/>
        <item x="7"/>
        <item x="10"/>
        <item x="33"/>
        <item x="26"/>
        <item x="22"/>
        <item x="29"/>
        <item x="24"/>
        <item x="3"/>
        <item x="1"/>
        <item x="32"/>
        <item x="31"/>
        <item x="28"/>
        <item x="19"/>
        <item x="27"/>
        <item x="14"/>
        <item x="30"/>
        <item x="35"/>
        <item x="37"/>
        <item t="default"/>
      </items>
    </pivotField>
    <pivotField showAll="0"/>
    <pivotField numFmtId="164" showAll="0"/>
    <pivotField showAll="0"/>
    <pivotField numFmtId="164" showAll="0"/>
    <pivotField showAll="0"/>
    <pivotField dataField="1"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2">
    <field x="4"/>
    <field x="6"/>
  </rowFields>
  <rowItems count="44">
    <i>
      <x/>
    </i>
    <i r="1">
      <x v="3"/>
    </i>
    <i r="1">
      <x v="4"/>
    </i>
    <i r="1">
      <x v="6"/>
    </i>
    <i r="1">
      <x v="12"/>
    </i>
    <i r="1">
      <x v="21"/>
    </i>
    <i>
      <x v="1"/>
    </i>
    <i r="1">
      <x v="2"/>
    </i>
    <i r="1">
      <x v="13"/>
    </i>
    <i r="1">
      <x v="18"/>
    </i>
    <i r="1">
      <x v="19"/>
    </i>
    <i r="1">
      <x v="33"/>
    </i>
    <i>
      <x v="2"/>
    </i>
    <i r="1">
      <x/>
    </i>
    <i r="1">
      <x v="1"/>
    </i>
    <i r="1">
      <x v="15"/>
    </i>
    <i r="1">
      <x v="20"/>
    </i>
    <i r="1">
      <x v="27"/>
    </i>
    <i>
      <x v="3"/>
    </i>
    <i r="1">
      <x v="8"/>
    </i>
    <i r="1">
      <x v="9"/>
    </i>
    <i r="1">
      <x v="16"/>
    </i>
    <i r="1">
      <x v="30"/>
    </i>
    <i r="1">
      <x v="34"/>
    </i>
    <i>
      <x v="4"/>
    </i>
    <i r="1">
      <x v="5"/>
    </i>
    <i r="1">
      <x v="7"/>
    </i>
    <i r="1">
      <x v="10"/>
    </i>
    <i r="1">
      <x v="11"/>
    </i>
    <i r="1">
      <x v="14"/>
    </i>
    <i r="1">
      <x v="17"/>
    </i>
    <i r="1">
      <x v="22"/>
    </i>
    <i r="1">
      <x v="23"/>
    </i>
    <i r="1">
      <x v="24"/>
    </i>
    <i r="1">
      <x v="25"/>
    </i>
    <i r="1">
      <x v="26"/>
    </i>
    <i r="1">
      <x v="28"/>
    </i>
    <i r="1">
      <x v="29"/>
    </i>
    <i r="1">
      <x v="31"/>
    </i>
    <i r="1">
      <x v="32"/>
    </i>
    <i r="1">
      <x v="35"/>
    </i>
    <i r="1">
      <x v="36"/>
    </i>
    <i r="1">
      <x v="37"/>
    </i>
    <i t="grand">
      <x/>
    </i>
  </rowItems>
  <colItems count="1">
    <i/>
  </colItems>
  <dataFields count="1">
    <dataField name="Sum of Operating Margi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467F5D-01A7-4344-8DE7-1CDC0CE0CD7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N54:O58" firstHeaderRow="1" firstDataRow="1" firstDataCol="1"/>
  <pivotFields count="19">
    <pivotField showAll="0">
      <items count="6">
        <item x="2"/>
        <item x="3"/>
        <item x="4"/>
        <item x="1"/>
        <item x="0"/>
        <item t="default"/>
      </items>
    </pivotField>
    <pivotField showAll="0"/>
    <pivotField numFmtId="14" showAll="0"/>
    <pivotField showAll="0"/>
    <pivotField showAll="0">
      <items count="6">
        <item sd="0" x="1"/>
        <item sd="0" x="3"/>
        <item sd="0" x="2"/>
        <item sd="0" x="4"/>
        <item sd="0" x="0"/>
        <item t="default"/>
      </items>
    </pivotField>
    <pivotField showAll="0"/>
    <pivotField showAll="0"/>
    <pivotField showAll="0"/>
    <pivotField numFmtId="164" showAll="0"/>
    <pivotField showAll="0"/>
    <pivotField dataField="1" numFmtId="164" showAll="0"/>
    <pivotField showAll="0"/>
    <pivotField numFmtId="164" showAll="0"/>
    <pivotField showAll="0">
      <items count="3">
        <item x="0"/>
        <item x="1"/>
        <item t="default"/>
      </items>
    </pivotField>
    <pivotField showAll="0"/>
    <pivotField axis="axisRow" showAll="0">
      <items count="4">
        <item x="0"/>
        <item x="1"/>
        <item x="2"/>
        <item t="default"/>
      </items>
    </pivotField>
    <pivotField showAll="0"/>
    <pivotField showAll="0"/>
    <pivotField showAll="0"/>
  </pivotFields>
  <rowFields count="1">
    <field x="15"/>
  </rowFields>
  <rowItems count="4">
    <i>
      <x/>
    </i>
    <i>
      <x v="1"/>
    </i>
    <i>
      <x v="2"/>
    </i>
    <i t="grand">
      <x/>
    </i>
  </rowItems>
  <colItems count="1">
    <i/>
  </colItems>
  <dataFields count="1">
    <dataField name="Sum of Total Sales" fld="10" baseField="0" baseItem="0"/>
  </dataFields>
  <chartFormats count="3">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9BC3D0-F605-4C4F-BE0F-0210853A06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9">
    <pivotField showAll="0">
      <items count="6">
        <item x="2"/>
        <item x="3"/>
        <item x="4"/>
        <item x="1"/>
        <item x="0"/>
        <item t="default"/>
      </items>
    </pivotField>
    <pivotField showAll="0"/>
    <pivotField numFmtId="14" showAll="0"/>
    <pivotField showAll="0">
      <items count="2">
        <item x="0"/>
        <item t="default"/>
      </items>
    </pivotField>
    <pivotField showAll="0">
      <items count="6">
        <item x="1"/>
        <item x="3"/>
        <item x="2"/>
        <item x="4"/>
        <item x="0"/>
        <item t="default"/>
      </items>
    </pivotField>
    <pivotField showAll="0"/>
    <pivotField showAll="0"/>
    <pivotField showAll="0"/>
    <pivotField numFmtId="164" showAll="0"/>
    <pivotField dataField="1" showAll="0"/>
    <pivotField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Items count="1">
    <i/>
  </rowItems>
  <colItems count="1">
    <i/>
  </colItems>
  <dataFields count="1">
    <dataField name="Sum of Units Sold" fld="9" baseField="0" baseItem="0"/>
  </dataFields>
  <formats count="1">
    <format dxfId="12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C0C73E-6E61-4A6E-8DF7-EC55187A44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A8:B14" firstHeaderRow="1" firstDataRow="1" firstDataCol="1"/>
  <pivotFields count="19">
    <pivotField showAll="0">
      <items count="6">
        <item x="2"/>
        <item x="3"/>
        <item x="4"/>
        <item x="1"/>
        <item x="0"/>
        <item t="default"/>
      </items>
    </pivotField>
    <pivotField showAll="0"/>
    <pivotField numFmtId="14" showAll="0"/>
    <pivotField showAll="0">
      <items count="2">
        <item x="0"/>
        <item t="default"/>
      </items>
    </pivotField>
    <pivotField axis="axisRow" showAll="0">
      <items count="6">
        <item x="1"/>
        <item x="3"/>
        <item x="2"/>
        <item x="4"/>
        <item x="0"/>
        <item t="default"/>
      </items>
    </pivotField>
    <pivotField showAll="0"/>
    <pivotField showAll="0"/>
    <pivotField showAll="0"/>
    <pivotField numFmtId="164" showAll="0"/>
    <pivotField showAll="0"/>
    <pivotField dataField="1"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1">
    <field x="4"/>
  </rowFields>
  <rowItems count="6">
    <i>
      <x/>
    </i>
    <i>
      <x v="1"/>
    </i>
    <i>
      <x v="2"/>
    </i>
    <i>
      <x v="3"/>
    </i>
    <i>
      <x v="4"/>
    </i>
    <i t="grand">
      <x/>
    </i>
  </rowItems>
  <colItems count="1">
    <i/>
  </colItems>
  <dataFields count="1">
    <dataField name="Sum of Total Sales" fld="10" baseField="0" baseItem="0" numFmtId="165"/>
  </dataFields>
  <formats count="1">
    <format dxfId="1254">
      <pivotArea outline="0" collapsedLevelsAreSubtotals="1" fieldPosition="0"/>
    </format>
  </formats>
  <chartFormats count="2">
    <chartFormat chart="44" format="2"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10D5B0-C071-45C2-AA02-9D17773E9DD8}"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8">
  <location ref="R12:S15" firstHeaderRow="1" firstDataRow="1" firstDataCol="1"/>
  <pivotFields count="19">
    <pivotField showAll="0">
      <items count="6">
        <item x="2"/>
        <item x="3"/>
        <item x="4"/>
        <item x="1"/>
        <item x="0"/>
        <item t="default"/>
      </items>
    </pivotField>
    <pivotField showAll="0"/>
    <pivotField numFmtId="14" showAll="0"/>
    <pivotField showAll="0">
      <items count="2">
        <item x="0"/>
        <item t="default"/>
      </items>
    </pivotField>
    <pivotField showAll="0">
      <items count="6">
        <item x="1"/>
        <item x="3"/>
        <item x="2"/>
        <item x="4"/>
        <item x="0"/>
        <item t="default"/>
      </items>
    </pivotField>
    <pivotField showAll="0"/>
    <pivotField showAll="0"/>
    <pivotField showAll="0">
      <items count="5">
        <item x="1"/>
        <item x="2"/>
        <item x="0"/>
        <item x="3"/>
        <item t="default"/>
      </items>
    </pivotField>
    <pivotField numFmtId="164" showAll="0"/>
    <pivotField showAll="0"/>
    <pivotField numFmtId="164" showAll="0"/>
    <pivotField dataField="1" showAll="0"/>
    <pivotField numFmtId="164" showAll="0"/>
    <pivotField axis="axisRow" showAll="0">
      <items count="3">
        <item x="0"/>
        <item x="1"/>
        <item t="default"/>
      </items>
    </pivotField>
    <pivotField showAll="0"/>
    <pivotField showAll="0">
      <items count="4">
        <item x="0"/>
        <item x="1"/>
        <item x="2"/>
        <item t="default"/>
      </items>
    </pivotField>
    <pivotField showAll="0"/>
    <pivotField showAll="0"/>
    <pivotField showAll="0"/>
  </pivotFields>
  <rowFields count="1">
    <field x="13"/>
  </rowFields>
  <rowItems count="3">
    <i>
      <x/>
    </i>
    <i>
      <x v="1"/>
    </i>
    <i t="grand">
      <x/>
    </i>
  </rowItems>
  <colItems count="1">
    <i/>
  </colItems>
  <dataFields count="1">
    <dataField name="Sum of Operating Profit" fld="11" baseField="0" baseItem="0"/>
  </dataFields>
  <formats count="1">
    <format dxfId="1256">
      <pivotArea outline="0" collapsedLevelsAreSubtotals="1" fieldPosition="0"/>
    </format>
  </formats>
  <chartFormats count="10">
    <chartFormat chart="93" format="0" series="1">
      <pivotArea type="data" outline="0" fieldPosition="0">
        <references count="1">
          <reference field="4294967294" count="1" selected="0">
            <x v="0"/>
          </reference>
        </references>
      </pivotArea>
    </chartFormat>
    <chartFormat chart="93" format="1">
      <pivotArea type="data" outline="0" fieldPosition="0">
        <references count="2">
          <reference field="4294967294" count="1" selected="0">
            <x v="0"/>
          </reference>
          <reference field="13" count="1" selected="0">
            <x v="0"/>
          </reference>
        </references>
      </pivotArea>
    </chartFormat>
    <chartFormat chart="93" format="2">
      <pivotArea type="data" outline="0" fieldPosition="0">
        <references count="2">
          <reference field="4294967294" count="1" selected="0">
            <x v="0"/>
          </reference>
          <reference field="13" count="1" selected="0">
            <x v="1"/>
          </reference>
        </references>
      </pivotArea>
    </chartFormat>
    <chartFormat chart="99" format="6" series="1">
      <pivotArea type="data" outline="0" fieldPosition="0">
        <references count="1">
          <reference field="4294967294" count="1" selected="0">
            <x v="0"/>
          </reference>
        </references>
      </pivotArea>
    </chartFormat>
    <chartFormat chart="99" format="7">
      <pivotArea type="data" outline="0" fieldPosition="0">
        <references count="2">
          <reference field="4294967294" count="1" selected="0">
            <x v="0"/>
          </reference>
          <reference field="13" count="1" selected="0">
            <x v="0"/>
          </reference>
        </references>
      </pivotArea>
    </chartFormat>
    <chartFormat chart="99" format="8">
      <pivotArea type="data" outline="0" fieldPosition="0">
        <references count="2">
          <reference field="4294967294" count="1" selected="0">
            <x v="0"/>
          </reference>
          <reference field="13" count="1" selected="0">
            <x v="1"/>
          </reference>
        </references>
      </pivotArea>
    </chartFormat>
    <chartFormat chart="100" format="9" series="1">
      <pivotArea type="data" outline="0" fieldPosition="0">
        <references count="1">
          <reference field="4294967294" count="1" selected="0">
            <x v="0"/>
          </reference>
        </references>
      </pivotArea>
    </chartFormat>
    <chartFormat chart="100" format="10">
      <pivotArea type="data" outline="0" fieldPosition="0">
        <references count="2">
          <reference field="4294967294" count="1" selected="0">
            <x v="0"/>
          </reference>
          <reference field="13" count="1" selected="0">
            <x v="0"/>
          </reference>
        </references>
      </pivotArea>
    </chartFormat>
    <chartFormat chart="100" format="11">
      <pivotArea type="data" outline="0" fieldPosition="0">
        <references count="2">
          <reference field="4294967294" count="1" selected="0">
            <x v="0"/>
          </reference>
          <reference field="13" count="1" selected="0">
            <x v="1"/>
          </reference>
        </references>
      </pivotArea>
    </chartFormat>
    <chartFormat chart="10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EB9201-DD55-403E-8D18-01CEA163E26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3:S9" firstHeaderRow="1" firstDataRow="1" firstDataCol="1"/>
  <pivotFields count="19">
    <pivotField axis="axisRow" showAll="0">
      <items count="6">
        <item x="2"/>
        <item x="3"/>
        <item x="4"/>
        <item x="1"/>
        <item x="0"/>
        <item t="default"/>
      </items>
    </pivotField>
    <pivotField showAll="0"/>
    <pivotField numFmtId="14" showAll="0"/>
    <pivotField showAll="0">
      <items count="2">
        <item x="0"/>
        <item t="default"/>
      </items>
    </pivotField>
    <pivotField showAll="0">
      <items count="6">
        <item x="1"/>
        <item x="3"/>
        <item x="2"/>
        <item x="4"/>
        <item x="0"/>
        <item t="default"/>
      </items>
    </pivotField>
    <pivotField showAll="0"/>
    <pivotField showAll="0"/>
    <pivotField showAll="0"/>
    <pivotField numFmtId="164" showAll="0"/>
    <pivotField showAll="0"/>
    <pivotField numFmtId="164" showAll="0"/>
    <pivotField dataField="1"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1">
    <field x="0"/>
  </rowFields>
  <rowItems count="6">
    <i>
      <x/>
    </i>
    <i>
      <x v="1"/>
    </i>
    <i>
      <x v="2"/>
    </i>
    <i>
      <x v="3"/>
    </i>
    <i>
      <x v="4"/>
    </i>
    <i t="grand">
      <x/>
    </i>
  </rowItems>
  <colItems count="1">
    <i/>
  </colItems>
  <dataFields count="1">
    <dataField name="Sum of Operating Profit" fld="11" baseField="0" baseItem="0"/>
  </dataFields>
  <formats count="1">
    <format dxfId="12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F53FD4-DBDA-4704-9E23-A195F8B704E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7:H52" firstHeaderRow="1" firstDataRow="1" firstDataCol="1"/>
  <pivotFields count="19">
    <pivotField showAll="0">
      <items count="6">
        <item x="2"/>
        <item x="3"/>
        <item x="4"/>
        <item x="1"/>
        <item x="0"/>
        <item t="default"/>
      </items>
    </pivotField>
    <pivotField showAll="0"/>
    <pivotField numFmtId="14" showAll="0"/>
    <pivotField showAll="0">
      <items count="2">
        <item x="0"/>
        <item t="default"/>
      </items>
    </pivotField>
    <pivotField axis="axisRow" showAll="0">
      <items count="6">
        <item x="1"/>
        <item x="3"/>
        <item x="2"/>
        <item x="4"/>
        <item x="0"/>
        <item t="default"/>
      </items>
    </pivotField>
    <pivotField axis="axisRow" showAll="0">
      <items count="30">
        <item x="2"/>
        <item x="20"/>
        <item x="5"/>
        <item x="4"/>
        <item x="13"/>
        <item x="11"/>
        <item x="28"/>
        <item x="15"/>
        <item x="22"/>
        <item x="27"/>
        <item x="0"/>
        <item x="1"/>
        <item x="14"/>
        <item x="3"/>
        <item x="19"/>
        <item x="21"/>
        <item x="12"/>
        <item x="24"/>
        <item x="7"/>
        <item x="23"/>
        <item x="25"/>
        <item x="26"/>
        <item x="10"/>
        <item x="6"/>
        <item x="8"/>
        <item x="9"/>
        <item x="17"/>
        <item x="18"/>
        <item x="16"/>
        <item t="default"/>
      </items>
    </pivotField>
    <pivotField showAll="0"/>
    <pivotField showAll="0"/>
    <pivotField numFmtId="164" showAll="0"/>
    <pivotField dataField="1" showAll="0"/>
    <pivotField numFmtId="164" showAll="0"/>
    <pivotField showAll="0"/>
    <pivotField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2">
    <field x="4"/>
    <field x="5"/>
  </rowFields>
  <rowItems count="35">
    <i>
      <x/>
    </i>
    <i r="1">
      <x v="1"/>
    </i>
    <i r="1">
      <x v="3"/>
    </i>
    <i r="1">
      <x v="4"/>
    </i>
    <i r="1">
      <x v="11"/>
    </i>
    <i r="1">
      <x v="18"/>
    </i>
    <i>
      <x v="1"/>
    </i>
    <i r="1">
      <x v="2"/>
    </i>
    <i r="1">
      <x v="7"/>
    </i>
    <i r="1">
      <x v="12"/>
    </i>
    <i r="1">
      <x v="26"/>
    </i>
    <i r="1">
      <x v="27"/>
    </i>
    <i>
      <x v="2"/>
    </i>
    <i r="1">
      <x/>
    </i>
    <i r="1">
      <x v="13"/>
    </i>
    <i r="1">
      <x v="16"/>
    </i>
    <i r="1">
      <x v="22"/>
    </i>
    <i r="1">
      <x v="23"/>
    </i>
    <i>
      <x v="3"/>
    </i>
    <i r="1">
      <x v="5"/>
    </i>
    <i r="1">
      <x v="6"/>
    </i>
    <i r="1">
      <x v="14"/>
    </i>
    <i r="1">
      <x v="24"/>
    </i>
    <i r="1">
      <x v="25"/>
    </i>
    <i>
      <x v="4"/>
    </i>
    <i r="1">
      <x v="8"/>
    </i>
    <i r="1">
      <x v="9"/>
    </i>
    <i r="1">
      <x v="10"/>
    </i>
    <i r="1">
      <x v="15"/>
    </i>
    <i r="1">
      <x v="17"/>
    </i>
    <i r="1">
      <x v="19"/>
    </i>
    <i r="1">
      <x v="20"/>
    </i>
    <i r="1">
      <x v="21"/>
    </i>
    <i r="1">
      <x v="28"/>
    </i>
    <i t="grand">
      <x/>
    </i>
  </rowItems>
  <colItems count="1">
    <i/>
  </colItems>
  <dataFields count="1">
    <dataField name="Sum of Units Sold" fld="9" baseField="0" baseItem="0"/>
  </dataFields>
  <formats count="2">
    <format dxfId="1247">
      <pivotArea outline="0" collapsedLevelsAreSubtotals="1" fieldPosition="0"/>
    </format>
    <format dxfId="12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FFA4A7-E2DF-44A2-9CCA-3BD13318487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8:K14" firstHeaderRow="1" firstDataRow="1" firstDataCol="1"/>
  <pivotFields count="19">
    <pivotField showAll="0">
      <items count="6">
        <item x="2"/>
        <item x="3"/>
        <item x="4"/>
        <item x="1"/>
        <item x="0"/>
        <item t="default"/>
      </items>
    </pivotField>
    <pivotField showAll="0"/>
    <pivotField numFmtId="14" showAll="0"/>
    <pivotField showAll="0">
      <items count="2">
        <item x="0"/>
        <item t="default"/>
      </items>
    </pivotField>
    <pivotField axis="axisRow" showAll="0">
      <items count="6">
        <item x="1"/>
        <item x="3"/>
        <item x="2"/>
        <item x="4"/>
        <item x="0"/>
        <item t="default"/>
      </items>
    </pivotField>
    <pivotField showAll="0"/>
    <pivotField showAll="0"/>
    <pivotField showAll="0"/>
    <pivotField numFmtId="164" showAll="0"/>
    <pivotField showAll="0"/>
    <pivotField numFmtId="164" showAll="0"/>
    <pivotField showAll="0"/>
    <pivotField dataField="1" numFmtId="164" showAll="0"/>
    <pivotField showAll="0">
      <items count="3">
        <item x="0"/>
        <item x="1"/>
        <item t="default"/>
      </items>
    </pivotField>
    <pivotField showAll="0"/>
    <pivotField showAll="0">
      <items count="4">
        <item x="0"/>
        <item x="1"/>
        <item x="2"/>
        <item t="default"/>
      </items>
    </pivotField>
    <pivotField showAll="0"/>
    <pivotField showAll="0"/>
    <pivotField showAll="0"/>
  </pivotFields>
  <rowFields count="1">
    <field x="4"/>
  </rowFields>
  <rowItems count="6">
    <i>
      <x/>
    </i>
    <i>
      <x v="1"/>
    </i>
    <i>
      <x v="2"/>
    </i>
    <i>
      <x v="3"/>
    </i>
    <i>
      <x v="4"/>
    </i>
    <i t="grand">
      <x/>
    </i>
  </rowItems>
  <colItems count="1">
    <i/>
  </colItems>
  <dataFields count="1">
    <dataField name="Sum of Operating Margin" fld="12" baseField="0" baseItem="0"/>
  </dataFields>
  <formats count="1">
    <format dxfId="12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B3C28024-AF08-4030-977C-AA39D4DF4243}" sourceName="Sales Method">
  <pivotTables>
    <pivotTable tabId="18" name="PivotTable24"/>
    <pivotTable tabId="18" name="PivotTable25"/>
    <pivotTable tabId="18" name="PivotTable1"/>
    <pivotTable tabId="18" name="PivotTable11"/>
    <pivotTable tabId="18" name="PivotTable12"/>
    <pivotTable tabId="18" name="PivotTable13"/>
    <pivotTable tabId="18" name="PivotTable14"/>
    <pivotTable tabId="18" name="PivotTable18"/>
    <pivotTable tabId="18" name="PivotTable2"/>
    <pivotTable tabId="18" name="PivotTable22"/>
    <pivotTable tabId="18" name="PivotTable23"/>
    <pivotTable tabId="18" name="PivotTable3"/>
    <pivotTable tabId="18" name="PivotTable4"/>
    <pivotTable tabId="18" name="PivotTable5"/>
    <pivotTable tabId="18" name="PivotTable6"/>
    <pivotTable tabId="18" name="PivotTable7"/>
    <pivotTable tabId="18" name="PivotTable8"/>
    <pivotTable tabId="18" name="PivotTable9"/>
    <pivotTable tabId="18" name="PivotTable10"/>
    <pivotTable tabId="18" name="PivotTable19"/>
    <pivotTable tabId="18" name="PivotTable15"/>
    <pivotTable tabId="18" name="PivotTable17"/>
    <pivotTable tabId="18" name="PivotTable20"/>
  </pivotTables>
  <data>
    <tabular pivotCacheId="17300888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1DEFB62-A7C0-4402-AB69-856E7CA721D4}" sourceName="Country">
  <pivotTables>
    <pivotTable tabId="18" name="PivotTable25"/>
    <pivotTable tabId="18" name="PivotTable1"/>
    <pivotTable tabId="18" name="PivotTable11"/>
    <pivotTable tabId="18" name="PivotTable12"/>
    <pivotTable tabId="18" name="PivotTable13"/>
    <pivotTable tabId="18" name="PivotTable14"/>
    <pivotTable tabId="18" name="PivotTable18"/>
    <pivotTable tabId="18" name="PivotTable2"/>
    <pivotTable tabId="18" name="PivotTable22"/>
    <pivotTable tabId="18" name="PivotTable23"/>
    <pivotTable tabId="18" name="PivotTable24"/>
    <pivotTable tabId="18" name="PivotTable3"/>
    <pivotTable tabId="18" name="PivotTable4"/>
    <pivotTable tabId="18" name="PivotTable5"/>
    <pivotTable tabId="18" name="PivotTable6"/>
    <pivotTable tabId="18" name="PivotTable7"/>
    <pivotTable tabId="18" name="PivotTable8"/>
    <pivotTable tabId="18" name="PivotTable9"/>
    <pivotTable tabId="18" name="PivotTable10"/>
    <pivotTable tabId="18" name="PivotTable19"/>
    <pivotTable tabId="18" name="PivotTable15"/>
    <pivotTable tabId="18" name="PivotTable17"/>
    <pivotTable tabId="18" name="PivotTable20"/>
  </pivotTables>
  <data>
    <tabular pivotCacheId="1730088808">
      <items count="5">
        <i x="1" s="1"/>
        <i x="3" s="1"/>
        <i x="2"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F72A629-3281-482A-93FA-83422E7DA810}" sourceName="Year">
  <pivotTables>
    <pivotTable tabId="18" name="PivotTable10"/>
    <pivotTable tabId="18" name="PivotTable1"/>
    <pivotTable tabId="18" name="PivotTable11"/>
    <pivotTable tabId="18" name="PivotTable12"/>
    <pivotTable tabId="18" name="PivotTable13"/>
    <pivotTable tabId="18" name="PivotTable14"/>
    <pivotTable tabId="18" name="PivotTable18"/>
    <pivotTable tabId="18" name="PivotTable2"/>
    <pivotTable tabId="18" name="PivotTable22"/>
    <pivotTable tabId="18" name="PivotTable23"/>
    <pivotTable tabId="18" name="PivotTable24"/>
    <pivotTable tabId="18" name="PivotTable25"/>
    <pivotTable tabId="18" name="PivotTable3"/>
    <pivotTable tabId="18" name="PivotTable4"/>
    <pivotTable tabId="18" name="PivotTable5"/>
    <pivotTable tabId="18" name="PivotTable6"/>
    <pivotTable tabId="18" name="PivotTable7"/>
    <pivotTable tabId="18" name="PivotTable8"/>
    <pivotTable tabId="18" name="PivotTable9"/>
    <pivotTable tabId="18" name="PivotTable19"/>
    <pivotTable tabId="18" name="PivotTable15"/>
    <pivotTable tabId="18" name="PivotTable17"/>
    <pivotTable tabId="18" name="PivotTable20"/>
  </pivotTables>
  <data>
    <tabular pivotCacheId="173008880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C66BB3C1-5911-430E-8F50-4496C1424727}" sourceName="Retailer">
  <pivotTables>
    <pivotTable tabId="18" name="PivotTable20"/>
    <pivotTable tabId="18" name="PivotTable1"/>
    <pivotTable tabId="18" name="PivotTable10"/>
    <pivotTable tabId="18" name="PivotTable11"/>
    <pivotTable tabId="18" name="PivotTable12"/>
    <pivotTable tabId="18" name="PivotTable13"/>
    <pivotTable tabId="18" name="PivotTable14"/>
    <pivotTable tabId="18" name="PivotTable15"/>
    <pivotTable tabId="18" name="PivotTable17"/>
    <pivotTable tabId="18" name="PivotTable18"/>
    <pivotTable tabId="18" name="PivotTable19"/>
    <pivotTable tabId="18" name="PivotTable2"/>
    <pivotTable tabId="18" name="PivotTable22"/>
    <pivotTable tabId="18" name="PivotTable23"/>
    <pivotTable tabId="18" name="PivotTable24"/>
    <pivotTable tabId="18" name="PivotTable25"/>
    <pivotTable tabId="18" name="PivotTable3"/>
    <pivotTable tabId="18" name="PivotTable4"/>
    <pivotTable tabId="18" name="PivotTable5"/>
    <pivotTable tabId="18" name="PivotTable6"/>
    <pivotTable tabId="18" name="PivotTable7"/>
    <pivotTable tabId="18" name="PivotTable8"/>
    <pivotTable tabId="18" name="PivotTable9"/>
  </pivotTables>
  <data>
    <tabular pivotCacheId="1730088808">
      <items count="5">
        <i x="2" s="1"/>
        <i x="3" s="1"/>
        <i x="4"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447EBEFF-B274-4A0E-85DC-EAAD0DDADFCC}" cache="Slicer_Sales_Method" caption="Sales Method" style="SlicerStyleLight6" rowHeight="241300"/>
  <slicer name="Country 1" xr10:uid="{8388061B-DC42-4810-BED4-E998F5C08135}" cache="Slicer_Country" caption="Country" style="SlicerStyleLight6" rowHeight="241300"/>
  <slicer name="Year" xr10:uid="{2411114B-6AAE-4D38-8FCF-F833F133163F}" cache="Slicer_Year" caption="Year" style="SlicerStyleLight6" rowHeight="241300"/>
  <slicer name="Retailer" xr10:uid="{66078ADB-8AA0-4D99-97E0-1DF305D5B2A4}" cache="Slicer_Retailer" caption="Retailer"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60E922-D933-4C3E-94A4-59C67D161E57}" name="Table1" displayName="Table1" ref="A1:U501" totalsRowShown="0" headerRowDxfId="1321" dataDxfId="1319" headerRowBorderDxfId="1320" tableBorderDxfId="1318" totalsRowBorderDxfId="1317">
  <autoFilter ref="A1:U501" xr:uid="{A160E922-D933-4C3E-94A4-59C67D161E57}"/>
  <tableColumns count="21">
    <tableColumn id="1" xr3:uid="{AA903D01-FD1F-4914-9937-E4B2E3C03FE3}" name="Retailer" dataDxfId="1316"/>
    <tableColumn id="2" xr3:uid="{C4BB049E-F725-4859-8966-54C276C98950}" name="Retailer ID" dataDxfId="1315"/>
    <tableColumn id="3" xr3:uid="{D3511583-79EA-4979-B6D3-402BCD1C72A6}" name="Invoice Date" dataDxfId="1314"/>
    <tableColumn id="4" xr3:uid="{61B939FD-0226-421D-8137-1C2871A15BC2}" name="Region" dataDxfId="1313"/>
    <tableColumn id="5" xr3:uid="{DC6BC35F-1F54-4A29-BBD0-C417746D5CBB}" name="Country" dataDxfId="1312"/>
    <tableColumn id="6" xr3:uid="{366BEC70-8292-4E78-A564-BD1E5DF8B3E1}" name="Flag" dataDxfId="1311"/>
    <tableColumn id="7" xr3:uid="{0EE24CB9-4845-433B-9E6A-A48458D44A62}" name="State" dataDxfId="1310"/>
    <tableColumn id="8" xr3:uid="{0D66A7A2-8AFC-478E-818A-B255DE4CA77E}" name="City" dataDxfId="1309"/>
    <tableColumn id="9" xr3:uid="{526CBFA2-5019-48DD-A0C3-48D824921490}" name="Product" dataDxfId="1308"/>
    <tableColumn id="10" xr3:uid="{189F4F22-DE75-4576-AC41-3398C726EAD9}" name="Product Url" dataDxfId="1307"/>
    <tableColumn id="11" xr3:uid="{392C1CD5-E375-4C40-8655-2DB9563BA2A6}" name="Price per Unit" dataDxfId="1306" dataCellStyle="Currency"/>
    <tableColumn id="12" xr3:uid="{910BB641-BB46-4BCA-8FBA-CEE110DC7494}" name="Units Sold" dataDxfId="1305"/>
    <tableColumn id="13" xr3:uid="{79387CFB-3FBB-4A98-9C90-911CE857F32A}" name="Total Sales" dataDxfId="1304" dataCellStyle="Currency"/>
    <tableColumn id="14" xr3:uid="{0D500EA1-C82F-4E84-B7E7-B3AB734A8263}" name="Operating Profit" dataDxfId="1303"/>
    <tableColumn id="15" xr3:uid="{23DE2D06-A5D8-4734-AB9E-46A3BF3B1331}" name="Operating Margin" dataDxfId="1302"/>
    <tableColumn id="16" xr3:uid="{8BD0155D-FB9C-49C0-90A1-4EAEC16F6E72}" name="Sales Method" dataDxfId="1301"/>
    <tableColumn id="17" xr3:uid="{3F4BDE9C-B29E-4970-96B7-548AFF25623A}" name="Quarter" dataDxfId="1300"/>
    <tableColumn id="18" xr3:uid="{A9161063-DE19-4556-B8A3-5B286B3A8A22}" name="Year" dataDxfId="1299"/>
    <tableColumn id="22" xr3:uid="{33C418B0-B162-4C90-A82D-04119034F5C8}" name="Month" dataDxfId="1298">
      <calculatedColumnFormula>TEXT(Table1[[#This Row],[Invoice Date]],"mmm")</calculatedColumnFormula>
    </tableColumn>
    <tableColumn id="23" xr3:uid="{43A5136E-617C-4914-8546-5FC0C2F5DD8E}" name="Day" dataDxfId="1297">
      <calculatedColumnFormula>DAY(Table1[[#This Row],[Invoice Date]])</calculatedColumnFormula>
    </tableColumn>
    <tableColumn id="19" xr3:uid="{23CC6554-5AB1-4C76-9042-4B4FC7317219}" name="Price Category" dataDxfId="129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46B1D3-5A12-4114-A116-B1DD00F940EF}" name="Table13" displayName="Table13" ref="A1:S501" totalsRowShown="0" headerRowDxfId="1295" dataDxfId="1293" headerRowBorderDxfId="1294" tableBorderDxfId="1292" totalsRowBorderDxfId="1291">
  <autoFilter ref="A1:S501" xr:uid="{A160E922-D933-4C3E-94A4-59C67D161E57}"/>
  <tableColumns count="19">
    <tableColumn id="1" xr3:uid="{CBC5C951-F0F9-40FD-9F80-3C40A27CABB2}" name="Retailer" dataDxfId="1290"/>
    <tableColumn id="2" xr3:uid="{76AEABC2-4197-4EE3-8353-13B423E28E8C}" name="Retailer ID" dataDxfId="1289"/>
    <tableColumn id="3" xr3:uid="{B67A04B2-7831-40BD-8465-E3F3C5D1FCAD}" name="Invoice Date" dataDxfId="1288"/>
    <tableColumn id="4" xr3:uid="{00E600E5-9B4B-47AF-9B0C-5DE6539C753A}" name="Region" dataDxfId="1287"/>
    <tableColumn id="5" xr3:uid="{AF14F419-446B-4412-A3BB-403EEB704087}" name="Country" dataDxfId="1286"/>
    <tableColumn id="7" xr3:uid="{33FE62D0-01A6-4795-ACA4-BD5D83C46168}" name="State" dataDxfId="1285"/>
    <tableColumn id="8" xr3:uid="{1767F5C0-25C7-434F-8791-94018D4856AF}" name="City" dataDxfId="1284"/>
    <tableColumn id="9" xr3:uid="{8465A182-B552-4486-B043-C2B5365BDE79}" name="Product" dataDxfId="1283"/>
    <tableColumn id="11" xr3:uid="{D289E971-CC97-4F41-A21B-382BC2267C77}" name="Price per Unit" dataDxfId="1282" dataCellStyle="Currency"/>
    <tableColumn id="12" xr3:uid="{C85D7904-CFC1-4628-86D4-CAD057A7ED94}" name="Units Sold" dataDxfId="1281"/>
    <tableColumn id="13" xr3:uid="{A48EEDCD-81BD-4BE5-9A3A-9C2C41EA3EE0}" name="Total Sales" dataDxfId="1280" dataCellStyle="Currency">
      <calculatedColumnFormula>Table13[[#This Row],[Price per Unit]]*Table13[[#This Row],[Units Sold]]</calculatedColumnFormula>
    </tableColumn>
    <tableColumn id="14" xr3:uid="{11A20F16-A67F-47A1-BCBB-A27B1E783FCC}" name="Operating Profit" dataDxfId="1279"/>
    <tableColumn id="15" xr3:uid="{4C4DEFD3-D2DC-453E-B28F-8F04AF88763B}" name="Operating Margin" dataDxfId="1278">
      <calculatedColumnFormula>Table13[[#This Row],[Operating Profit]]/Table13[[#This Row],[Total Sales]]</calculatedColumnFormula>
    </tableColumn>
    <tableColumn id="16" xr3:uid="{212D62A2-3A70-4E48-921C-41042C0A599C}" name="Sales Method" dataDxfId="1277"/>
    <tableColumn id="17" xr3:uid="{B1A2E719-B103-4A6B-A200-B409F35286B7}" name="Quarter" dataDxfId="1276">
      <calculatedColumnFormula>IF(MONTH(Table13[[#This Row],[Invoice Date]])&lt;4,"Q1",IF(MONTH(Table13[[#This Row],[Invoice Date]])&lt;7,"Q2",IF(MONTH(Table13[[#This Row],[Invoice Date]])&lt;10,"Q3",IF(MONTH(Table13[[#This Row],[Invoice Date]])&lt;13,"Q4"))))</calculatedColumnFormula>
    </tableColumn>
    <tableColumn id="18" xr3:uid="{28AD293D-0426-4512-9D1C-4097083310F7}" name="Year" dataDxfId="1275">
      <calculatedColumnFormula>YEAR(Table13[[#This Row],[Invoice Date]])</calculatedColumnFormula>
    </tableColumn>
    <tableColumn id="22" xr3:uid="{BF299E91-381F-4722-B89B-BAAE7D9D5F45}" name="Month" dataDxfId="1274">
      <calculatedColumnFormula>TEXT(Table13[[#This Row],[Invoice Date]],"mmm")</calculatedColumnFormula>
    </tableColumn>
    <tableColumn id="23" xr3:uid="{12514E20-04C9-434F-93BD-5A2D9BB7FE18}" name="Day" dataDxfId="1273">
      <calculatedColumnFormula>DAY(Table13[[#This Row],[Invoice Date]])</calculatedColumnFormula>
    </tableColumn>
    <tableColumn id="19" xr3:uid="{5B51A67A-BE05-4F1C-A57A-BB39E6FA2B69}" name="Price Category" dataDxfId="127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1A04B-8A54-412C-AFC2-AE22ED495BBF}">
  <sheetPr codeName="Sheet3"/>
  <dimension ref="A1:U501"/>
  <sheetViews>
    <sheetView showGridLines="0" zoomScale="64" zoomScaleNormal="74" workbookViewId="0">
      <selection activeCell="J1" sqref="J1:J1048576"/>
    </sheetView>
  </sheetViews>
  <sheetFormatPr defaultColWidth="8.7109375" defaultRowHeight="15" x14ac:dyDescent="0.25"/>
  <cols>
    <col min="1" max="1" width="10.5703125" style="1" customWidth="1"/>
    <col min="2" max="2" width="13" style="1" customWidth="1"/>
    <col min="3" max="3" width="18.42578125" style="6" bestFit="1" customWidth="1"/>
    <col min="4" max="4" width="9.85546875" style="1" customWidth="1"/>
    <col min="5" max="5" width="10.85546875" style="1" bestFit="1" customWidth="1"/>
    <col min="6" max="6" width="16.28515625" style="1" customWidth="1"/>
    <col min="7" max="7" width="13.42578125" style="1" bestFit="1" customWidth="1"/>
    <col min="8" max="8" width="15.42578125" style="1" bestFit="1" customWidth="1"/>
    <col min="9" max="9" width="17.5703125" style="1" customWidth="1"/>
    <col min="10" max="10" width="13.5703125" style="1" customWidth="1"/>
    <col min="11" max="11" width="15.5703125" style="1" customWidth="1"/>
    <col min="12" max="12" width="12.5703125" style="1" customWidth="1"/>
    <col min="13" max="13" width="13.140625" style="1" customWidth="1"/>
    <col min="14" max="14" width="18.140625" style="1" customWidth="1"/>
    <col min="15" max="15" width="19.42578125" style="1" customWidth="1"/>
    <col min="16" max="16" width="15.85546875" style="1" customWidth="1"/>
    <col min="17" max="17" width="10.42578125" style="1" customWidth="1"/>
    <col min="18" max="20" width="7.28515625" style="1" customWidth="1"/>
    <col min="21" max="21" width="16.42578125" style="1" customWidth="1"/>
    <col min="22" max="16384" width="8.7109375" style="1"/>
  </cols>
  <sheetData>
    <row r="1" spans="1:21" x14ac:dyDescent="0.25">
      <c r="A1" s="12" t="s">
        <v>0</v>
      </c>
      <c r="B1" s="13" t="s">
        <v>1</v>
      </c>
      <c r="C1" s="14" t="s">
        <v>2</v>
      </c>
      <c r="D1" s="13" t="s">
        <v>3</v>
      </c>
      <c r="E1" s="13" t="s">
        <v>4</v>
      </c>
      <c r="F1" s="13" t="s">
        <v>600</v>
      </c>
      <c r="G1" s="13" t="s">
        <v>5</v>
      </c>
      <c r="H1" s="13" t="s">
        <v>6</v>
      </c>
      <c r="I1" s="13" t="s">
        <v>7</v>
      </c>
      <c r="J1" s="13" t="s">
        <v>590</v>
      </c>
      <c r="K1" s="13" t="s">
        <v>8</v>
      </c>
      <c r="L1" s="13" t="s">
        <v>9</v>
      </c>
      <c r="M1" s="13" t="s">
        <v>10</v>
      </c>
      <c r="N1" s="13" t="s">
        <v>11</v>
      </c>
      <c r="O1" s="13" t="s">
        <v>12</v>
      </c>
      <c r="P1" s="13" t="s">
        <v>13</v>
      </c>
      <c r="Q1" s="13" t="s">
        <v>14</v>
      </c>
      <c r="R1" s="13" t="s">
        <v>15</v>
      </c>
      <c r="S1" s="15" t="s">
        <v>606</v>
      </c>
      <c r="T1" s="15" t="s">
        <v>607</v>
      </c>
      <c r="U1" s="15" t="s">
        <v>16</v>
      </c>
    </row>
    <row r="2" spans="1:21" x14ac:dyDescent="0.25">
      <c r="A2" s="10" t="s">
        <v>17</v>
      </c>
      <c r="B2" s="2" t="s">
        <v>22</v>
      </c>
      <c r="C2" s="5">
        <v>44557</v>
      </c>
      <c r="D2" s="2" t="s">
        <v>522</v>
      </c>
      <c r="E2" s="2" t="s">
        <v>595</v>
      </c>
      <c r="F2" s="2" t="s">
        <v>605</v>
      </c>
      <c r="G2" s="2" t="s">
        <v>563</v>
      </c>
      <c r="H2" s="2" t="s">
        <v>564</v>
      </c>
      <c r="I2" s="2" t="s">
        <v>591</v>
      </c>
      <c r="J2" s="3" t="s">
        <v>598</v>
      </c>
      <c r="K2" s="4">
        <v>94.8</v>
      </c>
      <c r="L2" s="2">
        <v>41</v>
      </c>
      <c r="M2" s="4">
        <v>3886.8</v>
      </c>
      <c r="N2" s="2">
        <v>1097.26</v>
      </c>
      <c r="O2" s="2">
        <v>28.23</v>
      </c>
      <c r="P2" s="2" t="s">
        <v>554</v>
      </c>
      <c r="Q2" s="2" t="s">
        <v>556</v>
      </c>
      <c r="R2" s="2">
        <f>YEAR(Table1[[#This Row],[Invoice Date]])</f>
        <v>2021</v>
      </c>
      <c r="S2" s="11" t="str">
        <f>TEXT(Table1[[#This Row],[Invoice Date]],"mmm")</f>
        <v>Dec</v>
      </c>
      <c r="T2" s="11">
        <f>DAY(Table1[[#This Row],[Invoice Date]])</f>
        <v>27</v>
      </c>
      <c r="U2" s="11" t="s">
        <v>560</v>
      </c>
    </row>
    <row r="3" spans="1:21" x14ac:dyDescent="0.25">
      <c r="A3" s="10" t="s">
        <v>18</v>
      </c>
      <c r="B3" s="2" t="s">
        <v>23</v>
      </c>
      <c r="C3" s="5">
        <v>44632</v>
      </c>
      <c r="D3" s="2" t="s">
        <v>522</v>
      </c>
      <c r="E3" s="2" t="s">
        <v>595</v>
      </c>
      <c r="F3" s="2" t="s">
        <v>605</v>
      </c>
      <c r="G3" s="2" t="s">
        <v>563</v>
      </c>
      <c r="H3" s="2" t="s">
        <v>565</v>
      </c>
      <c r="I3" s="2" t="s">
        <v>594</v>
      </c>
      <c r="J3" s="3" t="s">
        <v>596</v>
      </c>
      <c r="K3" s="4">
        <v>29.93</v>
      </c>
      <c r="L3" s="2">
        <v>5</v>
      </c>
      <c r="M3" s="4">
        <v>149.65</v>
      </c>
      <c r="N3" s="2">
        <v>21.6</v>
      </c>
      <c r="O3" s="2">
        <v>14.43</v>
      </c>
      <c r="P3" s="2" t="s">
        <v>554</v>
      </c>
      <c r="Q3" s="2" t="s">
        <v>557</v>
      </c>
      <c r="R3" s="2">
        <v>2023</v>
      </c>
      <c r="S3" s="11" t="str">
        <f>TEXT(Table1[[#This Row],[Invoice Date]],"mmm")</f>
        <v>Mar</v>
      </c>
      <c r="T3" s="11">
        <f>DAY(Table1[[#This Row],[Invoice Date]])</f>
        <v>12</v>
      </c>
      <c r="U3" s="11" t="s">
        <v>561</v>
      </c>
    </row>
    <row r="4" spans="1:21" x14ac:dyDescent="0.25">
      <c r="A4" s="10" t="s">
        <v>19</v>
      </c>
      <c r="B4" s="2" t="s">
        <v>24</v>
      </c>
      <c r="C4" s="5">
        <v>44198</v>
      </c>
      <c r="D4" s="2" t="s">
        <v>522</v>
      </c>
      <c r="E4" s="2" t="s">
        <v>523</v>
      </c>
      <c r="F4" s="2" t="s">
        <v>601</v>
      </c>
      <c r="G4" s="2" t="s">
        <v>527</v>
      </c>
      <c r="H4" s="2" t="s">
        <v>527</v>
      </c>
      <c r="I4" s="2" t="s">
        <v>592</v>
      </c>
      <c r="J4" s="3" t="s">
        <v>597</v>
      </c>
      <c r="K4" s="4">
        <v>69.739999999999995</v>
      </c>
      <c r="L4" s="2">
        <v>42</v>
      </c>
      <c r="M4" s="4">
        <v>2929.08</v>
      </c>
      <c r="N4" s="2">
        <v>325.81</v>
      </c>
      <c r="O4" s="2">
        <v>11.12</v>
      </c>
      <c r="P4" s="2" t="s">
        <v>554</v>
      </c>
      <c r="Q4" s="2" t="s">
        <v>557</v>
      </c>
      <c r="R4" s="2">
        <v>2021</v>
      </c>
      <c r="S4" s="11" t="str">
        <f>TEXT(Table1[[#This Row],[Invoice Date]],"mmm")</f>
        <v>Jan</v>
      </c>
      <c r="T4" s="11">
        <f>DAY(Table1[[#This Row],[Invoice Date]])</f>
        <v>2</v>
      </c>
      <c r="U4" s="11" t="s">
        <v>560</v>
      </c>
    </row>
    <row r="5" spans="1:21" x14ac:dyDescent="0.25">
      <c r="A5" s="10" t="s">
        <v>20</v>
      </c>
      <c r="B5" s="2" t="s">
        <v>25</v>
      </c>
      <c r="C5" s="5">
        <v>44769</v>
      </c>
      <c r="D5" s="2" t="s">
        <v>522</v>
      </c>
      <c r="E5" s="2" t="s">
        <v>524</v>
      </c>
      <c r="F5" s="2" t="s">
        <v>603</v>
      </c>
      <c r="G5" s="2" t="s">
        <v>528</v>
      </c>
      <c r="H5" s="2" t="s">
        <v>547</v>
      </c>
      <c r="I5" s="2" t="s">
        <v>591</v>
      </c>
      <c r="J5" s="3" t="s">
        <v>598</v>
      </c>
      <c r="K5" s="4">
        <v>67.81</v>
      </c>
      <c r="L5" s="2">
        <v>87</v>
      </c>
      <c r="M5" s="4">
        <v>5899.47</v>
      </c>
      <c r="N5" s="2">
        <v>891.57</v>
      </c>
      <c r="O5" s="2">
        <v>15.11</v>
      </c>
      <c r="P5" s="2" t="s">
        <v>554</v>
      </c>
      <c r="Q5" s="2" t="s">
        <v>556</v>
      </c>
      <c r="R5" s="2">
        <v>2021</v>
      </c>
      <c r="S5" s="11" t="str">
        <f>TEXT(Table1[[#This Row],[Invoice Date]],"mmm")</f>
        <v>Jul</v>
      </c>
      <c r="T5" s="11">
        <f>DAY(Table1[[#This Row],[Invoice Date]])</f>
        <v>27</v>
      </c>
      <c r="U5" s="11" t="s">
        <v>561</v>
      </c>
    </row>
    <row r="6" spans="1:21" x14ac:dyDescent="0.25">
      <c r="A6" s="10" t="s">
        <v>19</v>
      </c>
      <c r="B6" s="2" t="s">
        <v>26</v>
      </c>
      <c r="C6" s="5">
        <v>44603</v>
      </c>
      <c r="D6" s="2" t="s">
        <v>522</v>
      </c>
      <c r="E6" s="2" t="s">
        <v>524</v>
      </c>
      <c r="F6" s="2" t="s">
        <v>603</v>
      </c>
      <c r="G6" s="2" t="s">
        <v>529</v>
      </c>
      <c r="H6" s="2" t="s">
        <v>528</v>
      </c>
      <c r="I6" s="2" t="s">
        <v>594</v>
      </c>
      <c r="J6" s="3" t="s">
        <v>596</v>
      </c>
      <c r="K6" s="4">
        <v>43.63</v>
      </c>
      <c r="L6" s="2">
        <v>81</v>
      </c>
      <c r="M6" s="4">
        <v>3534.03</v>
      </c>
      <c r="N6" s="2">
        <v>726.29</v>
      </c>
      <c r="O6" s="2">
        <v>20.55</v>
      </c>
      <c r="P6" s="2" t="s">
        <v>554</v>
      </c>
      <c r="Q6" s="2" t="s">
        <v>556</v>
      </c>
      <c r="R6" s="2">
        <v>2022</v>
      </c>
      <c r="S6" s="11" t="str">
        <f>TEXT(Table1[[#This Row],[Invoice Date]],"mmm")</f>
        <v>Feb</v>
      </c>
      <c r="T6" s="11">
        <f>DAY(Table1[[#This Row],[Invoice Date]])</f>
        <v>11</v>
      </c>
      <c r="U6" s="11" t="s">
        <v>562</v>
      </c>
    </row>
    <row r="7" spans="1:21" x14ac:dyDescent="0.25">
      <c r="A7" s="10" t="s">
        <v>20</v>
      </c>
      <c r="B7" s="2" t="s">
        <v>27</v>
      </c>
      <c r="C7" s="5">
        <v>44686</v>
      </c>
      <c r="D7" s="2" t="s">
        <v>522</v>
      </c>
      <c r="E7" s="2" t="s">
        <v>523</v>
      </c>
      <c r="F7" s="2" t="s">
        <v>601</v>
      </c>
      <c r="G7" s="2" t="s">
        <v>530</v>
      </c>
      <c r="H7" s="2" t="s">
        <v>545</v>
      </c>
      <c r="I7" s="2" t="s">
        <v>591</v>
      </c>
      <c r="J7" s="3" t="s">
        <v>598</v>
      </c>
      <c r="K7" s="4">
        <v>76.62</v>
      </c>
      <c r="L7" s="2">
        <v>76</v>
      </c>
      <c r="M7" s="4">
        <v>5823.12</v>
      </c>
      <c r="N7" s="2">
        <v>782.16</v>
      </c>
      <c r="O7" s="2">
        <v>13.43</v>
      </c>
      <c r="P7" s="2" t="s">
        <v>554</v>
      </c>
      <c r="Q7" s="2" t="s">
        <v>557</v>
      </c>
      <c r="R7" s="2">
        <v>2022</v>
      </c>
      <c r="S7" s="11" t="str">
        <f>TEXT(Table1[[#This Row],[Invoice Date]],"mmm")</f>
        <v>May</v>
      </c>
      <c r="T7" s="11">
        <f>DAY(Table1[[#This Row],[Invoice Date]])</f>
        <v>5</v>
      </c>
      <c r="U7" s="11" t="s">
        <v>561</v>
      </c>
    </row>
    <row r="8" spans="1:21" x14ac:dyDescent="0.25">
      <c r="A8" s="10" t="s">
        <v>20</v>
      </c>
      <c r="B8" s="2" t="s">
        <v>28</v>
      </c>
      <c r="C8" s="5">
        <v>44908</v>
      </c>
      <c r="D8" s="2" t="s">
        <v>522</v>
      </c>
      <c r="E8" s="2" t="s">
        <v>525</v>
      </c>
      <c r="F8" s="2" t="s">
        <v>602</v>
      </c>
      <c r="G8" s="2" t="s">
        <v>531</v>
      </c>
      <c r="H8" s="2" t="s">
        <v>548</v>
      </c>
      <c r="I8" s="2" t="s">
        <v>592</v>
      </c>
      <c r="J8" s="3" t="s">
        <v>597</v>
      </c>
      <c r="K8" s="4">
        <v>63.17</v>
      </c>
      <c r="L8" s="2">
        <v>87</v>
      </c>
      <c r="M8" s="4">
        <v>5495.79</v>
      </c>
      <c r="N8" s="2">
        <v>733.64</v>
      </c>
      <c r="O8" s="2">
        <v>13.35</v>
      </c>
      <c r="P8" s="2" t="s">
        <v>555</v>
      </c>
      <c r="Q8" s="2" t="s">
        <v>556</v>
      </c>
      <c r="R8" s="2">
        <v>2021</v>
      </c>
      <c r="S8" s="11" t="str">
        <f>TEXT(Table1[[#This Row],[Invoice Date]],"mmm")</f>
        <v>Dec</v>
      </c>
      <c r="T8" s="11">
        <f>DAY(Table1[[#This Row],[Invoice Date]])</f>
        <v>13</v>
      </c>
      <c r="U8" s="11" t="s">
        <v>560</v>
      </c>
    </row>
    <row r="9" spans="1:21" x14ac:dyDescent="0.25">
      <c r="A9" s="10" t="s">
        <v>19</v>
      </c>
      <c r="B9" s="2" t="s">
        <v>29</v>
      </c>
      <c r="C9" s="5">
        <v>44514</v>
      </c>
      <c r="D9" s="2" t="s">
        <v>522</v>
      </c>
      <c r="E9" s="2" t="s">
        <v>524</v>
      </c>
      <c r="F9" s="2" t="s">
        <v>603</v>
      </c>
      <c r="G9" s="2" t="s">
        <v>532</v>
      </c>
      <c r="H9" s="2" t="s">
        <v>538</v>
      </c>
      <c r="I9" s="2" t="s">
        <v>594</v>
      </c>
      <c r="J9" s="3" t="s">
        <v>596</v>
      </c>
      <c r="K9" s="4">
        <v>64.430000000000007</v>
      </c>
      <c r="L9" s="2">
        <v>80</v>
      </c>
      <c r="M9" s="4">
        <v>5154.3999999999996</v>
      </c>
      <c r="N9" s="2">
        <v>992.32</v>
      </c>
      <c r="O9" s="2">
        <v>19.25</v>
      </c>
      <c r="P9" s="2" t="s">
        <v>555</v>
      </c>
      <c r="Q9" s="2" t="s">
        <v>558</v>
      </c>
      <c r="R9" s="2">
        <v>2023</v>
      </c>
      <c r="S9" s="11" t="str">
        <f>TEXT(Table1[[#This Row],[Invoice Date]],"mmm")</f>
        <v>Nov</v>
      </c>
      <c r="T9" s="11">
        <f>DAY(Table1[[#This Row],[Invoice Date]])</f>
        <v>14</v>
      </c>
      <c r="U9" s="11" t="s">
        <v>561</v>
      </c>
    </row>
    <row r="10" spans="1:21" x14ac:dyDescent="0.25">
      <c r="A10" s="10" t="s">
        <v>17</v>
      </c>
      <c r="B10" s="2" t="s">
        <v>30</v>
      </c>
      <c r="C10" s="5">
        <v>44242</v>
      </c>
      <c r="D10" s="2" t="s">
        <v>522</v>
      </c>
      <c r="E10" s="2" t="s">
        <v>523</v>
      </c>
      <c r="F10" s="2" t="s">
        <v>601</v>
      </c>
      <c r="G10" s="2" t="s">
        <v>533</v>
      </c>
      <c r="H10" s="2" t="s">
        <v>539</v>
      </c>
      <c r="I10" s="2" t="s">
        <v>592</v>
      </c>
      <c r="J10" s="3" t="s">
        <v>597</v>
      </c>
      <c r="K10" s="4">
        <v>116.07</v>
      </c>
      <c r="L10" s="2">
        <v>67</v>
      </c>
      <c r="M10" s="4">
        <v>7776.69</v>
      </c>
      <c r="N10" s="2">
        <v>829.41</v>
      </c>
      <c r="O10" s="2">
        <v>10.67</v>
      </c>
      <c r="P10" s="2" t="s">
        <v>554</v>
      </c>
      <c r="Q10" s="2" t="s">
        <v>559</v>
      </c>
      <c r="R10" s="2">
        <v>2022</v>
      </c>
      <c r="S10" s="11" t="str">
        <f>TEXT(Table1[[#This Row],[Invoice Date]],"mmm")</f>
        <v>Feb</v>
      </c>
      <c r="T10" s="11">
        <f>DAY(Table1[[#This Row],[Invoice Date]])</f>
        <v>15</v>
      </c>
      <c r="U10" s="11" t="s">
        <v>562</v>
      </c>
    </row>
    <row r="11" spans="1:21" x14ac:dyDescent="0.25">
      <c r="A11" s="10" t="s">
        <v>20</v>
      </c>
      <c r="B11" s="2" t="s">
        <v>31</v>
      </c>
      <c r="C11" s="5">
        <v>44882</v>
      </c>
      <c r="D11" s="2" t="s">
        <v>522</v>
      </c>
      <c r="E11" s="2" t="s">
        <v>526</v>
      </c>
      <c r="F11" s="2" t="s">
        <v>604</v>
      </c>
      <c r="G11" s="2" t="s">
        <v>534</v>
      </c>
      <c r="H11" s="2" t="s">
        <v>544</v>
      </c>
      <c r="I11" s="2" t="s">
        <v>594</v>
      </c>
      <c r="J11" s="3" t="s">
        <v>596</v>
      </c>
      <c r="K11" s="4">
        <v>49.02</v>
      </c>
      <c r="L11" s="2">
        <v>30</v>
      </c>
      <c r="M11" s="4">
        <v>1470.6</v>
      </c>
      <c r="N11" s="2">
        <v>182.91</v>
      </c>
      <c r="O11" s="2">
        <v>12.44</v>
      </c>
      <c r="P11" s="2" t="s">
        <v>555</v>
      </c>
      <c r="Q11" s="2" t="s">
        <v>557</v>
      </c>
      <c r="R11" s="2">
        <v>2023</v>
      </c>
      <c r="S11" s="11" t="str">
        <f>TEXT(Table1[[#This Row],[Invoice Date]],"mmm")</f>
        <v>Nov</v>
      </c>
      <c r="T11" s="11">
        <f>DAY(Table1[[#This Row],[Invoice Date]])</f>
        <v>17</v>
      </c>
      <c r="U11" s="11" t="s">
        <v>560</v>
      </c>
    </row>
    <row r="12" spans="1:21" x14ac:dyDescent="0.25">
      <c r="A12" s="10" t="s">
        <v>19</v>
      </c>
      <c r="B12" s="2" t="s">
        <v>32</v>
      </c>
      <c r="C12" s="5">
        <v>45157</v>
      </c>
      <c r="D12" s="2" t="s">
        <v>522</v>
      </c>
      <c r="E12" s="2" t="s">
        <v>523</v>
      </c>
      <c r="F12" s="2" t="s">
        <v>601</v>
      </c>
      <c r="G12" s="2" t="s">
        <v>530</v>
      </c>
      <c r="H12" s="2" t="s">
        <v>533</v>
      </c>
      <c r="I12" s="2" t="s">
        <v>593</v>
      </c>
      <c r="J12" s="3" t="s">
        <v>599</v>
      </c>
      <c r="K12" s="4">
        <v>103.44</v>
      </c>
      <c r="L12" s="2">
        <v>57</v>
      </c>
      <c r="M12" s="4">
        <v>5896.08</v>
      </c>
      <c r="N12" s="2">
        <v>1080</v>
      </c>
      <c r="O12" s="2">
        <v>18.32</v>
      </c>
      <c r="P12" s="2" t="s">
        <v>555</v>
      </c>
      <c r="Q12" s="2" t="s">
        <v>556</v>
      </c>
      <c r="R12" s="2">
        <v>2021</v>
      </c>
      <c r="S12" s="11" t="str">
        <f>TEXT(Table1[[#This Row],[Invoice Date]],"mmm")</f>
        <v>Aug</v>
      </c>
      <c r="T12" s="11">
        <f>DAY(Table1[[#This Row],[Invoice Date]])</f>
        <v>19</v>
      </c>
      <c r="U12" s="11" t="s">
        <v>562</v>
      </c>
    </row>
    <row r="13" spans="1:21" x14ac:dyDescent="0.25">
      <c r="A13" s="10" t="s">
        <v>20</v>
      </c>
      <c r="B13" s="2" t="s">
        <v>33</v>
      </c>
      <c r="C13" s="5">
        <v>45140</v>
      </c>
      <c r="D13" s="2" t="s">
        <v>522</v>
      </c>
      <c r="E13" s="2" t="s">
        <v>523</v>
      </c>
      <c r="F13" s="2" t="s">
        <v>601</v>
      </c>
      <c r="G13" s="2" t="s">
        <v>530</v>
      </c>
      <c r="H13" s="2" t="s">
        <v>545</v>
      </c>
      <c r="I13" s="2" t="s">
        <v>594</v>
      </c>
      <c r="J13" s="3" t="s">
        <v>596</v>
      </c>
      <c r="K13" s="4">
        <v>94.18</v>
      </c>
      <c r="L13" s="2">
        <v>86</v>
      </c>
      <c r="M13" s="4">
        <v>8099.48</v>
      </c>
      <c r="N13" s="2">
        <v>912.21</v>
      </c>
      <c r="O13" s="2">
        <v>11.26</v>
      </c>
      <c r="P13" s="2" t="s">
        <v>554</v>
      </c>
      <c r="Q13" s="2" t="s">
        <v>558</v>
      </c>
      <c r="R13" s="2">
        <v>2022</v>
      </c>
      <c r="S13" s="11" t="str">
        <f>TEXT(Table1[[#This Row],[Invoice Date]],"mmm")</f>
        <v>Aug</v>
      </c>
      <c r="T13" s="11">
        <f>DAY(Table1[[#This Row],[Invoice Date]])</f>
        <v>2</v>
      </c>
      <c r="U13" s="11" t="s">
        <v>562</v>
      </c>
    </row>
    <row r="14" spans="1:21" x14ac:dyDescent="0.25">
      <c r="A14" s="10" t="s">
        <v>21</v>
      </c>
      <c r="B14" s="2" t="s">
        <v>34</v>
      </c>
      <c r="C14" s="5">
        <v>45004</v>
      </c>
      <c r="D14" s="2" t="s">
        <v>522</v>
      </c>
      <c r="E14" s="2" t="s">
        <v>526</v>
      </c>
      <c r="F14" s="2" t="s">
        <v>604</v>
      </c>
      <c r="G14" s="2" t="s">
        <v>535</v>
      </c>
      <c r="H14" s="2" t="s">
        <v>546</v>
      </c>
      <c r="I14" s="2" t="s">
        <v>591</v>
      </c>
      <c r="J14" s="3" t="s">
        <v>598</v>
      </c>
      <c r="K14" s="4">
        <v>93.85</v>
      </c>
      <c r="L14" s="2">
        <v>73</v>
      </c>
      <c r="M14" s="4">
        <v>6851.05</v>
      </c>
      <c r="N14" s="2">
        <v>1228.74</v>
      </c>
      <c r="O14" s="2">
        <v>17.940000000000001</v>
      </c>
      <c r="P14" s="2" t="s">
        <v>555</v>
      </c>
      <c r="Q14" s="2" t="s">
        <v>557</v>
      </c>
      <c r="R14" s="2">
        <v>2022</v>
      </c>
      <c r="S14" s="11" t="str">
        <f>TEXT(Table1[[#This Row],[Invoice Date]],"mmm")</f>
        <v>Mar</v>
      </c>
      <c r="T14" s="11">
        <f>DAY(Table1[[#This Row],[Invoice Date]])</f>
        <v>19</v>
      </c>
      <c r="U14" s="11" t="s">
        <v>560</v>
      </c>
    </row>
    <row r="15" spans="1:21" x14ac:dyDescent="0.25">
      <c r="A15" s="10" t="s">
        <v>17</v>
      </c>
      <c r="B15" s="2" t="s">
        <v>35</v>
      </c>
      <c r="C15" s="5">
        <v>44464</v>
      </c>
      <c r="D15" s="2" t="s">
        <v>522</v>
      </c>
      <c r="E15" s="2" t="s">
        <v>524</v>
      </c>
      <c r="F15" s="2" t="s">
        <v>603</v>
      </c>
      <c r="G15" s="2" t="s">
        <v>536</v>
      </c>
      <c r="H15" s="2" t="s">
        <v>549</v>
      </c>
      <c r="I15" s="2" t="s">
        <v>594</v>
      </c>
      <c r="J15" s="3" t="s">
        <v>596</v>
      </c>
      <c r="K15" s="4">
        <v>106.19</v>
      </c>
      <c r="L15" s="2">
        <v>29</v>
      </c>
      <c r="M15" s="4">
        <v>3079.51</v>
      </c>
      <c r="N15" s="2">
        <v>599.89</v>
      </c>
      <c r="O15" s="2">
        <v>19.48</v>
      </c>
      <c r="P15" s="2" t="s">
        <v>554</v>
      </c>
      <c r="Q15" s="2" t="s">
        <v>556</v>
      </c>
      <c r="R15" s="2">
        <v>2021</v>
      </c>
      <c r="S15" s="11" t="str">
        <f>TEXT(Table1[[#This Row],[Invoice Date]],"mmm")</f>
        <v>Sep</v>
      </c>
      <c r="T15" s="11">
        <f>DAY(Table1[[#This Row],[Invoice Date]])</f>
        <v>25</v>
      </c>
      <c r="U15" s="11" t="s">
        <v>562</v>
      </c>
    </row>
    <row r="16" spans="1:21" x14ac:dyDescent="0.25">
      <c r="A16" s="10" t="s">
        <v>18</v>
      </c>
      <c r="B16" s="2" t="s">
        <v>36</v>
      </c>
      <c r="C16" s="5">
        <v>44531</v>
      </c>
      <c r="D16" s="2" t="s">
        <v>522</v>
      </c>
      <c r="E16" s="2" t="s">
        <v>525</v>
      </c>
      <c r="F16" s="2" t="s">
        <v>602</v>
      </c>
      <c r="G16" s="2" t="s">
        <v>531</v>
      </c>
      <c r="H16" s="2" t="s">
        <v>550</v>
      </c>
      <c r="I16" s="2" t="s">
        <v>592</v>
      </c>
      <c r="J16" s="3" t="s">
        <v>597</v>
      </c>
      <c r="K16" s="4">
        <v>91.29</v>
      </c>
      <c r="L16" s="2">
        <v>37</v>
      </c>
      <c r="M16" s="4">
        <v>3377.73</v>
      </c>
      <c r="N16" s="2">
        <v>642.62</v>
      </c>
      <c r="O16" s="2">
        <v>19.03</v>
      </c>
      <c r="P16" s="2" t="s">
        <v>554</v>
      </c>
      <c r="Q16" s="2" t="s">
        <v>557</v>
      </c>
      <c r="R16" s="2">
        <v>2022</v>
      </c>
      <c r="S16" s="11" t="str">
        <f>TEXT(Table1[[#This Row],[Invoice Date]],"mmm")</f>
        <v>Dec</v>
      </c>
      <c r="T16" s="11">
        <f>DAY(Table1[[#This Row],[Invoice Date]])</f>
        <v>1</v>
      </c>
      <c r="U16" s="11" t="s">
        <v>562</v>
      </c>
    </row>
    <row r="17" spans="1:21" x14ac:dyDescent="0.25">
      <c r="A17" s="10" t="s">
        <v>20</v>
      </c>
      <c r="B17" s="2" t="s">
        <v>37</v>
      </c>
      <c r="C17" s="5">
        <v>44708</v>
      </c>
      <c r="D17" s="2" t="s">
        <v>522</v>
      </c>
      <c r="E17" s="2" t="s">
        <v>526</v>
      </c>
      <c r="F17" s="2" t="s">
        <v>604</v>
      </c>
      <c r="G17" s="2" t="s">
        <v>537</v>
      </c>
      <c r="H17" s="2" t="s">
        <v>535</v>
      </c>
      <c r="I17" s="2" t="s">
        <v>592</v>
      </c>
      <c r="J17" s="3" t="s">
        <v>597</v>
      </c>
      <c r="K17" s="4">
        <v>134.30000000000001</v>
      </c>
      <c r="L17" s="2">
        <v>87</v>
      </c>
      <c r="M17" s="4">
        <v>11684.1</v>
      </c>
      <c r="N17" s="2">
        <v>3199.52</v>
      </c>
      <c r="O17" s="2">
        <v>27.38</v>
      </c>
      <c r="P17" s="2" t="s">
        <v>554</v>
      </c>
      <c r="Q17" s="2" t="s">
        <v>556</v>
      </c>
      <c r="R17" s="2">
        <v>2021</v>
      </c>
      <c r="S17" s="11" t="str">
        <f>TEXT(Table1[[#This Row],[Invoice Date]],"mmm")</f>
        <v>May</v>
      </c>
      <c r="T17" s="11">
        <f>DAY(Table1[[#This Row],[Invoice Date]])</f>
        <v>27</v>
      </c>
      <c r="U17" s="11" t="s">
        <v>561</v>
      </c>
    </row>
    <row r="18" spans="1:21" x14ac:dyDescent="0.25">
      <c r="A18" s="10" t="s">
        <v>21</v>
      </c>
      <c r="B18" s="2" t="s">
        <v>38</v>
      </c>
      <c r="C18" s="5">
        <v>44860</v>
      </c>
      <c r="D18" s="2" t="s">
        <v>522</v>
      </c>
      <c r="E18" s="2" t="s">
        <v>524</v>
      </c>
      <c r="F18" s="2" t="s">
        <v>603</v>
      </c>
      <c r="G18" s="2" t="s">
        <v>538</v>
      </c>
      <c r="H18" s="2" t="s">
        <v>529</v>
      </c>
      <c r="I18" s="2" t="s">
        <v>594</v>
      </c>
      <c r="J18" s="3" t="s">
        <v>596</v>
      </c>
      <c r="K18" s="4">
        <v>107.83</v>
      </c>
      <c r="L18" s="2">
        <v>13</v>
      </c>
      <c r="M18" s="4">
        <v>1401.79</v>
      </c>
      <c r="N18" s="2">
        <v>288.79000000000002</v>
      </c>
      <c r="O18" s="2">
        <v>20.6</v>
      </c>
      <c r="P18" s="2" t="s">
        <v>554</v>
      </c>
      <c r="Q18" s="2" t="s">
        <v>557</v>
      </c>
      <c r="R18" s="2">
        <v>2022</v>
      </c>
      <c r="S18" s="11" t="str">
        <f>TEXT(Table1[[#This Row],[Invoice Date]],"mmm")</f>
        <v>Oct</v>
      </c>
      <c r="T18" s="11">
        <f>DAY(Table1[[#This Row],[Invoice Date]])</f>
        <v>26</v>
      </c>
      <c r="U18" s="11" t="s">
        <v>562</v>
      </c>
    </row>
    <row r="19" spans="1:21" x14ac:dyDescent="0.25">
      <c r="A19" s="10" t="s">
        <v>18</v>
      </c>
      <c r="B19" s="2" t="s">
        <v>39</v>
      </c>
      <c r="C19" s="5">
        <v>45204</v>
      </c>
      <c r="D19" s="2" t="s">
        <v>522</v>
      </c>
      <c r="E19" s="2" t="s">
        <v>523</v>
      </c>
      <c r="F19" s="2" t="s">
        <v>601</v>
      </c>
      <c r="G19" s="2" t="s">
        <v>539</v>
      </c>
      <c r="H19" s="2" t="s">
        <v>545</v>
      </c>
      <c r="I19" s="2" t="s">
        <v>591</v>
      </c>
      <c r="J19" s="3" t="s">
        <v>598</v>
      </c>
      <c r="K19" s="4">
        <v>91.11</v>
      </c>
      <c r="L19" s="2">
        <v>32</v>
      </c>
      <c r="M19" s="4">
        <v>2915.52</v>
      </c>
      <c r="N19" s="2">
        <v>564.42999999999995</v>
      </c>
      <c r="O19" s="2">
        <v>19.36</v>
      </c>
      <c r="P19" s="2" t="s">
        <v>554</v>
      </c>
      <c r="Q19" s="2" t="s">
        <v>558</v>
      </c>
      <c r="R19" s="2">
        <v>2021</v>
      </c>
      <c r="S19" s="11" t="str">
        <f>TEXT(Table1[[#This Row],[Invoice Date]],"mmm")</f>
        <v>Oct</v>
      </c>
      <c r="T19" s="11">
        <f>DAY(Table1[[#This Row],[Invoice Date]])</f>
        <v>5</v>
      </c>
      <c r="U19" s="11" t="s">
        <v>562</v>
      </c>
    </row>
    <row r="20" spans="1:21" x14ac:dyDescent="0.25">
      <c r="A20" s="10" t="s">
        <v>18</v>
      </c>
      <c r="B20" s="2" t="s">
        <v>40</v>
      </c>
      <c r="C20" s="5">
        <v>44661</v>
      </c>
      <c r="D20" s="2" t="s">
        <v>522</v>
      </c>
      <c r="E20" s="2" t="s">
        <v>525</v>
      </c>
      <c r="F20" s="2" t="s">
        <v>602</v>
      </c>
      <c r="G20" s="2" t="s">
        <v>540</v>
      </c>
      <c r="H20" s="2" t="s">
        <v>551</v>
      </c>
      <c r="I20" s="2" t="s">
        <v>593</v>
      </c>
      <c r="J20" s="3" t="s">
        <v>599</v>
      </c>
      <c r="K20" s="4">
        <v>127.87</v>
      </c>
      <c r="L20" s="2">
        <v>46</v>
      </c>
      <c r="M20" s="4">
        <v>5882.02</v>
      </c>
      <c r="N20" s="2">
        <v>1071.3599999999999</v>
      </c>
      <c r="O20" s="2">
        <v>18.21</v>
      </c>
      <c r="P20" s="2" t="s">
        <v>555</v>
      </c>
      <c r="Q20" s="2" t="s">
        <v>558</v>
      </c>
      <c r="R20" s="2">
        <v>2022</v>
      </c>
      <c r="S20" s="11" t="str">
        <f>TEXT(Table1[[#This Row],[Invoice Date]],"mmm")</f>
        <v>Apr</v>
      </c>
      <c r="T20" s="11">
        <f>DAY(Table1[[#This Row],[Invoice Date]])</f>
        <v>10</v>
      </c>
      <c r="U20" s="11" t="s">
        <v>562</v>
      </c>
    </row>
    <row r="21" spans="1:21" x14ac:dyDescent="0.25">
      <c r="A21" s="10" t="s">
        <v>20</v>
      </c>
      <c r="B21" s="2" t="s">
        <v>41</v>
      </c>
      <c r="C21" s="5">
        <v>45280</v>
      </c>
      <c r="D21" s="2" t="s">
        <v>522</v>
      </c>
      <c r="E21" s="2" t="s">
        <v>525</v>
      </c>
      <c r="F21" s="2" t="s">
        <v>602</v>
      </c>
      <c r="G21" s="2" t="s">
        <v>541</v>
      </c>
      <c r="H21" s="2" t="s">
        <v>548</v>
      </c>
      <c r="I21" s="2" t="s">
        <v>591</v>
      </c>
      <c r="J21" s="3" t="s">
        <v>598</v>
      </c>
      <c r="K21" s="4">
        <v>98.8</v>
      </c>
      <c r="L21" s="2">
        <v>23</v>
      </c>
      <c r="M21" s="4">
        <v>2272.4</v>
      </c>
      <c r="N21" s="2">
        <v>598.83000000000004</v>
      </c>
      <c r="O21" s="2">
        <v>26.35</v>
      </c>
      <c r="P21" s="2" t="s">
        <v>554</v>
      </c>
      <c r="Q21" s="2" t="s">
        <v>559</v>
      </c>
      <c r="R21" s="2">
        <v>2023</v>
      </c>
      <c r="S21" s="11" t="str">
        <f>TEXT(Table1[[#This Row],[Invoice Date]],"mmm")</f>
        <v>Dec</v>
      </c>
      <c r="T21" s="11">
        <f>DAY(Table1[[#This Row],[Invoice Date]])</f>
        <v>20</v>
      </c>
      <c r="U21" s="11" t="s">
        <v>562</v>
      </c>
    </row>
    <row r="22" spans="1:21" x14ac:dyDescent="0.25">
      <c r="A22" s="10" t="s">
        <v>19</v>
      </c>
      <c r="B22" s="2" t="s">
        <v>42</v>
      </c>
      <c r="C22" s="5">
        <v>44817</v>
      </c>
      <c r="D22" s="2" t="s">
        <v>522</v>
      </c>
      <c r="E22" s="2" t="s">
        <v>523</v>
      </c>
      <c r="F22" s="2" t="s">
        <v>601</v>
      </c>
      <c r="G22" s="2" t="s">
        <v>539</v>
      </c>
      <c r="H22" s="2" t="s">
        <v>533</v>
      </c>
      <c r="I22" s="2" t="s">
        <v>593</v>
      </c>
      <c r="J22" s="3" t="s">
        <v>599</v>
      </c>
      <c r="K22" s="4">
        <v>57.85</v>
      </c>
      <c r="L22" s="2">
        <v>45</v>
      </c>
      <c r="M22" s="4">
        <v>2603.25</v>
      </c>
      <c r="N22" s="2">
        <v>726.34</v>
      </c>
      <c r="O22" s="2">
        <v>27.9</v>
      </c>
      <c r="P22" s="2" t="s">
        <v>555</v>
      </c>
      <c r="Q22" s="2" t="s">
        <v>557</v>
      </c>
      <c r="R22" s="2">
        <v>2023</v>
      </c>
      <c r="S22" s="11" t="str">
        <f>TEXT(Table1[[#This Row],[Invoice Date]],"mmm")</f>
        <v>Sep</v>
      </c>
      <c r="T22" s="11">
        <f>DAY(Table1[[#This Row],[Invoice Date]])</f>
        <v>13</v>
      </c>
      <c r="U22" s="11" t="s">
        <v>560</v>
      </c>
    </row>
    <row r="23" spans="1:21" x14ac:dyDescent="0.25">
      <c r="A23" s="10" t="s">
        <v>20</v>
      </c>
      <c r="B23" s="2" t="s">
        <v>43</v>
      </c>
      <c r="C23" s="5">
        <v>45129</v>
      </c>
      <c r="D23" s="2" t="s">
        <v>522</v>
      </c>
      <c r="E23" s="2" t="s">
        <v>526</v>
      </c>
      <c r="F23" s="2" t="s">
        <v>604</v>
      </c>
      <c r="G23" s="2" t="s">
        <v>537</v>
      </c>
      <c r="H23" s="2" t="s">
        <v>537</v>
      </c>
      <c r="I23" s="2" t="s">
        <v>592</v>
      </c>
      <c r="J23" s="3" t="s">
        <v>597</v>
      </c>
      <c r="K23" s="4">
        <v>46.92</v>
      </c>
      <c r="L23" s="2">
        <v>17</v>
      </c>
      <c r="M23" s="4">
        <v>797.64</v>
      </c>
      <c r="N23" s="2">
        <v>215.88</v>
      </c>
      <c r="O23" s="2">
        <v>27.06</v>
      </c>
      <c r="P23" s="2" t="s">
        <v>554</v>
      </c>
      <c r="Q23" s="2" t="s">
        <v>559</v>
      </c>
      <c r="R23" s="2">
        <v>2023</v>
      </c>
      <c r="S23" s="11" t="str">
        <f>TEXT(Table1[[#This Row],[Invoice Date]],"mmm")</f>
        <v>Jul</v>
      </c>
      <c r="T23" s="11">
        <f>DAY(Table1[[#This Row],[Invoice Date]])</f>
        <v>22</v>
      </c>
      <c r="U23" s="11" t="s">
        <v>561</v>
      </c>
    </row>
    <row r="24" spans="1:21" x14ac:dyDescent="0.25">
      <c r="A24" s="10" t="s">
        <v>21</v>
      </c>
      <c r="B24" s="2" t="s">
        <v>44</v>
      </c>
      <c r="C24" s="5">
        <v>44447</v>
      </c>
      <c r="D24" s="2" t="s">
        <v>522</v>
      </c>
      <c r="E24" s="2" t="s">
        <v>595</v>
      </c>
      <c r="F24" s="2" t="s">
        <v>605</v>
      </c>
      <c r="G24" s="2" t="s">
        <v>566</v>
      </c>
      <c r="H24" s="2" t="s">
        <v>567</v>
      </c>
      <c r="I24" s="2" t="s">
        <v>591</v>
      </c>
      <c r="J24" s="3" t="s">
        <v>598</v>
      </c>
      <c r="K24" s="4">
        <v>39.799999999999997</v>
      </c>
      <c r="L24" s="2">
        <v>85</v>
      </c>
      <c r="M24" s="4">
        <v>3383</v>
      </c>
      <c r="N24" s="2">
        <v>794.02</v>
      </c>
      <c r="O24" s="2">
        <v>23.47</v>
      </c>
      <c r="P24" s="2" t="s">
        <v>554</v>
      </c>
      <c r="Q24" s="2" t="s">
        <v>557</v>
      </c>
      <c r="R24" s="2">
        <v>2022</v>
      </c>
      <c r="S24" s="11" t="str">
        <f>TEXT(Table1[[#This Row],[Invoice Date]],"mmm")</f>
        <v>Sep</v>
      </c>
      <c r="T24" s="11">
        <f>DAY(Table1[[#This Row],[Invoice Date]])</f>
        <v>8</v>
      </c>
      <c r="U24" s="11" t="s">
        <v>562</v>
      </c>
    </row>
    <row r="25" spans="1:21" x14ac:dyDescent="0.25">
      <c r="A25" s="10" t="s">
        <v>18</v>
      </c>
      <c r="B25" s="2" t="s">
        <v>45</v>
      </c>
      <c r="C25" s="5">
        <v>44245</v>
      </c>
      <c r="D25" s="2" t="s">
        <v>522</v>
      </c>
      <c r="E25" s="2" t="s">
        <v>524</v>
      </c>
      <c r="F25" s="2" t="s">
        <v>603</v>
      </c>
      <c r="G25" s="2" t="s">
        <v>538</v>
      </c>
      <c r="H25" s="2" t="s">
        <v>549</v>
      </c>
      <c r="I25" s="2" t="s">
        <v>593</v>
      </c>
      <c r="J25" s="3" t="s">
        <v>599</v>
      </c>
      <c r="K25" s="4">
        <v>136.93</v>
      </c>
      <c r="L25" s="2">
        <v>66</v>
      </c>
      <c r="M25" s="4">
        <v>9037.3799999999992</v>
      </c>
      <c r="N25" s="2">
        <v>1152.02</v>
      </c>
      <c r="O25" s="2">
        <v>12.75</v>
      </c>
      <c r="P25" s="2" t="s">
        <v>554</v>
      </c>
      <c r="Q25" s="2" t="s">
        <v>556</v>
      </c>
      <c r="R25" s="2">
        <v>2022</v>
      </c>
      <c r="S25" s="11" t="str">
        <f>TEXT(Table1[[#This Row],[Invoice Date]],"mmm")</f>
        <v>Feb</v>
      </c>
      <c r="T25" s="11">
        <f>DAY(Table1[[#This Row],[Invoice Date]])</f>
        <v>18</v>
      </c>
      <c r="U25" s="11" t="s">
        <v>562</v>
      </c>
    </row>
    <row r="26" spans="1:21" x14ac:dyDescent="0.25">
      <c r="A26" s="10" t="s">
        <v>20</v>
      </c>
      <c r="B26" s="2" t="s">
        <v>46</v>
      </c>
      <c r="C26" s="5">
        <v>44783</v>
      </c>
      <c r="D26" s="2" t="s">
        <v>522</v>
      </c>
      <c r="E26" s="2" t="s">
        <v>595</v>
      </c>
      <c r="F26" s="2" t="s">
        <v>605</v>
      </c>
      <c r="G26" s="2" t="s">
        <v>566</v>
      </c>
      <c r="H26" s="2" t="s">
        <v>568</v>
      </c>
      <c r="I26" s="2" t="s">
        <v>594</v>
      </c>
      <c r="J26" s="3" t="s">
        <v>596</v>
      </c>
      <c r="K26" s="4">
        <v>112.32</v>
      </c>
      <c r="L26" s="2">
        <v>6</v>
      </c>
      <c r="M26" s="4">
        <v>673.92</v>
      </c>
      <c r="N26" s="2">
        <v>104.71</v>
      </c>
      <c r="O26" s="2">
        <v>15.54</v>
      </c>
      <c r="P26" s="2" t="s">
        <v>555</v>
      </c>
      <c r="Q26" s="2" t="s">
        <v>556</v>
      </c>
      <c r="R26" s="2">
        <v>2023</v>
      </c>
      <c r="S26" s="11" t="str">
        <f>TEXT(Table1[[#This Row],[Invoice Date]],"mmm")</f>
        <v>Aug</v>
      </c>
      <c r="T26" s="11">
        <f>DAY(Table1[[#This Row],[Invoice Date]])</f>
        <v>10</v>
      </c>
      <c r="U26" s="11" t="s">
        <v>560</v>
      </c>
    </row>
    <row r="27" spans="1:21" x14ac:dyDescent="0.25">
      <c r="A27" s="10" t="s">
        <v>19</v>
      </c>
      <c r="B27" s="2" t="s">
        <v>47</v>
      </c>
      <c r="C27" s="5">
        <v>45043</v>
      </c>
      <c r="D27" s="2" t="s">
        <v>522</v>
      </c>
      <c r="E27" s="2" t="s">
        <v>524</v>
      </c>
      <c r="F27" s="2" t="s">
        <v>603</v>
      </c>
      <c r="G27" s="2" t="s">
        <v>536</v>
      </c>
      <c r="H27" s="2" t="s">
        <v>528</v>
      </c>
      <c r="I27" s="2" t="s">
        <v>592</v>
      </c>
      <c r="J27" s="3" t="s">
        <v>597</v>
      </c>
      <c r="K27" s="4">
        <v>141.86000000000001</v>
      </c>
      <c r="L27" s="2">
        <v>18</v>
      </c>
      <c r="M27" s="4">
        <v>2553.48</v>
      </c>
      <c r="N27" s="2">
        <v>278.87</v>
      </c>
      <c r="O27" s="2">
        <v>10.92</v>
      </c>
      <c r="P27" s="2" t="s">
        <v>554</v>
      </c>
      <c r="Q27" s="2" t="s">
        <v>559</v>
      </c>
      <c r="R27" s="2">
        <v>2023</v>
      </c>
      <c r="S27" s="11" t="str">
        <f>TEXT(Table1[[#This Row],[Invoice Date]],"mmm")</f>
        <v>Apr</v>
      </c>
      <c r="T27" s="11">
        <f>DAY(Table1[[#This Row],[Invoice Date]])</f>
        <v>27</v>
      </c>
      <c r="U27" s="11" t="s">
        <v>562</v>
      </c>
    </row>
    <row r="28" spans="1:21" x14ac:dyDescent="0.25">
      <c r="A28" s="10" t="s">
        <v>20</v>
      </c>
      <c r="B28" s="2" t="s">
        <v>48</v>
      </c>
      <c r="C28" s="5">
        <v>44494</v>
      </c>
      <c r="D28" s="2" t="s">
        <v>522</v>
      </c>
      <c r="E28" s="2" t="s">
        <v>524</v>
      </c>
      <c r="F28" s="2" t="s">
        <v>603</v>
      </c>
      <c r="G28" s="2" t="s">
        <v>528</v>
      </c>
      <c r="H28" s="2" t="s">
        <v>538</v>
      </c>
      <c r="I28" s="2" t="s">
        <v>594</v>
      </c>
      <c r="J28" s="3" t="s">
        <v>596</v>
      </c>
      <c r="K28" s="4">
        <v>98.43</v>
      </c>
      <c r="L28" s="2">
        <v>94</v>
      </c>
      <c r="M28" s="4">
        <v>9252.42</v>
      </c>
      <c r="N28" s="2">
        <v>2647.72</v>
      </c>
      <c r="O28" s="2">
        <v>28.62</v>
      </c>
      <c r="P28" s="2" t="s">
        <v>554</v>
      </c>
      <c r="Q28" s="2" t="s">
        <v>557</v>
      </c>
      <c r="R28" s="2">
        <v>2021</v>
      </c>
      <c r="S28" s="11" t="str">
        <f>TEXT(Table1[[#This Row],[Invoice Date]],"mmm")</f>
        <v>Oct</v>
      </c>
      <c r="T28" s="11">
        <f>DAY(Table1[[#This Row],[Invoice Date]])</f>
        <v>25</v>
      </c>
      <c r="U28" s="11" t="s">
        <v>560</v>
      </c>
    </row>
    <row r="29" spans="1:21" x14ac:dyDescent="0.25">
      <c r="A29" s="10" t="s">
        <v>17</v>
      </c>
      <c r="B29" s="2" t="s">
        <v>49</v>
      </c>
      <c r="C29" s="5">
        <v>44783</v>
      </c>
      <c r="D29" s="2" t="s">
        <v>522</v>
      </c>
      <c r="E29" s="2" t="s">
        <v>525</v>
      </c>
      <c r="F29" s="2" t="s">
        <v>602</v>
      </c>
      <c r="G29" s="2" t="s">
        <v>540</v>
      </c>
      <c r="H29" s="2" t="s">
        <v>548</v>
      </c>
      <c r="I29" s="2" t="s">
        <v>592</v>
      </c>
      <c r="J29" s="3" t="s">
        <v>597</v>
      </c>
      <c r="K29" s="4">
        <v>81.540000000000006</v>
      </c>
      <c r="L29" s="2">
        <v>22</v>
      </c>
      <c r="M29" s="4">
        <v>1793.88</v>
      </c>
      <c r="N29" s="2">
        <v>416.47</v>
      </c>
      <c r="O29" s="2">
        <v>23.22</v>
      </c>
      <c r="P29" s="2" t="s">
        <v>554</v>
      </c>
      <c r="Q29" s="2" t="s">
        <v>559</v>
      </c>
      <c r="R29" s="2">
        <v>2021</v>
      </c>
      <c r="S29" s="11" t="str">
        <f>TEXT(Table1[[#This Row],[Invoice Date]],"mmm")</f>
        <v>Aug</v>
      </c>
      <c r="T29" s="11">
        <f>DAY(Table1[[#This Row],[Invoice Date]])</f>
        <v>10</v>
      </c>
      <c r="U29" s="11" t="s">
        <v>561</v>
      </c>
    </row>
    <row r="30" spans="1:21" x14ac:dyDescent="0.25">
      <c r="A30" s="10" t="s">
        <v>19</v>
      </c>
      <c r="B30" s="2" t="s">
        <v>50</v>
      </c>
      <c r="C30" s="5">
        <v>44767</v>
      </c>
      <c r="D30" s="2" t="s">
        <v>522</v>
      </c>
      <c r="E30" s="2" t="s">
        <v>525</v>
      </c>
      <c r="F30" s="2" t="s">
        <v>602</v>
      </c>
      <c r="G30" s="2" t="s">
        <v>542</v>
      </c>
      <c r="H30" s="2" t="s">
        <v>550</v>
      </c>
      <c r="I30" s="2" t="s">
        <v>591</v>
      </c>
      <c r="J30" s="3" t="s">
        <v>598</v>
      </c>
      <c r="K30" s="4">
        <v>27.76</v>
      </c>
      <c r="L30" s="2">
        <v>33</v>
      </c>
      <c r="M30" s="4">
        <v>916.08</v>
      </c>
      <c r="N30" s="2">
        <v>228.35</v>
      </c>
      <c r="O30" s="2">
        <v>24.93</v>
      </c>
      <c r="P30" s="2" t="s">
        <v>554</v>
      </c>
      <c r="Q30" s="2" t="s">
        <v>558</v>
      </c>
      <c r="R30" s="2">
        <v>2021</v>
      </c>
      <c r="S30" s="11" t="str">
        <f>TEXT(Table1[[#This Row],[Invoice Date]],"mmm")</f>
        <v>Jul</v>
      </c>
      <c r="T30" s="11">
        <f>DAY(Table1[[#This Row],[Invoice Date]])</f>
        <v>25</v>
      </c>
      <c r="U30" s="11" t="s">
        <v>561</v>
      </c>
    </row>
    <row r="31" spans="1:21" x14ac:dyDescent="0.25">
      <c r="A31" s="10" t="s">
        <v>21</v>
      </c>
      <c r="B31" s="2" t="s">
        <v>51</v>
      </c>
      <c r="C31" s="5">
        <v>44263</v>
      </c>
      <c r="D31" s="2" t="s">
        <v>522</v>
      </c>
      <c r="E31" s="2" t="s">
        <v>525</v>
      </c>
      <c r="F31" s="2" t="s">
        <v>602</v>
      </c>
      <c r="G31" s="2" t="s">
        <v>543</v>
      </c>
      <c r="H31" s="2" t="s">
        <v>550</v>
      </c>
      <c r="I31" s="2" t="s">
        <v>591</v>
      </c>
      <c r="J31" s="3" t="s">
        <v>598</v>
      </c>
      <c r="K31" s="4">
        <v>107.31</v>
      </c>
      <c r="L31" s="2">
        <v>30</v>
      </c>
      <c r="M31" s="4">
        <v>3219.3</v>
      </c>
      <c r="N31" s="2">
        <v>522.54</v>
      </c>
      <c r="O31" s="2">
        <v>16.23</v>
      </c>
      <c r="P31" s="2" t="s">
        <v>555</v>
      </c>
      <c r="Q31" s="2" t="s">
        <v>559</v>
      </c>
      <c r="R31" s="2">
        <v>2023</v>
      </c>
      <c r="S31" s="11" t="str">
        <f>TEXT(Table1[[#This Row],[Invoice Date]],"mmm")</f>
        <v>Mar</v>
      </c>
      <c r="T31" s="11">
        <f>DAY(Table1[[#This Row],[Invoice Date]])</f>
        <v>8</v>
      </c>
      <c r="U31" s="11" t="s">
        <v>562</v>
      </c>
    </row>
    <row r="32" spans="1:21" x14ac:dyDescent="0.25">
      <c r="A32" s="10" t="s">
        <v>18</v>
      </c>
      <c r="B32" s="2" t="s">
        <v>52</v>
      </c>
      <c r="C32" s="5">
        <v>44252</v>
      </c>
      <c r="D32" s="2" t="s">
        <v>522</v>
      </c>
      <c r="E32" s="2" t="s">
        <v>526</v>
      </c>
      <c r="F32" s="2" t="s">
        <v>604</v>
      </c>
      <c r="G32" s="2" t="s">
        <v>544</v>
      </c>
      <c r="H32" s="2" t="s">
        <v>544</v>
      </c>
      <c r="I32" s="2" t="s">
        <v>592</v>
      </c>
      <c r="J32" s="3" t="s">
        <v>597</v>
      </c>
      <c r="K32" s="4">
        <v>95.69</v>
      </c>
      <c r="L32" s="2">
        <v>81</v>
      </c>
      <c r="M32" s="4">
        <v>7750.89</v>
      </c>
      <c r="N32" s="2">
        <v>2086</v>
      </c>
      <c r="O32" s="2">
        <v>26.91</v>
      </c>
      <c r="P32" s="2" t="s">
        <v>554</v>
      </c>
      <c r="Q32" s="2" t="s">
        <v>559</v>
      </c>
      <c r="R32" s="2">
        <v>2023</v>
      </c>
      <c r="S32" s="11" t="str">
        <f>TEXT(Table1[[#This Row],[Invoice Date]],"mmm")</f>
        <v>Feb</v>
      </c>
      <c r="T32" s="11">
        <f>DAY(Table1[[#This Row],[Invoice Date]])</f>
        <v>25</v>
      </c>
      <c r="U32" s="11" t="s">
        <v>562</v>
      </c>
    </row>
    <row r="33" spans="1:21" x14ac:dyDescent="0.25">
      <c r="A33" s="10" t="s">
        <v>20</v>
      </c>
      <c r="B33" s="2" t="s">
        <v>53</v>
      </c>
      <c r="C33" s="5">
        <v>45261</v>
      </c>
      <c r="D33" s="2" t="s">
        <v>522</v>
      </c>
      <c r="E33" s="2" t="s">
        <v>523</v>
      </c>
      <c r="F33" s="2" t="s">
        <v>601</v>
      </c>
      <c r="G33" s="2" t="s">
        <v>539</v>
      </c>
      <c r="H33" s="2" t="s">
        <v>530</v>
      </c>
      <c r="I33" s="2" t="s">
        <v>592</v>
      </c>
      <c r="J33" s="3" t="s">
        <v>597</v>
      </c>
      <c r="K33" s="4">
        <v>148.72999999999999</v>
      </c>
      <c r="L33" s="2">
        <v>32</v>
      </c>
      <c r="M33" s="4">
        <v>4759.3599999999997</v>
      </c>
      <c r="N33" s="2">
        <v>723.05</v>
      </c>
      <c r="O33" s="2">
        <v>15.19</v>
      </c>
      <c r="P33" s="2" t="s">
        <v>555</v>
      </c>
      <c r="Q33" s="2" t="s">
        <v>556</v>
      </c>
      <c r="R33" s="2">
        <v>2023</v>
      </c>
      <c r="S33" s="11" t="str">
        <f>TEXT(Table1[[#This Row],[Invoice Date]],"mmm")</f>
        <v>Dec</v>
      </c>
      <c r="T33" s="11">
        <f>DAY(Table1[[#This Row],[Invoice Date]])</f>
        <v>1</v>
      </c>
      <c r="U33" s="11" t="s">
        <v>562</v>
      </c>
    </row>
    <row r="34" spans="1:21" x14ac:dyDescent="0.25">
      <c r="A34" s="10" t="s">
        <v>19</v>
      </c>
      <c r="B34" s="2" t="s">
        <v>54</v>
      </c>
      <c r="C34" s="5">
        <v>45119</v>
      </c>
      <c r="D34" s="2" t="s">
        <v>522</v>
      </c>
      <c r="E34" s="2" t="s">
        <v>523</v>
      </c>
      <c r="F34" s="2" t="s">
        <v>601</v>
      </c>
      <c r="G34" s="2" t="s">
        <v>545</v>
      </c>
      <c r="H34" s="2" t="s">
        <v>533</v>
      </c>
      <c r="I34" s="2" t="s">
        <v>592</v>
      </c>
      <c r="J34" s="3" t="s">
        <v>597</v>
      </c>
      <c r="K34" s="4">
        <v>51.09</v>
      </c>
      <c r="L34" s="2">
        <v>42</v>
      </c>
      <c r="M34" s="4">
        <v>2145.7800000000002</v>
      </c>
      <c r="N34" s="2">
        <v>215.28</v>
      </c>
      <c r="O34" s="2">
        <v>10.029999999999999</v>
      </c>
      <c r="P34" s="2" t="s">
        <v>554</v>
      </c>
      <c r="Q34" s="2" t="s">
        <v>559</v>
      </c>
      <c r="R34" s="2">
        <v>2021</v>
      </c>
      <c r="S34" s="11" t="str">
        <f>TEXT(Table1[[#This Row],[Invoice Date]],"mmm")</f>
        <v>Jul</v>
      </c>
      <c r="T34" s="11">
        <f>DAY(Table1[[#This Row],[Invoice Date]])</f>
        <v>12</v>
      </c>
      <c r="U34" s="11" t="s">
        <v>560</v>
      </c>
    </row>
    <row r="35" spans="1:21" x14ac:dyDescent="0.25">
      <c r="A35" s="10" t="s">
        <v>17</v>
      </c>
      <c r="B35" s="2" t="s">
        <v>55</v>
      </c>
      <c r="C35" s="5">
        <v>45062</v>
      </c>
      <c r="D35" s="2" t="s">
        <v>522</v>
      </c>
      <c r="E35" s="2" t="s">
        <v>524</v>
      </c>
      <c r="F35" s="2" t="s">
        <v>603</v>
      </c>
      <c r="G35" s="2" t="s">
        <v>529</v>
      </c>
      <c r="H35" s="2" t="s">
        <v>547</v>
      </c>
      <c r="I35" s="2" t="s">
        <v>591</v>
      </c>
      <c r="J35" s="3" t="s">
        <v>598</v>
      </c>
      <c r="K35" s="4">
        <v>89</v>
      </c>
      <c r="L35" s="2">
        <v>78</v>
      </c>
      <c r="M35" s="4">
        <v>6942</v>
      </c>
      <c r="N35" s="2">
        <v>1216.81</v>
      </c>
      <c r="O35" s="2">
        <v>17.53</v>
      </c>
      <c r="P35" s="2" t="s">
        <v>555</v>
      </c>
      <c r="Q35" s="2" t="s">
        <v>557</v>
      </c>
      <c r="R35" s="2">
        <v>2022</v>
      </c>
      <c r="S35" s="11" t="str">
        <f>TEXT(Table1[[#This Row],[Invoice Date]],"mmm")</f>
        <v>May</v>
      </c>
      <c r="T35" s="11">
        <f>DAY(Table1[[#This Row],[Invoice Date]])</f>
        <v>16</v>
      </c>
      <c r="U35" s="11" t="s">
        <v>562</v>
      </c>
    </row>
    <row r="36" spans="1:21" x14ac:dyDescent="0.25">
      <c r="A36" s="10" t="s">
        <v>19</v>
      </c>
      <c r="B36" s="2" t="s">
        <v>56</v>
      </c>
      <c r="C36" s="5">
        <v>44594</v>
      </c>
      <c r="D36" s="2" t="s">
        <v>522</v>
      </c>
      <c r="E36" s="2" t="s">
        <v>526</v>
      </c>
      <c r="F36" s="2" t="s">
        <v>604</v>
      </c>
      <c r="G36" s="2" t="s">
        <v>544</v>
      </c>
      <c r="H36" s="2" t="s">
        <v>537</v>
      </c>
      <c r="I36" s="2" t="s">
        <v>593</v>
      </c>
      <c r="J36" s="3" t="s">
        <v>599</v>
      </c>
      <c r="K36" s="4">
        <v>104.62</v>
      </c>
      <c r="L36" s="2">
        <v>10</v>
      </c>
      <c r="M36" s="4">
        <v>1046.2</v>
      </c>
      <c r="N36" s="2">
        <v>224.05</v>
      </c>
      <c r="O36" s="2">
        <v>21.42</v>
      </c>
      <c r="P36" s="2" t="s">
        <v>555</v>
      </c>
      <c r="Q36" s="2" t="s">
        <v>556</v>
      </c>
      <c r="R36" s="2">
        <v>2023</v>
      </c>
      <c r="S36" s="11" t="str">
        <f>TEXT(Table1[[#This Row],[Invoice Date]],"mmm")</f>
        <v>Feb</v>
      </c>
      <c r="T36" s="11">
        <f>DAY(Table1[[#This Row],[Invoice Date]])</f>
        <v>2</v>
      </c>
      <c r="U36" s="11" t="s">
        <v>562</v>
      </c>
    </row>
    <row r="37" spans="1:21" x14ac:dyDescent="0.25">
      <c r="A37" s="10" t="s">
        <v>17</v>
      </c>
      <c r="B37" s="2" t="s">
        <v>57</v>
      </c>
      <c r="C37" s="5">
        <v>44487</v>
      </c>
      <c r="D37" s="2" t="s">
        <v>522</v>
      </c>
      <c r="E37" s="2" t="s">
        <v>526</v>
      </c>
      <c r="F37" s="2" t="s">
        <v>604</v>
      </c>
      <c r="G37" s="2" t="s">
        <v>535</v>
      </c>
      <c r="H37" s="2" t="s">
        <v>535</v>
      </c>
      <c r="I37" s="2" t="s">
        <v>594</v>
      </c>
      <c r="J37" s="3" t="s">
        <v>596</v>
      </c>
      <c r="K37" s="4">
        <v>103.8</v>
      </c>
      <c r="L37" s="2">
        <v>36</v>
      </c>
      <c r="M37" s="4">
        <v>3736.8</v>
      </c>
      <c r="N37" s="2">
        <v>731.44</v>
      </c>
      <c r="O37" s="2">
        <v>19.57</v>
      </c>
      <c r="P37" s="2" t="s">
        <v>554</v>
      </c>
      <c r="Q37" s="2" t="s">
        <v>559</v>
      </c>
      <c r="R37" s="2">
        <v>2022</v>
      </c>
      <c r="S37" s="11" t="str">
        <f>TEXT(Table1[[#This Row],[Invoice Date]],"mmm")</f>
        <v>Oct</v>
      </c>
      <c r="T37" s="11">
        <f>DAY(Table1[[#This Row],[Invoice Date]])</f>
        <v>18</v>
      </c>
      <c r="U37" s="11" t="s">
        <v>561</v>
      </c>
    </row>
    <row r="38" spans="1:21" x14ac:dyDescent="0.25">
      <c r="A38" s="10" t="s">
        <v>21</v>
      </c>
      <c r="B38" s="2" t="s">
        <v>58</v>
      </c>
      <c r="C38" s="5">
        <v>44614</v>
      </c>
      <c r="D38" s="2" t="s">
        <v>522</v>
      </c>
      <c r="E38" s="2" t="s">
        <v>595</v>
      </c>
      <c r="F38" s="2" t="s">
        <v>605</v>
      </c>
      <c r="G38" s="2" t="s">
        <v>569</v>
      </c>
      <c r="H38" s="2" t="s">
        <v>570</v>
      </c>
      <c r="I38" s="2" t="s">
        <v>594</v>
      </c>
      <c r="J38" s="3" t="s">
        <v>596</v>
      </c>
      <c r="K38" s="4">
        <v>92.97</v>
      </c>
      <c r="L38" s="2">
        <v>34</v>
      </c>
      <c r="M38" s="4">
        <v>3160.98</v>
      </c>
      <c r="N38" s="2">
        <v>861.1</v>
      </c>
      <c r="O38" s="2">
        <v>27.24</v>
      </c>
      <c r="P38" s="2" t="s">
        <v>554</v>
      </c>
      <c r="Q38" s="2" t="s">
        <v>558</v>
      </c>
      <c r="R38" s="2">
        <v>2022</v>
      </c>
      <c r="S38" s="11" t="str">
        <f>TEXT(Table1[[#This Row],[Invoice Date]],"mmm")</f>
        <v>Feb</v>
      </c>
      <c r="T38" s="11">
        <f>DAY(Table1[[#This Row],[Invoice Date]])</f>
        <v>22</v>
      </c>
      <c r="U38" s="11" t="s">
        <v>562</v>
      </c>
    </row>
    <row r="39" spans="1:21" x14ac:dyDescent="0.25">
      <c r="A39" s="10" t="s">
        <v>18</v>
      </c>
      <c r="B39" s="2" t="s">
        <v>59</v>
      </c>
      <c r="C39" s="5">
        <v>44239</v>
      </c>
      <c r="D39" s="2" t="s">
        <v>522</v>
      </c>
      <c r="E39" s="2" t="s">
        <v>524</v>
      </c>
      <c r="F39" s="2" t="s">
        <v>603</v>
      </c>
      <c r="G39" s="2" t="s">
        <v>528</v>
      </c>
      <c r="H39" s="2" t="s">
        <v>549</v>
      </c>
      <c r="I39" s="2" t="s">
        <v>591</v>
      </c>
      <c r="J39" s="3" t="s">
        <v>598</v>
      </c>
      <c r="K39" s="4">
        <v>121</v>
      </c>
      <c r="L39" s="2">
        <v>73</v>
      </c>
      <c r="M39" s="4">
        <v>8833</v>
      </c>
      <c r="N39" s="2">
        <v>1069.51</v>
      </c>
      <c r="O39" s="2">
        <v>12.11</v>
      </c>
      <c r="P39" s="2" t="s">
        <v>555</v>
      </c>
      <c r="Q39" s="2" t="s">
        <v>559</v>
      </c>
      <c r="R39" s="2">
        <v>2022</v>
      </c>
      <c r="S39" s="11" t="str">
        <f>TEXT(Table1[[#This Row],[Invoice Date]],"mmm")</f>
        <v>Feb</v>
      </c>
      <c r="T39" s="11">
        <f>DAY(Table1[[#This Row],[Invoice Date]])</f>
        <v>12</v>
      </c>
      <c r="U39" s="11" t="s">
        <v>561</v>
      </c>
    </row>
    <row r="40" spans="1:21" x14ac:dyDescent="0.25">
      <c r="A40" s="10" t="s">
        <v>21</v>
      </c>
      <c r="B40" s="2" t="s">
        <v>60</v>
      </c>
      <c r="C40" s="5">
        <v>44453</v>
      </c>
      <c r="D40" s="2" t="s">
        <v>522</v>
      </c>
      <c r="E40" s="2" t="s">
        <v>524</v>
      </c>
      <c r="F40" s="2" t="s">
        <v>603</v>
      </c>
      <c r="G40" s="2" t="s">
        <v>538</v>
      </c>
      <c r="H40" s="2" t="s">
        <v>547</v>
      </c>
      <c r="I40" s="2" t="s">
        <v>594</v>
      </c>
      <c r="J40" s="3" t="s">
        <v>596</v>
      </c>
      <c r="K40" s="4">
        <v>46.65</v>
      </c>
      <c r="L40" s="2">
        <v>28</v>
      </c>
      <c r="M40" s="4">
        <v>1306.2</v>
      </c>
      <c r="N40" s="2">
        <v>275.3</v>
      </c>
      <c r="O40" s="2">
        <v>21.08</v>
      </c>
      <c r="P40" s="2" t="s">
        <v>554</v>
      </c>
      <c r="Q40" s="2" t="s">
        <v>559</v>
      </c>
      <c r="R40" s="2">
        <v>2021</v>
      </c>
      <c r="S40" s="11" t="str">
        <f>TEXT(Table1[[#This Row],[Invoice Date]],"mmm")</f>
        <v>Sep</v>
      </c>
      <c r="T40" s="11">
        <f>DAY(Table1[[#This Row],[Invoice Date]])</f>
        <v>14</v>
      </c>
      <c r="U40" s="11" t="s">
        <v>562</v>
      </c>
    </row>
    <row r="41" spans="1:21" x14ac:dyDescent="0.25">
      <c r="A41" s="10" t="s">
        <v>20</v>
      </c>
      <c r="B41" s="2" t="s">
        <v>61</v>
      </c>
      <c r="C41" s="5">
        <v>44858</v>
      </c>
      <c r="D41" s="2" t="s">
        <v>522</v>
      </c>
      <c r="E41" s="2" t="s">
        <v>524</v>
      </c>
      <c r="F41" s="2" t="s">
        <v>603</v>
      </c>
      <c r="G41" s="2" t="s">
        <v>536</v>
      </c>
      <c r="H41" s="2" t="s">
        <v>538</v>
      </c>
      <c r="I41" s="2" t="s">
        <v>592</v>
      </c>
      <c r="J41" s="3" t="s">
        <v>597</v>
      </c>
      <c r="K41" s="4">
        <v>114.33</v>
      </c>
      <c r="L41" s="2">
        <v>11</v>
      </c>
      <c r="M41" s="4">
        <v>1257.6300000000001</v>
      </c>
      <c r="N41" s="2">
        <v>254.79</v>
      </c>
      <c r="O41" s="2">
        <v>20.260000000000002</v>
      </c>
      <c r="P41" s="2" t="s">
        <v>554</v>
      </c>
      <c r="Q41" s="2" t="s">
        <v>559</v>
      </c>
      <c r="R41" s="2">
        <v>2022</v>
      </c>
      <c r="S41" s="11" t="str">
        <f>TEXT(Table1[[#This Row],[Invoice Date]],"mmm")</f>
        <v>Oct</v>
      </c>
      <c r="T41" s="11">
        <f>DAY(Table1[[#This Row],[Invoice Date]])</f>
        <v>24</v>
      </c>
      <c r="U41" s="11" t="s">
        <v>561</v>
      </c>
    </row>
    <row r="42" spans="1:21" x14ac:dyDescent="0.25">
      <c r="A42" s="10" t="s">
        <v>19</v>
      </c>
      <c r="B42" s="2" t="s">
        <v>62</v>
      </c>
      <c r="C42" s="5">
        <v>44492</v>
      </c>
      <c r="D42" s="2" t="s">
        <v>522</v>
      </c>
      <c r="E42" s="2" t="s">
        <v>524</v>
      </c>
      <c r="F42" s="2" t="s">
        <v>603</v>
      </c>
      <c r="G42" s="2" t="s">
        <v>536</v>
      </c>
      <c r="H42" s="2" t="s">
        <v>549</v>
      </c>
      <c r="I42" s="2" t="s">
        <v>593</v>
      </c>
      <c r="J42" s="3" t="s">
        <v>599</v>
      </c>
      <c r="K42" s="4">
        <v>100.57</v>
      </c>
      <c r="L42" s="2">
        <v>78</v>
      </c>
      <c r="M42" s="4">
        <v>7844.46</v>
      </c>
      <c r="N42" s="2">
        <v>1225.92</v>
      </c>
      <c r="O42" s="2">
        <v>15.63</v>
      </c>
      <c r="P42" s="2" t="s">
        <v>554</v>
      </c>
      <c r="Q42" s="2" t="s">
        <v>556</v>
      </c>
      <c r="R42" s="2">
        <v>2023</v>
      </c>
      <c r="S42" s="11" t="str">
        <f>TEXT(Table1[[#This Row],[Invoice Date]],"mmm")</f>
        <v>Oct</v>
      </c>
      <c r="T42" s="11">
        <f>DAY(Table1[[#This Row],[Invoice Date]])</f>
        <v>23</v>
      </c>
      <c r="U42" s="11" t="s">
        <v>562</v>
      </c>
    </row>
    <row r="43" spans="1:21" x14ac:dyDescent="0.25">
      <c r="A43" s="10" t="s">
        <v>17</v>
      </c>
      <c r="B43" s="2" t="s">
        <v>63</v>
      </c>
      <c r="C43" s="5">
        <v>44209</v>
      </c>
      <c r="D43" s="2" t="s">
        <v>522</v>
      </c>
      <c r="E43" s="2" t="s">
        <v>524</v>
      </c>
      <c r="F43" s="2" t="s">
        <v>603</v>
      </c>
      <c r="G43" s="2" t="s">
        <v>528</v>
      </c>
      <c r="H43" s="2" t="s">
        <v>547</v>
      </c>
      <c r="I43" s="2" t="s">
        <v>594</v>
      </c>
      <c r="J43" s="3" t="s">
        <v>596</v>
      </c>
      <c r="K43" s="4">
        <v>136.49</v>
      </c>
      <c r="L43" s="2">
        <v>39</v>
      </c>
      <c r="M43" s="4">
        <v>5323.11</v>
      </c>
      <c r="N43" s="2">
        <v>1407.67</v>
      </c>
      <c r="O43" s="2">
        <v>26.44</v>
      </c>
      <c r="P43" s="2" t="s">
        <v>555</v>
      </c>
      <c r="Q43" s="2" t="s">
        <v>557</v>
      </c>
      <c r="R43" s="2">
        <v>2021</v>
      </c>
      <c r="S43" s="11" t="str">
        <f>TEXT(Table1[[#This Row],[Invoice Date]],"mmm")</f>
        <v>Jan</v>
      </c>
      <c r="T43" s="11">
        <f>DAY(Table1[[#This Row],[Invoice Date]])</f>
        <v>13</v>
      </c>
      <c r="U43" s="11" t="s">
        <v>561</v>
      </c>
    </row>
    <row r="44" spans="1:21" x14ac:dyDescent="0.25">
      <c r="A44" s="10" t="s">
        <v>17</v>
      </c>
      <c r="B44" s="2" t="s">
        <v>64</v>
      </c>
      <c r="C44" s="5">
        <v>44624</v>
      </c>
      <c r="D44" s="2" t="s">
        <v>522</v>
      </c>
      <c r="E44" s="2" t="s">
        <v>526</v>
      </c>
      <c r="F44" s="2" t="s">
        <v>604</v>
      </c>
      <c r="G44" s="2" t="s">
        <v>537</v>
      </c>
      <c r="H44" s="2" t="s">
        <v>535</v>
      </c>
      <c r="I44" s="2" t="s">
        <v>593</v>
      </c>
      <c r="J44" s="3" t="s">
        <v>599</v>
      </c>
      <c r="K44" s="4">
        <v>130.13999999999999</v>
      </c>
      <c r="L44" s="2">
        <v>47</v>
      </c>
      <c r="M44" s="4">
        <v>6116.58</v>
      </c>
      <c r="N44" s="2">
        <v>1532.63</v>
      </c>
      <c r="O44" s="2">
        <v>25.06</v>
      </c>
      <c r="P44" s="2" t="s">
        <v>554</v>
      </c>
      <c r="Q44" s="2" t="s">
        <v>558</v>
      </c>
      <c r="R44" s="2">
        <v>2023</v>
      </c>
      <c r="S44" s="11" t="str">
        <f>TEXT(Table1[[#This Row],[Invoice Date]],"mmm")</f>
        <v>Mar</v>
      </c>
      <c r="T44" s="11">
        <f>DAY(Table1[[#This Row],[Invoice Date]])</f>
        <v>4</v>
      </c>
      <c r="U44" s="11" t="s">
        <v>560</v>
      </c>
    </row>
    <row r="45" spans="1:21" x14ac:dyDescent="0.25">
      <c r="A45" s="10" t="s">
        <v>19</v>
      </c>
      <c r="B45" s="2" t="s">
        <v>65</v>
      </c>
      <c r="C45" s="5">
        <v>45261</v>
      </c>
      <c r="D45" s="2" t="s">
        <v>522</v>
      </c>
      <c r="E45" s="2" t="s">
        <v>525</v>
      </c>
      <c r="F45" s="2" t="s">
        <v>602</v>
      </c>
      <c r="G45" s="2" t="s">
        <v>542</v>
      </c>
      <c r="H45" s="2" t="s">
        <v>551</v>
      </c>
      <c r="I45" s="2" t="s">
        <v>592</v>
      </c>
      <c r="J45" s="3" t="s">
        <v>597</v>
      </c>
      <c r="K45" s="4">
        <v>60.97</v>
      </c>
      <c r="L45" s="2">
        <v>19</v>
      </c>
      <c r="M45" s="4">
        <v>1158.43</v>
      </c>
      <c r="N45" s="2">
        <v>285.64</v>
      </c>
      <c r="O45" s="2">
        <v>24.66</v>
      </c>
      <c r="P45" s="2" t="s">
        <v>554</v>
      </c>
      <c r="Q45" s="2" t="s">
        <v>559</v>
      </c>
      <c r="R45" s="2">
        <v>2023</v>
      </c>
      <c r="S45" s="11" t="str">
        <f>TEXT(Table1[[#This Row],[Invoice Date]],"mmm")</f>
        <v>Dec</v>
      </c>
      <c r="T45" s="11">
        <f>DAY(Table1[[#This Row],[Invoice Date]])</f>
        <v>1</v>
      </c>
      <c r="U45" s="11" t="s">
        <v>561</v>
      </c>
    </row>
    <row r="46" spans="1:21" x14ac:dyDescent="0.25">
      <c r="A46" s="10" t="s">
        <v>19</v>
      </c>
      <c r="B46" s="2" t="s">
        <v>66</v>
      </c>
      <c r="C46" s="5">
        <v>44545</v>
      </c>
      <c r="D46" s="2" t="s">
        <v>522</v>
      </c>
      <c r="E46" s="2" t="s">
        <v>524</v>
      </c>
      <c r="F46" s="2" t="s">
        <v>603</v>
      </c>
      <c r="G46" s="2" t="s">
        <v>528</v>
      </c>
      <c r="H46" s="2" t="s">
        <v>547</v>
      </c>
      <c r="I46" s="2" t="s">
        <v>594</v>
      </c>
      <c r="J46" s="3" t="s">
        <v>596</v>
      </c>
      <c r="K46" s="4">
        <v>55.91</v>
      </c>
      <c r="L46" s="2">
        <v>15</v>
      </c>
      <c r="M46" s="4">
        <v>838.65</v>
      </c>
      <c r="N46" s="2">
        <v>230.83</v>
      </c>
      <c r="O46" s="2">
        <v>27.52</v>
      </c>
      <c r="P46" s="2" t="s">
        <v>554</v>
      </c>
      <c r="Q46" s="2" t="s">
        <v>557</v>
      </c>
      <c r="R46" s="2">
        <v>2021</v>
      </c>
      <c r="S46" s="11" t="str">
        <f>TEXT(Table1[[#This Row],[Invoice Date]],"mmm")</f>
        <v>Dec</v>
      </c>
      <c r="T46" s="11">
        <f>DAY(Table1[[#This Row],[Invoice Date]])</f>
        <v>15</v>
      </c>
      <c r="U46" s="11" t="s">
        <v>561</v>
      </c>
    </row>
    <row r="47" spans="1:21" x14ac:dyDescent="0.25">
      <c r="A47" s="10" t="s">
        <v>20</v>
      </c>
      <c r="B47" s="2" t="s">
        <v>67</v>
      </c>
      <c r="C47" s="5">
        <v>44319</v>
      </c>
      <c r="D47" s="2" t="s">
        <v>522</v>
      </c>
      <c r="E47" s="2" t="s">
        <v>524</v>
      </c>
      <c r="F47" s="2" t="s">
        <v>603</v>
      </c>
      <c r="G47" s="2" t="s">
        <v>529</v>
      </c>
      <c r="H47" s="2" t="s">
        <v>549</v>
      </c>
      <c r="I47" s="2" t="s">
        <v>591</v>
      </c>
      <c r="J47" s="3" t="s">
        <v>598</v>
      </c>
      <c r="K47" s="4">
        <v>147.61000000000001</v>
      </c>
      <c r="L47" s="2">
        <v>28</v>
      </c>
      <c r="M47" s="4">
        <v>4133.08</v>
      </c>
      <c r="N47" s="2">
        <v>1010.77</v>
      </c>
      <c r="O47" s="2">
        <v>24.46</v>
      </c>
      <c r="P47" s="2" t="s">
        <v>555</v>
      </c>
      <c r="Q47" s="2" t="s">
        <v>557</v>
      </c>
      <c r="R47" s="2">
        <v>2023</v>
      </c>
      <c r="S47" s="11" t="str">
        <f>TEXT(Table1[[#This Row],[Invoice Date]],"mmm")</f>
        <v>May</v>
      </c>
      <c r="T47" s="11">
        <f>DAY(Table1[[#This Row],[Invoice Date]])</f>
        <v>3</v>
      </c>
      <c r="U47" s="11" t="s">
        <v>561</v>
      </c>
    </row>
    <row r="48" spans="1:21" x14ac:dyDescent="0.25">
      <c r="A48" s="10" t="s">
        <v>21</v>
      </c>
      <c r="B48" s="2" t="s">
        <v>68</v>
      </c>
      <c r="C48" s="5">
        <v>44317</v>
      </c>
      <c r="D48" s="2" t="s">
        <v>522</v>
      </c>
      <c r="E48" s="2" t="s">
        <v>524</v>
      </c>
      <c r="F48" s="2" t="s">
        <v>603</v>
      </c>
      <c r="G48" s="2" t="s">
        <v>532</v>
      </c>
      <c r="H48" s="2" t="s">
        <v>538</v>
      </c>
      <c r="I48" s="2" t="s">
        <v>593</v>
      </c>
      <c r="J48" s="3" t="s">
        <v>599</v>
      </c>
      <c r="K48" s="4">
        <v>88.54</v>
      </c>
      <c r="L48" s="2">
        <v>24</v>
      </c>
      <c r="M48" s="4">
        <v>2124.96</v>
      </c>
      <c r="N48" s="2">
        <v>311.02999999999997</v>
      </c>
      <c r="O48" s="2">
        <v>14.64</v>
      </c>
      <c r="P48" s="2" t="s">
        <v>554</v>
      </c>
      <c r="Q48" s="2" t="s">
        <v>556</v>
      </c>
      <c r="R48" s="2">
        <v>2023</v>
      </c>
      <c r="S48" s="11" t="str">
        <f>TEXT(Table1[[#This Row],[Invoice Date]],"mmm")</f>
        <v>May</v>
      </c>
      <c r="T48" s="11">
        <f>DAY(Table1[[#This Row],[Invoice Date]])</f>
        <v>1</v>
      </c>
      <c r="U48" s="11" t="s">
        <v>562</v>
      </c>
    </row>
    <row r="49" spans="1:21" x14ac:dyDescent="0.25">
      <c r="A49" s="10" t="s">
        <v>17</v>
      </c>
      <c r="B49" s="2" t="s">
        <v>69</v>
      </c>
      <c r="C49" s="5">
        <v>45072</v>
      </c>
      <c r="D49" s="2" t="s">
        <v>522</v>
      </c>
      <c r="E49" s="2" t="s">
        <v>524</v>
      </c>
      <c r="F49" s="2" t="s">
        <v>603</v>
      </c>
      <c r="G49" s="2" t="s">
        <v>532</v>
      </c>
      <c r="H49" s="2" t="s">
        <v>547</v>
      </c>
      <c r="I49" s="2" t="s">
        <v>592</v>
      </c>
      <c r="J49" s="3" t="s">
        <v>597</v>
      </c>
      <c r="K49" s="4">
        <v>137.83000000000001</v>
      </c>
      <c r="L49" s="2">
        <v>72</v>
      </c>
      <c r="M49" s="4">
        <v>9923.76</v>
      </c>
      <c r="N49" s="2">
        <v>2392.7399999999998</v>
      </c>
      <c r="O49" s="2">
        <v>24.11</v>
      </c>
      <c r="P49" s="2" t="s">
        <v>555</v>
      </c>
      <c r="Q49" s="2" t="s">
        <v>558</v>
      </c>
      <c r="R49" s="2">
        <v>2021</v>
      </c>
      <c r="S49" s="11" t="str">
        <f>TEXT(Table1[[#This Row],[Invoice Date]],"mmm")</f>
        <v>May</v>
      </c>
      <c r="T49" s="11">
        <f>DAY(Table1[[#This Row],[Invoice Date]])</f>
        <v>26</v>
      </c>
      <c r="U49" s="11" t="s">
        <v>562</v>
      </c>
    </row>
    <row r="50" spans="1:21" x14ac:dyDescent="0.25">
      <c r="A50" s="10" t="s">
        <v>20</v>
      </c>
      <c r="B50" s="2" t="s">
        <v>70</v>
      </c>
      <c r="C50" s="5">
        <v>44637</v>
      </c>
      <c r="D50" s="2" t="s">
        <v>522</v>
      </c>
      <c r="E50" s="2" t="s">
        <v>524</v>
      </c>
      <c r="F50" s="2" t="s">
        <v>603</v>
      </c>
      <c r="G50" s="2" t="s">
        <v>529</v>
      </c>
      <c r="H50" s="2" t="s">
        <v>528</v>
      </c>
      <c r="I50" s="2" t="s">
        <v>593</v>
      </c>
      <c r="J50" s="3" t="s">
        <v>599</v>
      </c>
      <c r="K50" s="4">
        <v>41.3</v>
      </c>
      <c r="L50" s="2">
        <v>9</v>
      </c>
      <c r="M50" s="4">
        <v>371.7</v>
      </c>
      <c r="N50" s="2">
        <v>60.04</v>
      </c>
      <c r="O50" s="2">
        <v>16.149999999999999</v>
      </c>
      <c r="P50" s="2" t="s">
        <v>554</v>
      </c>
      <c r="Q50" s="2" t="s">
        <v>556</v>
      </c>
      <c r="R50" s="2">
        <v>2023</v>
      </c>
      <c r="S50" s="11" t="str">
        <f>TEXT(Table1[[#This Row],[Invoice Date]],"mmm")</f>
        <v>Mar</v>
      </c>
      <c r="T50" s="11">
        <f>DAY(Table1[[#This Row],[Invoice Date]])</f>
        <v>17</v>
      </c>
      <c r="U50" s="11" t="s">
        <v>562</v>
      </c>
    </row>
    <row r="51" spans="1:21" x14ac:dyDescent="0.25">
      <c r="A51" s="10" t="s">
        <v>21</v>
      </c>
      <c r="B51" s="2" t="s">
        <v>71</v>
      </c>
      <c r="C51" s="5">
        <v>45041</v>
      </c>
      <c r="D51" s="2" t="s">
        <v>522</v>
      </c>
      <c r="E51" s="2" t="s">
        <v>524</v>
      </c>
      <c r="F51" s="2" t="s">
        <v>603</v>
      </c>
      <c r="G51" s="2" t="s">
        <v>532</v>
      </c>
      <c r="H51" s="2" t="s">
        <v>549</v>
      </c>
      <c r="I51" s="2" t="s">
        <v>594</v>
      </c>
      <c r="J51" s="3" t="s">
        <v>596</v>
      </c>
      <c r="K51" s="4">
        <v>103.57</v>
      </c>
      <c r="L51" s="2">
        <v>47</v>
      </c>
      <c r="M51" s="4">
        <v>4867.79</v>
      </c>
      <c r="N51" s="2">
        <v>722.55</v>
      </c>
      <c r="O51" s="2">
        <v>14.84</v>
      </c>
      <c r="P51" s="2" t="s">
        <v>555</v>
      </c>
      <c r="Q51" s="2" t="s">
        <v>557</v>
      </c>
      <c r="R51" s="2">
        <v>2022</v>
      </c>
      <c r="S51" s="11" t="str">
        <f>TEXT(Table1[[#This Row],[Invoice Date]],"mmm")</f>
        <v>Apr</v>
      </c>
      <c r="T51" s="11">
        <f>DAY(Table1[[#This Row],[Invoice Date]])</f>
        <v>25</v>
      </c>
      <c r="U51" s="11" t="s">
        <v>560</v>
      </c>
    </row>
    <row r="52" spans="1:21" x14ac:dyDescent="0.25">
      <c r="A52" s="10" t="s">
        <v>20</v>
      </c>
      <c r="B52" s="2" t="s">
        <v>72</v>
      </c>
      <c r="C52" s="5">
        <v>44207</v>
      </c>
      <c r="D52" s="2" t="s">
        <v>522</v>
      </c>
      <c r="E52" s="2" t="s">
        <v>595</v>
      </c>
      <c r="F52" s="2" t="s">
        <v>605</v>
      </c>
      <c r="G52" s="2" t="s">
        <v>569</v>
      </c>
      <c r="H52" s="2" t="s">
        <v>571</v>
      </c>
      <c r="I52" s="2" t="s">
        <v>594</v>
      </c>
      <c r="J52" s="3" t="s">
        <v>596</v>
      </c>
      <c r="K52" s="4">
        <v>125.28</v>
      </c>
      <c r="L52" s="2">
        <v>33</v>
      </c>
      <c r="M52" s="4">
        <v>4134.24</v>
      </c>
      <c r="N52" s="2">
        <v>473.79</v>
      </c>
      <c r="O52" s="2">
        <v>11.46</v>
      </c>
      <c r="P52" s="2" t="s">
        <v>554</v>
      </c>
      <c r="Q52" s="2" t="s">
        <v>557</v>
      </c>
      <c r="R52" s="2">
        <v>2023</v>
      </c>
      <c r="S52" s="11" t="str">
        <f>TEXT(Table1[[#This Row],[Invoice Date]],"mmm")</f>
        <v>Jan</v>
      </c>
      <c r="T52" s="11">
        <f>DAY(Table1[[#This Row],[Invoice Date]])</f>
        <v>11</v>
      </c>
      <c r="U52" s="11" t="s">
        <v>560</v>
      </c>
    </row>
    <row r="53" spans="1:21" x14ac:dyDescent="0.25">
      <c r="A53" s="10" t="s">
        <v>17</v>
      </c>
      <c r="B53" s="2" t="s">
        <v>73</v>
      </c>
      <c r="C53" s="5">
        <v>44519</v>
      </c>
      <c r="D53" s="2" t="s">
        <v>522</v>
      </c>
      <c r="E53" s="2" t="s">
        <v>526</v>
      </c>
      <c r="F53" s="2" t="s">
        <v>604</v>
      </c>
      <c r="G53" s="2" t="s">
        <v>535</v>
      </c>
      <c r="H53" s="2" t="s">
        <v>546</v>
      </c>
      <c r="I53" s="2" t="s">
        <v>591</v>
      </c>
      <c r="J53" s="3" t="s">
        <v>598</v>
      </c>
      <c r="K53" s="4">
        <v>143.16</v>
      </c>
      <c r="L53" s="2">
        <v>62</v>
      </c>
      <c r="M53" s="4">
        <v>8875.92</v>
      </c>
      <c r="N53" s="2">
        <v>2208.38</v>
      </c>
      <c r="O53" s="2">
        <v>24.88</v>
      </c>
      <c r="P53" s="2" t="s">
        <v>554</v>
      </c>
      <c r="Q53" s="2" t="s">
        <v>557</v>
      </c>
      <c r="R53" s="2">
        <v>2022</v>
      </c>
      <c r="S53" s="11" t="str">
        <f>TEXT(Table1[[#This Row],[Invoice Date]],"mmm")</f>
        <v>Nov</v>
      </c>
      <c r="T53" s="11">
        <f>DAY(Table1[[#This Row],[Invoice Date]])</f>
        <v>19</v>
      </c>
      <c r="U53" s="11" t="s">
        <v>561</v>
      </c>
    </row>
    <row r="54" spans="1:21" x14ac:dyDescent="0.25">
      <c r="A54" s="10" t="s">
        <v>19</v>
      </c>
      <c r="B54" s="2" t="s">
        <v>74</v>
      </c>
      <c r="C54" s="5">
        <v>44378</v>
      </c>
      <c r="D54" s="2" t="s">
        <v>522</v>
      </c>
      <c r="E54" s="2" t="s">
        <v>524</v>
      </c>
      <c r="F54" s="2" t="s">
        <v>603</v>
      </c>
      <c r="G54" s="2" t="s">
        <v>538</v>
      </c>
      <c r="H54" s="2" t="s">
        <v>529</v>
      </c>
      <c r="I54" s="2" t="s">
        <v>592</v>
      </c>
      <c r="J54" s="3" t="s">
        <v>597</v>
      </c>
      <c r="K54" s="4">
        <v>63.85</v>
      </c>
      <c r="L54" s="2">
        <v>97</v>
      </c>
      <c r="M54" s="4">
        <v>6193.45</v>
      </c>
      <c r="N54" s="2">
        <v>1500.05</v>
      </c>
      <c r="O54" s="2">
        <v>24.22</v>
      </c>
      <c r="P54" s="2" t="s">
        <v>555</v>
      </c>
      <c r="Q54" s="2" t="s">
        <v>556</v>
      </c>
      <c r="R54" s="2">
        <v>2023</v>
      </c>
      <c r="S54" s="11" t="str">
        <f>TEXT(Table1[[#This Row],[Invoice Date]],"mmm")</f>
        <v>Jul</v>
      </c>
      <c r="T54" s="11">
        <f>DAY(Table1[[#This Row],[Invoice Date]])</f>
        <v>1</v>
      </c>
      <c r="U54" s="11" t="s">
        <v>560</v>
      </c>
    </row>
    <row r="55" spans="1:21" x14ac:dyDescent="0.25">
      <c r="A55" s="10" t="s">
        <v>19</v>
      </c>
      <c r="B55" s="2" t="s">
        <v>75</v>
      </c>
      <c r="C55" s="5">
        <v>44928</v>
      </c>
      <c r="D55" s="2" t="s">
        <v>522</v>
      </c>
      <c r="E55" s="2" t="s">
        <v>525</v>
      </c>
      <c r="F55" s="2" t="s">
        <v>602</v>
      </c>
      <c r="G55" s="2" t="s">
        <v>543</v>
      </c>
      <c r="H55" s="2" t="s">
        <v>552</v>
      </c>
      <c r="I55" s="2" t="s">
        <v>592</v>
      </c>
      <c r="J55" s="3" t="s">
        <v>597</v>
      </c>
      <c r="K55" s="4">
        <v>114.25</v>
      </c>
      <c r="L55" s="2">
        <v>19</v>
      </c>
      <c r="M55" s="4">
        <v>2170.75</v>
      </c>
      <c r="N55" s="2">
        <v>318.88</v>
      </c>
      <c r="O55" s="2">
        <v>14.69</v>
      </c>
      <c r="P55" s="2" t="s">
        <v>555</v>
      </c>
      <c r="Q55" s="2" t="s">
        <v>558</v>
      </c>
      <c r="R55" s="2">
        <v>2021</v>
      </c>
      <c r="S55" s="11" t="str">
        <f>TEXT(Table1[[#This Row],[Invoice Date]],"mmm")</f>
        <v>Jan</v>
      </c>
      <c r="T55" s="11">
        <f>DAY(Table1[[#This Row],[Invoice Date]])</f>
        <v>2</v>
      </c>
      <c r="U55" s="11" t="s">
        <v>561</v>
      </c>
    </row>
    <row r="56" spans="1:21" x14ac:dyDescent="0.25">
      <c r="A56" s="10" t="s">
        <v>21</v>
      </c>
      <c r="B56" s="2" t="s">
        <v>76</v>
      </c>
      <c r="C56" s="5">
        <v>44824</v>
      </c>
      <c r="D56" s="2" t="s">
        <v>522</v>
      </c>
      <c r="E56" s="2" t="s">
        <v>595</v>
      </c>
      <c r="F56" s="2" t="s">
        <v>605</v>
      </c>
      <c r="G56" s="2" t="s">
        <v>572</v>
      </c>
      <c r="H56" s="2" t="s">
        <v>573</v>
      </c>
      <c r="I56" s="2" t="s">
        <v>591</v>
      </c>
      <c r="J56" s="3" t="s">
        <v>598</v>
      </c>
      <c r="K56" s="4">
        <v>90.05</v>
      </c>
      <c r="L56" s="2">
        <v>67</v>
      </c>
      <c r="M56" s="4">
        <v>6033.35</v>
      </c>
      <c r="N56" s="2">
        <v>1507.59</v>
      </c>
      <c r="O56" s="2">
        <v>24.99</v>
      </c>
      <c r="P56" s="2" t="s">
        <v>555</v>
      </c>
      <c r="Q56" s="2" t="s">
        <v>559</v>
      </c>
      <c r="R56" s="2">
        <v>2021</v>
      </c>
      <c r="S56" s="11" t="str">
        <f>TEXT(Table1[[#This Row],[Invoice Date]],"mmm")</f>
        <v>Sep</v>
      </c>
      <c r="T56" s="11">
        <f>DAY(Table1[[#This Row],[Invoice Date]])</f>
        <v>20</v>
      </c>
      <c r="U56" s="11" t="s">
        <v>561</v>
      </c>
    </row>
    <row r="57" spans="1:21" x14ac:dyDescent="0.25">
      <c r="A57" s="10" t="s">
        <v>18</v>
      </c>
      <c r="B57" s="2" t="s">
        <v>77</v>
      </c>
      <c r="C57" s="5">
        <v>44978</v>
      </c>
      <c r="D57" s="2" t="s">
        <v>522</v>
      </c>
      <c r="E57" s="2" t="s">
        <v>524</v>
      </c>
      <c r="F57" s="2" t="s">
        <v>603</v>
      </c>
      <c r="G57" s="2" t="s">
        <v>532</v>
      </c>
      <c r="H57" s="2" t="s">
        <v>529</v>
      </c>
      <c r="I57" s="2" t="s">
        <v>591</v>
      </c>
      <c r="J57" s="3" t="s">
        <v>598</v>
      </c>
      <c r="K57" s="4">
        <v>27.88</v>
      </c>
      <c r="L57" s="2">
        <v>74</v>
      </c>
      <c r="M57" s="4">
        <v>2063.12</v>
      </c>
      <c r="N57" s="2">
        <v>585.04</v>
      </c>
      <c r="O57" s="2">
        <v>28.36</v>
      </c>
      <c r="P57" s="2" t="s">
        <v>554</v>
      </c>
      <c r="Q57" s="2" t="s">
        <v>556</v>
      </c>
      <c r="R57" s="2">
        <v>2023</v>
      </c>
      <c r="S57" s="11" t="str">
        <f>TEXT(Table1[[#This Row],[Invoice Date]],"mmm")</f>
        <v>Feb</v>
      </c>
      <c r="T57" s="11">
        <f>DAY(Table1[[#This Row],[Invoice Date]])</f>
        <v>21</v>
      </c>
      <c r="U57" s="11" t="s">
        <v>561</v>
      </c>
    </row>
    <row r="58" spans="1:21" x14ac:dyDescent="0.25">
      <c r="A58" s="10" t="s">
        <v>21</v>
      </c>
      <c r="B58" s="2" t="s">
        <v>78</v>
      </c>
      <c r="C58" s="5">
        <v>44340</v>
      </c>
      <c r="D58" s="2" t="s">
        <v>522</v>
      </c>
      <c r="E58" s="2" t="s">
        <v>524</v>
      </c>
      <c r="F58" s="2" t="s">
        <v>603</v>
      </c>
      <c r="G58" s="2" t="s">
        <v>529</v>
      </c>
      <c r="H58" s="2" t="s">
        <v>538</v>
      </c>
      <c r="I58" s="2" t="s">
        <v>592</v>
      </c>
      <c r="J58" s="3" t="s">
        <v>597</v>
      </c>
      <c r="K58" s="4">
        <v>109.7</v>
      </c>
      <c r="L58" s="2">
        <v>40</v>
      </c>
      <c r="M58" s="4">
        <v>4388</v>
      </c>
      <c r="N58" s="2">
        <v>533.61</v>
      </c>
      <c r="O58" s="2">
        <v>12.16</v>
      </c>
      <c r="P58" s="2" t="s">
        <v>554</v>
      </c>
      <c r="Q58" s="2" t="s">
        <v>557</v>
      </c>
      <c r="R58" s="2">
        <v>2021</v>
      </c>
      <c r="S58" s="11" t="str">
        <f>TEXT(Table1[[#This Row],[Invoice Date]],"mmm")</f>
        <v>May</v>
      </c>
      <c r="T58" s="11">
        <f>DAY(Table1[[#This Row],[Invoice Date]])</f>
        <v>24</v>
      </c>
      <c r="U58" s="11" t="s">
        <v>560</v>
      </c>
    </row>
    <row r="59" spans="1:21" x14ac:dyDescent="0.25">
      <c r="A59" s="10" t="s">
        <v>18</v>
      </c>
      <c r="B59" s="2" t="s">
        <v>79</v>
      </c>
      <c r="C59" s="5">
        <v>45056</v>
      </c>
      <c r="D59" s="2" t="s">
        <v>522</v>
      </c>
      <c r="E59" s="2" t="s">
        <v>595</v>
      </c>
      <c r="F59" s="2" t="s">
        <v>605</v>
      </c>
      <c r="G59" s="2" t="s">
        <v>572</v>
      </c>
      <c r="H59" s="2" t="s">
        <v>574</v>
      </c>
      <c r="I59" s="2" t="s">
        <v>593</v>
      </c>
      <c r="J59" s="3" t="s">
        <v>599</v>
      </c>
      <c r="K59" s="4">
        <v>109.71</v>
      </c>
      <c r="L59" s="2">
        <v>47</v>
      </c>
      <c r="M59" s="4">
        <v>5156.37</v>
      </c>
      <c r="N59" s="2">
        <v>755.55</v>
      </c>
      <c r="O59" s="2">
        <v>14.65</v>
      </c>
      <c r="P59" s="2" t="s">
        <v>554</v>
      </c>
      <c r="Q59" s="2" t="s">
        <v>556</v>
      </c>
      <c r="R59" s="2">
        <v>2023</v>
      </c>
      <c r="S59" s="11" t="str">
        <f>TEXT(Table1[[#This Row],[Invoice Date]],"mmm")</f>
        <v>May</v>
      </c>
      <c r="T59" s="11">
        <f>DAY(Table1[[#This Row],[Invoice Date]])</f>
        <v>10</v>
      </c>
      <c r="U59" s="11" t="s">
        <v>562</v>
      </c>
    </row>
    <row r="60" spans="1:21" x14ac:dyDescent="0.25">
      <c r="A60" s="10" t="s">
        <v>20</v>
      </c>
      <c r="B60" s="2" t="s">
        <v>80</v>
      </c>
      <c r="C60" s="5">
        <v>44912</v>
      </c>
      <c r="D60" s="2" t="s">
        <v>522</v>
      </c>
      <c r="E60" s="2" t="s">
        <v>524</v>
      </c>
      <c r="F60" s="2" t="s">
        <v>603</v>
      </c>
      <c r="G60" s="2" t="s">
        <v>532</v>
      </c>
      <c r="H60" s="2" t="s">
        <v>528</v>
      </c>
      <c r="I60" s="2" t="s">
        <v>593</v>
      </c>
      <c r="J60" s="3" t="s">
        <v>599</v>
      </c>
      <c r="K60" s="4">
        <v>140.97999999999999</v>
      </c>
      <c r="L60" s="2">
        <v>65</v>
      </c>
      <c r="M60" s="4">
        <v>9163.7000000000007</v>
      </c>
      <c r="N60" s="2">
        <v>2291.4</v>
      </c>
      <c r="O60" s="2">
        <v>25.01</v>
      </c>
      <c r="P60" s="2" t="s">
        <v>554</v>
      </c>
      <c r="Q60" s="2" t="s">
        <v>557</v>
      </c>
      <c r="R60" s="2">
        <v>2021</v>
      </c>
      <c r="S60" s="11" t="str">
        <f>TEXT(Table1[[#This Row],[Invoice Date]],"mmm")</f>
        <v>Dec</v>
      </c>
      <c r="T60" s="11">
        <f>DAY(Table1[[#This Row],[Invoice Date]])</f>
        <v>17</v>
      </c>
      <c r="U60" s="11" t="s">
        <v>560</v>
      </c>
    </row>
    <row r="61" spans="1:21" x14ac:dyDescent="0.25">
      <c r="A61" s="10" t="s">
        <v>20</v>
      </c>
      <c r="B61" s="2" t="s">
        <v>81</v>
      </c>
      <c r="C61" s="5">
        <v>45003</v>
      </c>
      <c r="D61" s="2" t="s">
        <v>522</v>
      </c>
      <c r="E61" s="2" t="s">
        <v>523</v>
      </c>
      <c r="F61" s="2" t="s">
        <v>601</v>
      </c>
      <c r="G61" s="2" t="s">
        <v>539</v>
      </c>
      <c r="H61" s="2" t="s">
        <v>533</v>
      </c>
      <c r="I61" s="2" t="s">
        <v>591</v>
      </c>
      <c r="J61" s="3" t="s">
        <v>598</v>
      </c>
      <c r="K61" s="4">
        <v>84.65</v>
      </c>
      <c r="L61" s="2">
        <v>29</v>
      </c>
      <c r="M61" s="4">
        <v>2454.85</v>
      </c>
      <c r="N61" s="2">
        <v>380.26</v>
      </c>
      <c r="O61" s="2">
        <v>15.49</v>
      </c>
      <c r="P61" s="2" t="s">
        <v>555</v>
      </c>
      <c r="Q61" s="2" t="s">
        <v>559</v>
      </c>
      <c r="R61" s="2">
        <v>2022</v>
      </c>
      <c r="S61" s="11" t="str">
        <f>TEXT(Table1[[#This Row],[Invoice Date]],"mmm")</f>
        <v>Mar</v>
      </c>
      <c r="T61" s="11">
        <f>DAY(Table1[[#This Row],[Invoice Date]])</f>
        <v>18</v>
      </c>
      <c r="U61" s="11" t="s">
        <v>561</v>
      </c>
    </row>
    <row r="62" spans="1:21" x14ac:dyDescent="0.25">
      <c r="A62" s="10" t="s">
        <v>17</v>
      </c>
      <c r="B62" s="2" t="s">
        <v>82</v>
      </c>
      <c r="C62" s="5">
        <v>44381</v>
      </c>
      <c r="D62" s="2" t="s">
        <v>522</v>
      </c>
      <c r="E62" s="2" t="s">
        <v>525</v>
      </c>
      <c r="F62" s="2" t="s">
        <v>602</v>
      </c>
      <c r="G62" s="2" t="s">
        <v>531</v>
      </c>
      <c r="H62" s="2" t="s">
        <v>552</v>
      </c>
      <c r="I62" s="2" t="s">
        <v>593</v>
      </c>
      <c r="J62" s="3" t="s">
        <v>599</v>
      </c>
      <c r="K62" s="4">
        <v>49.93</v>
      </c>
      <c r="L62" s="2">
        <v>50</v>
      </c>
      <c r="M62" s="4">
        <v>2496.5</v>
      </c>
      <c r="N62" s="2">
        <v>561.54</v>
      </c>
      <c r="O62" s="2">
        <v>22.49</v>
      </c>
      <c r="P62" s="2" t="s">
        <v>554</v>
      </c>
      <c r="Q62" s="2" t="s">
        <v>559</v>
      </c>
      <c r="R62" s="2">
        <v>2023</v>
      </c>
      <c r="S62" s="11" t="str">
        <f>TEXT(Table1[[#This Row],[Invoice Date]],"mmm")</f>
        <v>Jul</v>
      </c>
      <c r="T62" s="11">
        <f>DAY(Table1[[#This Row],[Invoice Date]])</f>
        <v>4</v>
      </c>
      <c r="U62" s="11" t="s">
        <v>561</v>
      </c>
    </row>
    <row r="63" spans="1:21" x14ac:dyDescent="0.25">
      <c r="A63" s="10" t="s">
        <v>18</v>
      </c>
      <c r="B63" s="2" t="s">
        <v>83</v>
      </c>
      <c r="C63" s="5">
        <v>45184</v>
      </c>
      <c r="D63" s="2" t="s">
        <v>522</v>
      </c>
      <c r="E63" s="2" t="s">
        <v>524</v>
      </c>
      <c r="F63" s="2" t="s">
        <v>603</v>
      </c>
      <c r="G63" s="2" t="s">
        <v>536</v>
      </c>
      <c r="H63" s="2" t="s">
        <v>547</v>
      </c>
      <c r="I63" s="2" t="s">
        <v>592</v>
      </c>
      <c r="J63" s="3" t="s">
        <v>597</v>
      </c>
      <c r="K63" s="4">
        <v>25.79</v>
      </c>
      <c r="L63" s="2">
        <v>98</v>
      </c>
      <c r="M63" s="4">
        <v>2527.42</v>
      </c>
      <c r="N63" s="2">
        <v>293.77</v>
      </c>
      <c r="O63" s="2">
        <v>11.62</v>
      </c>
      <c r="P63" s="2" t="s">
        <v>554</v>
      </c>
      <c r="Q63" s="2" t="s">
        <v>558</v>
      </c>
      <c r="R63" s="2">
        <v>2022</v>
      </c>
      <c r="S63" s="11" t="str">
        <f>TEXT(Table1[[#This Row],[Invoice Date]],"mmm")</f>
        <v>Sep</v>
      </c>
      <c r="T63" s="11">
        <f>DAY(Table1[[#This Row],[Invoice Date]])</f>
        <v>15</v>
      </c>
      <c r="U63" s="11" t="s">
        <v>560</v>
      </c>
    </row>
    <row r="64" spans="1:21" x14ac:dyDescent="0.25">
      <c r="A64" s="10" t="s">
        <v>17</v>
      </c>
      <c r="B64" s="2" t="s">
        <v>84</v>
      </c>
      <c r="C64" s="5">
        <v>45103</v>
      </c>
      <c r="D64" s="2" t="s">
        <v>522</v>
      </c>
      <c r="E64" s="2" t="s">
        <v>524</v>
      </c>
      <c r="F64" s="2" t="s">
        <v>603</v>
      </c>
      <c r="G64" s="2" t="s">
        <v>528</v>
      </c>
      <c r="H64" s="2" t="s">
        <v>529</v>
      </c>
      <c r="I64" s="2" t="s">
        <v>594</v>
      </c>
      <c r="J64" s="3" t="s">
        <v>596</v>
      </c>
      <c r="K64" s="4">
        <v>74.03</v>
      </c>
      <c r="L64" s="2">
        <v>13</v>
      </c>
      <c r="M64" s="4">
        <v>962.39</v>
      </c>
      <c r="N64" s="2">
        <v>183.28</v>
      </c>
      <c r="O64" s="2">
        <v>19.04</v>
      </c>
      <c r="P64" s="2" t="s">
        <v>554</v>
      </c>
      <c r="Q64" s="2" t="s">
        <v>557</v>
      </c>
      <c r="R64" s="2">
        <v>2022</v>
      </c>
      <c r="S64" s="11" t="str">
        <f>TEXT(Table1[[#This Row],[Invoice Date]],"mmm")</f>
        <v>Jun</v>
      </c>
      <c r="T64" s="11">
        <f>DAY(Table1[[#This Row],[Invoice Date]])</f>
        <v>26</v>
      </c>
      <c r="U64" s="11" t="s">
        <v>561</v>
      </c>
    </row>
    <row r="65" spans="1:21" x14ac:dyDescent="0.25">
      <c r="A65" s="10" t="s">
        <v>19</v>
      </c>
      <c r="B65" s="2" t="s">
        <v>85</v>
      </c>
      <c r="C65" s="5">
        <v>44936</v>
      </c>
      <c r="D65" s="2" t="s">
        <v>522</v>
      </c>
      <c r="E65" s="2" t="s">
        <v>595</v>
      </c>
      <c r="F65" s="2" t="s">
        <v>605</v>
      </c>
      <c r="G65" s="2" t="s">
        <v>575</v>
      </c>
      <c r="H65" s="2" t="s">
        <v>576</v>
      </c>
      <c r="I65" s="2" t="s">
        <v>594</v>
      </c>
      <c r="J65" s="3" t="s">
        <v>596</v>
      </c>
      <c r="K65" s="4">
        <v>59.25</v>
      </c>
      <c r="L65" s="2">
        <v>1</v>
      </c>
      <c r="M65" s="4">
        <v>59.25</v>
      </c>
      <c r="N65" s="2">
        <v>14.68</v>
      </c>
      <c r="O65" s="2">
        <v>24.78</v>
      </c>
      <c r="P65" s="2" t="s">
        <v>554</v>
      </c>
      <c r="Q65" s="2" t="s">
        <v>558</v>
      </c>
      <c r="R65" s="2">
        <v>2023</v>
      </c>
      <c r="S65" s="11" t="str">
        <f>TEXT(Table1[[#This Row],[Invoice Date]],"mmm")</f>
        <v>Jan</v>
      </c>
      <c r="T65" s="11">
        <f>DAY(Table1[[#This Row],[Invoice Date]])</f>
        <v>10</v>
      </c>
      <c r="U65" s="11" t="s">
        <v>561</v>
      </c>
    </row>
    <row r="66" spans="1:21" x14ac:dyDescent="0.25">
      <c r="A66" s="10" t="s">
        <v>18</v>
      </c>
      <c r="B66" s="2" t="s">
        <v>86</v>
      </c>
      <c r="C66" s="5">
        <v>45211</v>
      </c>
      <c r="D66" s="2" t="s">
        <v>522</v>
      </c>
      <c r="E66" s="2" t="s">
        <v>524</v>
      </c>
      <c r="F66" s="2" t="s">
        <v>603</v>
      </c>
      <c r="G66" s="2" t="s">
        <v>538</v>
      </c>
      <c r="H66" s="2" t="s">
        <v>538</v>
      </c>
      <c r="I66" s="2" t="s">
        <v>593</v>
      </c>
      <c r="J66" s="3" t="s">
        <v>599</v>
      </c>
      <c r="K66" s="4">
        <v>118.94</v>
      </c>
      <c r="L66" s="2">
        <v>34</v>
      </c>
      <c r="M66" s="4">
        <v>4043.96</v>
      </c>
      <c r="N66" s="2">
        <v>959.64</v>
      </c>
      <c r="O66" s="2">
        <v>23.73</v>
      </c>
      <c r="P66" s="2" t="s">
        <v>554</v>
      </c>
      <c r="Q66" s="2" t="s">
        <v>558</v>
      </c>
      <c r="R66" s="2">
        <v>2022</v>
      </c>
      <c r="S66" s="11" t="str">
        <f>TEXT(Table1[[#This Row],[Invoice Date]],"mmm")</f>
        <v>Oct</v>
      </c>
      <c r="T66" s="11">
        <f>DAY(Table1[[#This Row],[Invoice Date]])</f>
        <v>12</v>
      </c>
      <c r="U66" s="11" t="s">
        <v>560</v>
      </c>
    </row>
    <row r="67" spans="1:21" x14ac:dyDescent="0.25">
      <c r="A67" s="10" t="s">
        <v>21</v>
      </c>
      <c r="B67" s="2" t="s">
        <v>87</v>
      </c>
      <c r="C67" s="5">
        <v>44995</v>
      </c>
      <c r="D67" s="2" t="s">
        <v>522</v>
      </c>
      <c r="E67" s="2" t="s">
        <v>524</v>
      </c>
      <c r="F67" s="2" t="s">
        <v>603</v>
      </c>
      <c r="G67" s="2" t="s">
        <v>536</v>
      </c>
      <c r="H67" s="2" t="s">
        <v>528</v>
      </c>
      <c r="I67" s="2" t="s">
        <v>591</v>
      </c>
      <c r="J67" s="3" t="s">
        <v>598</v>
      </c>
      <c r="K67" s="4">
        <v>66.05</v>
      </c>
      <c r="L67" s="2">
        <v>93</v>
      </c>
      <c r="M67" s="4">
        <v>6142.65</v>
      </c>
      <c r="N67" s="2">
        <v>1615.61</v>
      </c>
      <c r="O67" s="2">
        <v>26.3</v>
      </c>
      <c r="P67" s="2" t="s">
        <v>554</v>
      </c>
      <c r="Q67" s="2" t="s">
        <v>559</v>
      </c>
      <c r="R67" s="2">
        <v>2023</v>
      </c>
      <c r="S67" s="11" t="str">
        <f>TEXT(Table1[[#This Row],[Invoice Date]],"mmm")</f>
        <v>Mar</v>
      </c>
      <c r="T67" s="11">
        <f>DAY(Table1[[#This Row],[Invoice Date]])</f>
        <v>10</v>
      </c>
      <c r="U67" s="11" t="s">
        <v>560</v>
      </c>
    </row>
    <row r="68" spans="1:21" x14ac:dyDescent="0.25">
      <c r="A68" s="10" t="s">
        <v>19</v>
      </c>
      <c r="B68" s="2" t="s">
        <v>88</v>
      </c>
      <c r="C68" s="5">
        <v>45287</v>
      </c>
      <c r="D68" s="2" t="s">
        <v>522</v>
      </c>
      <c r="E68" s="2" t="s">
        <v>523</v>
      </c>
      <c r="F68" s="2" t="s">
        <v>601</v>
      </c>
      <c r="G68" s="2" t="s">
        <v>533</v>
      </c>
      <c r="H68" s="2" t="s">
        <v>530</v>
      </c>
      <c r="I68" s="2" t="s">
        <v>591</v>
      </c>
      <c r="J68" s="3" t="s">
        <v>598</v>
      </c>
      <c r="K68" s="4">
        <v>143.38</v>
      </c>
      <c r="L68" s="2">
        <v>48</v>
      </c>
      <c r="M68" s="4">
        <v>6882.24</v>
      </c>
      <c r="N68" s="2">
        <v>1895.99</v>
      </c>
      <c r="O68" s="2">
        <v>27.55</v>
      </c>
      <c r="P68" s="2" t="s">
        <v>554</v>
      </c>
      <c r="Q68" s="2" t="s">
        <v>556</v>
      </c>
      <c r="R68" s="2">
        <v>2022</v>
      </c>
      <c r="S68" s="11" t="str">
        <f>TEXT(Table1[[#This Row],[Invoice Date]],"mmm")</f>
        <v>Dec</v>
      </c>
      <c r="T68" s="11">
        <f>DAY(Table1[[#This Row],[Invoice Date]])</f>
        <v>27</v>
      </c>
      <c r="U68" s="11" t="s">
        <v>560</v>
      </c>
    </row>
    <row r="69" spans="1:21" x14ac:dyDescent="0.25">
      <c r="A69" s="10" t="s">
        <v>19</v>
      </c>
      <c r="B69" s="2" t="s">
        <v>89</v>
      </c>
      <c r="C69" s="5">
        <v>44717</v>
      </c>
      <c r="D69" s="2" t="s">
        <v>522</v>
      </c>
      <c r="E69" s="2" t="s">
        <v>525</v>
      </c>
      <c r="F69" s="2" t="s">
        <v>602</v>
      </c>
      <c r="G69" s="2" t="s">
        <v>541</v>
      </c>
      <c r="H69" s="2" t="s">
        <v>553</v>
      </c>
      <c r="I69" s="2" t="s">
        <v>591</v>
      </c>
      <c r="J69" s="3" t="s">
        <v>598</v>
      </c>
      <c r="K69" s="4">
        <v>145.1</v>
      </c>
      <c r="L69" s="2">
        <v>77</v>
      </c>
      <c r="M69" s="4">
        <v>11172.7</v>
      </c>
      <c r="N69" s="2">
        <v>2844.98</v>
      </c>
      <c r="O69" s="2">
        <v>25.46</v>
      </c>
      <c r="P69" s="2" t="s">
        <v>555</v>
      </c>
      <c r="Q69" s="2" t="s">
        <v>556</v>
      </c>
      <c r="R69" s="2">
        <v>2023</v>
      </c>
      <c r="S69" s="11" t="str">
        <f>TEXT(Table1[[#This Row],[Invoice Date]],"mmm")</f>
        <v>Jun</v>
      </c>
      <c r="T69" s="11">
        <f>DAY(Table1[[#This Row],[Invoice Date]])</f>
        <v>5</v>
      </c>
      <c r="U69" s="11" t="s">
        <v>561</v>
      </c>
    </row>
    <row r="70" spans="1:21" x14ac:dyDescent="0.25">
      <c r="A70" s="10" t="s">
        <v>21</v>
      </c>
      <c r="B70" s="2" t="s">
        <v>90</v>
      </c>
      <c r="C70" s="5">
        <v>45037</v>
      </c>
      <c r="D70" s="2" t="s">
        <v>522</v>
      </c>
      <c r="E70" s="2" t="s">
        <v>524</v>
      </c>
      <c r="F70" s="2" t="s">
        <v>603</v>
      </c>
      <c r="G70" s="2" t="s">
        <v>536</v>
      </c>
      <c r="H70" s="2" t="s">
        <v>528</v>
      </c>
      <c r="I70" s="2" t="s">
        <v>591</v>
      </c>
      <c r="J70" s="3" t="s">
        <v>598</v>
      </c>
      <c r="K70" s="4">
        <v>100.72</v>
      </c>
      <c r="L70" s="2">
        <v>48</v>
      </c>
      <c r="M70" s="4">
        <v>4834.5600000000004</v>
      </c>
      <c r="N70" s="2">
        <v>1132.82</v>
      </c>
      <c r="O70" s="2">
        <v>23.43</v>
      </c>
      <c r="P70" s="2" t="s">
        <v>554</v>
      </c>
      <c r="Q70" s="2" t="s">
        <v>558</v>
      </c>
      <c r="R70" s="2">
        <v>2023</v>
      </c>
      <c r="S70" s="11" t="str">
        <f>TEXT(Table1[[#This Row],[Invoice Date]],"mmm")</f>
        <v>Apr</v>
      </c>
      <c r="T70" s="11">
        <f>DAY(Table1[[#This Row],[Invoice Date]])</f>
        <v>21</v>
      </c>
      <c r="U70" s="11" t="s">
        <v>561</v>
      </c>
    </row>
    <row r="71" spans="1:21" x14ac:dyDescent="0.25">
      <c r="A71" s="10" t="s">
        <v>19</v>
      </c>
      <c r="B71" s="2" t="s">
        <v>91</v>
      </c>
      <c r="C71" s="5">
        <v>44294</v>
      </c>
      <c r="D71" s="2" t="s">
        <v>522</v>
      </c>
      <c r="E71" s="2" t="s">
        <v>595</v>
      </c>
      <c r="F71" s="2" t="s">
        <v>605</v>
      </c>
      <c r="G71" s="2" t="s">
        <v>575</v>
      </c>
      <c r="H71" s="2" t="s">
        <v>577</v>
      </c>
      <c r="I71" s="2" t="s">
        <v>591</v>
      </c>
      <c r="J71" s="3" t="s">
        <v>598</v>
      </c>
      <c r="K71" s="4">
        <v>140.72999999999999</v>
      </c>
      <c r="L71" s="2">
        <v>49</v>
      </c>
      <c r="M71" s="4">
        <v>6895.77</v>
      </c>
      <c r="N71" s="2">
        <v>733.33</v>
      </c>
      <c r="O71" s="2">
        <v>10.63</v>
      </c>
      <c r="P71" s="2" t="s">
        <v>554</v>
      </c>
      <c r="Q71" s="2" t="s">
        <v>559</v>
      </c>
      <c r="R71" s="2">
        <v>2021</v>
      </c>
      <c r="S71" s="11" t="str">
        <f>TEXT(Table1[[#This Row],[Invoice Date]],"mmm")</f>
        <v>Apr</v>
      </c>
      <c r="T71" s="11">
        <f>DAY(Table1[[#This Row],[Invoice Date]])</f>
        <v>8</v>
      </c>
      <c r="U71" s="11" t="s">
        <v>562</v>
      </c>
    </row>
    <row r="72" spans="1:21" x14ac:dyDescent="0.25">
      <c r="A72" s="10" t="s">
        <v>18</v>
      </c>
      <c r="B72" s="2" t="s">
        <v>92</v>
      </c>
      <c r="C72" s="5">
        <v>44623</v>
      </c>
      <c r="D72" s="2" t="s">
        <v>522</v>
      </c>
      <c r="E72" s="2" t="s">
        <v>524</v>
      </c>
      <c r="F72" s="2" t="s">
        <v>603</v>
      </c>
      <c r="G72" s="2" t="s">
        <v>529</v>
      </c>
      <c r="H72" s="2" t="s">
        <v>538</v>
      </c>
      <c r="I72" s="2" t="s">
        <v>593</v>
      </c>
      <c r="J72" s="3" t="s">
        <v>599</v>
      </c>
      <c r="K72" s="4">
        <v>118.91</v>
      </c>
      <c r="L72" s="2">
        <v>64</v>
      </c>
      <c r="M72" s="4">
        <v>7610.24</v>
      </c>
      <c r="N72" s="2">
        <v>1575.27</v>
      </c>
      <c r="O72" s="2">
        <v>20.7</v>
      </c>
      <c r="P72" s="2" t="s">
        <v>554</v>
      </c>
      <c r="Q72" s="2" t="s">
        <v>557</v>
      </c>
      <c r="R72" s="2">
        <v>2023</v>
      </c>
      <c r="S72" s="11" t="str">
        <f>TEXT(Table1[[#This Row],[Invoice Date]],"mmm")</f>
        <v>Mar</v>
      </c>
      <c r="T72" s="11">
        <f>DAY(Table1[[#This Row],[Invoice Date]])</f>
        <v>3</v>
      </c>
      <c r="U72" s="11" t="s">
        <v>562</v>
      </c>
    </row>
    <row r="73" spans="1:21" x14ac:dyDescent="0.25">
      <c r="A73" s="10" t="s">
        <v>17</v>
      </c>
      <c r="B73" s="2" t="s">
        <v>93</v>
      </c>
      <c r="C73" s="5">
        <v>45010</v>
      </c>
      <c r="D73" s="2" t="s">
        <v>522</v>
      </c>
      <c r="E73" s="2" t="s">
        <v>595</v>
      </c>
      <c r="F73" s="2" t="s">
        <v>605</v>
      </c>
      <c r="G73" s="2" t="s">
        <v>578</v>
      </c>
      <c r="H73" s="2" t="s">
        <v>579</v>
      </c>
      <c r="I73" s="2" t="s">
        <v>594</v>
      </c>
      <c r="J73" s="3" t="s">
        <v>596</v>
      </c>
      <c r="K73" s="4">
        <v>91.09</v>
      </c>
      <c r="L73" s="2">
        <v>61</v>
      </c>
      <c r="M73" s="4">
        <v>5556.49</v>
      </c>
      <c r="N73" s="2">
        <v>597.54</v>
      </c>
      <c r="O73" s="2">
        <v>10.75</v>
      </c>
      <c r="P73" s="2" t="s">
        <v>554</v>
      </c>
      <c r="Q73" s="2" t="s">
        <v>556</v>
      </c>
      <c r="R73" s="2">
        <v>2023</v>
      </c>
      <c r="S73" s="11" t="str">
        <f>TEXT(Table1[[#This Row],[Invoice Date]],"mmm")</f>
        <v>Mar</v>
      </c>
      <c r="T73" s="11">
        <f>DAY(Table1[[#This Row],[Invoice Date]])</f>
        <v>25</v>
      </c>
      <c r="U73" s="11" t="s">
        <v>560</v>
      </c>
    </row>
    <row r="74" spans="1:21" x14ac:dyDescent="0.25">
      <c r="A74" s="10" t="s">
        <v>19</v>
      </c>
      <c r="B74" s="2" t="s">
        <v>94</v>
      </c>
      <c r="C74" s="5">
        <v>44508</v>
      </c>
      <c r="D74" s="2" t="s">
        <v>522</v>
      </c>
      <c r="E74" s="2" t="s">
        <v>595</v>
      </c>
      <c r="F74" s="2" t="s">
        <v>605</v>
      </c>
      <c r="G74" s="2" t="s">
        <v>578</v>
      </c>
      <c r="H74" s="2" t="s">
        <v>580</v>
      </c>
      <c r="I74" s="2" t="s">
        <v>594</v>
      </c>
      <c r="J74" s="3" t="s">
        <v>596</v>
      </c>
      <c r="K74" s="4">
        <v>43.44</v>
      </c>
      <c r="L74" s="2">
        <v>29</v>
      </c>
      <c r="M74" s="4">
        <v>1259.76</v>
      </c>
      <c r="N74" s="2">
        <v>329.57</v>
      </c>
      <c r="O74" s="2">
        <v>26.16</v>
      </c>
      <c r="P74" s="2" t="s">
        <v>555</v>
      </c>
      <c r="Q74" s="2" t="s">
        <v>558</v>
      </c>
      <c r="R74" s="2">
        <v>2022</v>
      </c>
      <c r="S74" s="11" t="str">
        <f>TEXT(Table1[[#This Row],[Invoice Date]],"mmm")</f>
        <v>Nov</v>
      </c>
      <c r="T74" s="11">
        <f>DAY(Table1[[#This Row],[Invoice Date]])</f>
        <v>8</v>
      </c>
      <c r="U74" s="11" t="s">
        <v>562</v>
      </c>
    </row>
    <row r="75" spans="1:21" x14ac:dyDescent="0.25">
      <c r="A75" s="10" t="s">
        <v>18</v>
      </c>
      <c r="B75" s="2" t="s">
        <v>95</v>
      </c>
      <c r="C75" s="5">
        <v>44626</v>
      </c>
      <c r="D75" s="2" t="s">
        <v>522</v>
      </c>
      <c r="E75" s="2" t="s">
        <v>523</v>
      </c>
      <c r="F75" s="2" t="s">
        <v>601</v>
      </c>
      <c r="G75" s="2" t="s">
        <v>530</v>
      </c>
      <c r="H75" s="2" t="s">
        <v>530</v>
      </c>
      <c r="I75" s="2" t="s">
        <v>593</v>
      </c>
      <c r="J75" s="3" t="s">
        <v>599</v>
      </c>
      <c r="K75" s="4">
        <v>79.62</v>
      </c>
      <c r="L75" s="2">
        <v>39</v>
      </c>
      <c r="M75" s="4">
        <v>3105.18</v>
      </c>
      <c r="N75" s="2">
        <v>509.7</v>
      </c>
      <c r="O75" s="2">
        <v>16.41</v>
      </c>
      <c r="P75" s="2" t="s">
        <v>555</v>
      </c>
      <c r="Q75" s="2" t="s">
        <v>556</v>
      </c>
      <c r="R75" s="2">
        <v>2023</v>
      </c>
      <c r="S75" s="11" t="str">
        <f>TEXT(Table1[[#This Row],[Invoice Date]],"mmm")</f>
        <v>Mar</v>
      </c>
      <c r="T75" s="11">
        <f>DAY(Table1[[#This Row],[Invoice Date]])</f>
        <v>6</v>
      </c>
      <c r="U75" s="11" t="s">
        <v>561</v>
      </c>
    </row>
    <row r="76" spans="1:21" x14ac:dyDescent="0.25">
      <c r="A76" s="10" t="s">
        <v>20</v>
      </c>
      <c r="B76" s="2" t="s">
        <v>96</v>
      </c>
      <c r="C76" s="5">
        <v>44824</v>
      </c>
      <c r="D76" s="2" t="s">
        <v>522</v>
      </c>
      <c r="E76" s="2" t="s">
        <v>525</v>
      </c>
      <c r="F76" s="2" t="s">
        <v>602</v>
      </c>
      <c r="G76" s="2" t="s">
        <v>540</v>
      </c>
      <c r="H76" s="2" t="s">
        <v>548</v>
      </c>
      <c r="I76" s="2" t="s">
        <v>591</v>
      </c>
      <c r="J76" s="3" t="s">
        <v>598</v>
      </c>
      <c r="K76" s="4">
        <v>92.91</v>
      </c>
      <c r="L76" s="2">
        <v>88</v>
      </c>
      <c r="M76" s="4">
        <v>8176.08</v>
      </c>
      <c r="N76" s="2">
        <v>1737.3</v>
      </c>
      <c r="O76" s="2">
        <v>21.25</v>
      </c>
      <c r="P76" s="2" t="s">
        <v>555</v>
      </c>
      <c r="Q76" s="2" t="s">
        <v>556</v>
      </c>
      <c r="R76" s="2">
        <v>2021</v>
      </c>
      <c r="S76" s="11" t="str">
        <f>TEXT(Table1[[#This Row],[Invoice Date]],"mmm")</f>
        <v>Sep</v>
      </c>
      <c r="T76" s="11">
        <f>DAY(Table1[[#This Row],[Invoice Date]])</f>
        <v>20</v>
      </c>
      <c r="U76" s="11" t="s">
        <v>562</v>
      </c>
    </row>
    <row r="77" spans="1:21" x14ac:dyDescent="0.25">
      <c r="A77" s="10" t="s">
        <v>18</v>
      </c>
      <c r="B77" s="2" t="s">
        <v>97</v>
      </c>
      <c r="C77" s="5">
        <v>44668</v>
      </c>
      <c r="D77" s="2" t="s">
        <v>522</v>
      </c>
      <c r="E77" s="2" t="s">
        <v>526</v>
      </c>
      <c r="F77" s="2" t="s">
        <v>604</v>
      </c>
      <c r="G77" s="2" t="s">
        <v>544</v>
      </c>
      <c r="H77" s="2" t="s">
        <v>534</v>
      </c>
      <c r="I77" s="2" t="s">
        <v>593</v>
      </c>
      <c r="J77" s="3" t="s">
        <v>599</v>
      </c>
      <c r="K77" s="4">
        <v>132.32</v>
      </c>
      <c r="L77" s="2">
        <v>26</v>
      </c>
      <c r="M77" s="4">
        <v>3440.32</v>
      </c>
      <c r="N77" s="2">
        <v>536.30999999999995</v>
      </c>
      <c r="O77" s="2">
        <v>15.59</v>
      </c>
      <c r="P77" s="2" t="s">
        <v>555</v>
      </c>
      <c r="Q77" s="2" t="s">
        <v>557</v>
      </c>
      <c r="R77" s="2">
        <v>2022</v>
      </c>
      <c r="S77" s="11" t="str">
        <f>TEXT(Table1[[#This Row],[Invoice Date]],"mmm")</f>
        <v>Apr</v>
      </c>
      <c r="T77" s="11">
        <f>DAY(Table1[[#This Row],[Invoice Date]])</f>
        <v>17</v>
      </c>
      <c r="U77" s="11" t="s">
        <v>561</v>
      </c>
    </row>
    <row r="78" spans="1:21" x14ac:dyDescent="0.25">
      <c r="A78" s="10" t="s">
        <v>17</v>
      </c>
      <c r="B78" s="2" t="s">
        <v>98</v>
      </c>
      <c r="C78" s="5">
        <v>44843</v>
      </c>
      <c r="D78" s="2" t="s">
        <v>522</v>
      </c>
      <c r="E78" s="2" t="s">
        <v>524</v>
      </c>
      <c r="F78" s="2" t="s">
        <v>603</v>
      </c>
      <c r="G78" s="2" t="s">
        <v>528</v>
      </c>
      <c r="H78" s="2" t="s">
        <v>538</v>
      </c>
      <c r="I78" s="2" t="s">
        <v>594</v>
      </c>
      <c r="J78" s="3" t="s">
        <v>596</v>
      </c>
      <c r="K78" s="4">
        <v>82.57</v>
      </c>
      <c r="L78" s="2">
        <v>17</v>
      </c>
      <c r="M78" s="4">
        <v>1403.69</v>
      </c>
      <c r="N78" s="2">
        <v>360.05</v>
      </c>
      <c r="O78" s="2">
        <v>25.65</v>
      </c>
      <c r="P78" s="2" t="s">
        <v>555</v>
      </c>
      <c r="Q78" s="2" t="s">
        <v>559</v>
      </c>
      <c r="R78" s="2">
        <v>2022</v>
      </c>
      <c r="S78" s="11" t="str">
        <f>TEXT(Table1[[#This Row],[Invoice Date]],"mmm")</f>
        <v>Oct</v>
      </c>
      <c r="T78" s="11">
        <f>DAY(Table1[[#This Row],[Invoice Date]])</f>
        <v>9</v>
      </c>
      <c r="U78" s="11" t="s">
        <v>560</v>
      </c>
    </row>
    <row r="79" spans="1:21" x14ac:dyDescent="0.25">
      <c r="A79" s="10" t="s">
        <v>18</v>
      </c>
      <c r="B79" s="2" t="s">
        <v>99</v>
      </c>
      <c r="C79" s="5">
        <v>44550</v>
      </c>
      <c r="D79" s="2" t="s">
        <v>522</v>
      </c>
      <c r="E79" s="2" t="s">
        <v>523</v>
      </c>
      <c r="F79" s="2" t="s">
        <v>601</v>
      </c>
      <c r="G79" s="2" t="s">
        <v>533</v>
      </c>
      <c r="H79" s="2" t="s">
        <v>530</v>
      </c>
      <c r="I79" s="2" t="s">
        <v>592</v>
      </c>
      <c r="J79" s="3" t="s">
        <v>597</v>
      </c>
      <c r="K79" s="4">
        <v>136.69999999999999</v>
      </c>
      <c r="L79" s="2">
        <v>71</v>
      </c>
      <c r="M79" s="4">
        <v>9705.7000000000007</v>
      </c>
      <c r="N79" s="2">
        <v>2691.4</v>
      </c>
      <c r="O79" s="2">
        <v>27.73</v>
      </c>
      <c r="P79" s="2" t="s">
        <v>555</v>
      </c>
      <c r="Q79" s="2" t="s">
        <v>557</v>
      </c>
      <c r="R79" s="2">
        <v>2021</v>
      </c>
      <c r="S79" s="11" t="str">
        <f>TEXT(Table1[[#This Row],[Invoice Date]],"mmm")</f>
        <v>Dec</v>
      </c>
      <c r="T79" s="11">
        <f>DAY(Table1[[#This Row],[Invoice Date]])</f>
        <v>20</v>
      </c>
      <c r="U79" s="11" t="s">
        <v>560</v>
      </c>
    </row>
    <row r="80" spans="1:21" x14ac:dyDescent="0.25">
      <c r="A80" s="10" t="s">
        <v>21</v>
      </c>
      <c r="B80" s="2" t="s">
        <v>100</v>
      </c>
      <c r="C80" s="5">
        <v>44813</v>
      </c>
      <c r="D80" s="2" t="s">
        <v>522</v>
      </c>
      <c r="E80" s="2" t="s">
        <v>524</v>
      </c>
      <c r="F80" s="2" t="s">
        <v>603</v>
      </c>
      <c r="G80" s="2" t="s">
        <v>528</v>
      </c>
      <c r="H80" s="2" t="s">
        <v>547</v>
      </c>
      <c r="I80" s="2" t="s">
        <v>593</v>
      </c>
      <c r="J80" s="3" t="s">
        <v>599</v>
      </c>
      <c r="K80" s="4">
        <v>107.67</v>
      </c>
      <c r="L80" s="2">
        <v>13</v>
      </c>
      <c r="M80" s="4">
        <v>1399.71</v>
      </c>
      <c r="N80" s="2">
        <v>251.57</v>
      </c>
      <c r="O80" s="2">
        <v>17.97</v>
      </c>
      <c r="P80" s="2" t="s">
        <v>554</v>
      </c>
      <c r="Q80" s="2" t="s">
        <v>559</v>
      </c>
      <c r="R80" s="2">
        <v>2022</v>
      </c>
      <c r="S80" s="11" t="str">
        <f>TEXT(Table1[[#This Row],[Invoice Date]],"mmm")</f>
        <v>Sep</v>
      </c>
      <c r="T80" s="11">
        <f>DAY(Table1[[#This Row],[Invoice Date]])</f>
        <v>9</v>
      </c>
      <c r="U80" s="11" t="s">
        <v>561</v>
      </c>
    </row>
    <row r="81" spans="1:21" x14ac:dyDescent="0.25">
      <c r="A81" s="10" t="s">
        <v>17</v>
      </c>
      <c r="B81" s="2" t="s">
        <v>101</v>
      </c>
      <c r="C81" s="5">
        <v>44275</v>
      </c>
      <c r="D81" s="2" t="s">
        <v>522</v>
      </c>
      <c r="E81" s="2" t="s">
        <v>524</v>
      </c>
      <c r="F81" s="2" t="s">
        <v>603</v>
      </c>
      <c r="G81" s="2" t="s">
        <v>538</v>
      </c>
      <c r="H81" s="2" t="s">
        <v>538</v>
      </c>
      <c r="I81" s="2" t="s">
        <v>591</v>
      </c>
      <c r="J81" s="3" t="s">
        <v>598</v>
      </c>
      <c r="K81" s="4">
        <v>37.81</v>
      </c>
      <c r="L81" s="2">
        <v>69</v>
      </c>
      <c r="M81" s="4">
        <v>2608.89</v>
      </c>
      <c r="N81" s="2">
        <v>711.14</v>
      </c>
      <c r="O81" s="2">
        <v>27.26</v>
      </c>
      <c r="P81" s="2" t="s">
        <v>555</v>
      </c>
      <c r="Q81" s="2" t="s">
        <v>556</v>
      </c>
      <c r="R81" s="2">
        <v>2022</v>
      </c>
      <c r="S81" s="11" t="str">
        <f>TEXT(Table1[[#This Row],[Invoice Date]],"mmm")</f>
        <v>Mar</v>
      </c>
      <c r="T81" s="11">
        <f>DAY(Table1[[#This Row],[Invoice Date]])</f>
        <v>20</v>
      </c>
      <c r="U81" s="11" t="s">
        <v>562</v>
      </c>
    </row>
    <row r="82" spans="1:21" x14ac:dyDescent="0.25">
      <c r="A82" s="10" t="s">
        <v>20</v>
      </c>
      <c r="B82" s="2" t="s">
        <v>102</v>
      </c>
      <c r="C82" s="5">
        <v>45062</v>
      </c>
      <c r="D82" s="2" t="s">
        <v>522</v>
      </c>
      <c r="E82" s="2" t="s">
        <v>524</v>
      </c>
      <c r="F82" s="2" t="s">
        <v>603</v>
      </c>
      <c r="G82" s="2" t="s">
        <v>529</v>
      </c>
      <c r="H82" s="2" t="s">
        <v>547</v>
      </c>
      <c r="I82" s="2" t="s">
        <v>594</v>
      </c>
      <c r="J82" s="3" t="s">
        <v>596</v>
      </c>
      <c r="K82" s="4">
        <v>149.35</v>
      </c>
      <c r="L82" s="2">
        <v>26</v>
      </c>
      <c r="M82" s="4">
        <v>3883.1</v>
      </c>
      <c r="N82" s="2">
        <v>595.73</v>
      </c>
      <c r="O82" s="2">
        <v>15.34</v>
      </c>
      <c r="P82" s="2" t="s">
        <v>555</v>
      </c>
      <c r="Q82" s="2" t="s">
        <v>558</v>
      </c>
      <c r="R82" s="2">
        <v>2022</v>
      </c>
      <c r="S82" s="11" t="str">
        <f>TEXT(Table1[[#This Row],[Invoice Date]],"mmm")</f>
        <v>May</v>
      </c>
      <c r="T82" s="11">
        <f>DAY(Table1[[#This Row],[Invoice Date]])</f>
        <v>16</v>
      </c>
      <c r="U82" s="11" t="s">
        <v>560</v>
      </c>
    </row>
    <row r="83" spans="1:21" x14ac:dyDescent="0.25">
      <c r="A83" s="10" t="s">
        <v>21</v>
      </c>
      <c r="B83" s="2" t="s">
        <v>103</v>
      </c>
      <c r="C83" s="5">
        <v>44553</v>
      </c>
      <c r="D83" s="2" t="s">
        <v>522</v>
      </c>
      <c r="E83" s="2" t="s">
        <v>526</v>
      </c>
      <c r="F83" s="2" t="s">
        <v>604</v>
      </c>
      <c r="G83" s="2" t="s">
        <v>544</v>
      </c>
      <c r="H83" s="2" t="s">
        <v>537</v>
      </c>
      <c r="I83" s="2" t="s">
        <v>594</v>
      </c>
      <c r="J83" s="3" t="s">
        <v>596</v>
      </c>
      <c r="K83" s="4">
        <v>88.54</v>
      </c>
      <c r="L83" s="2">
        <v>49</v>
      </c>
      <c r="M83" s="4">
        <v>4338.46</v>
      </c>
      <c r="N83" s="2">
        <v>897.77</v>
      </c>
      <c r="O83" s="2">
        <v>20.69</v>
      </c>
      <c r="P83" s="2" t="s">
        <v>554</v>
      </c>
      <c r="Q83" s="2" t="s">
        <v>557</v>
      </c>
      <c r="R83" s="2">
        <v>2022</v>
      </c>
      <c r="S83" s="11" t="str">
        <f>TEXT(Table1[[#This Row],[Invoice Date]],"mmm")</f>
        <v>Dec</v>
      </c>
      <c r="T83" s="11">
        <f>DAY(Table1[[#This Row],[Invoice Date]])</f>
        <v>23</v>
      </c>
      <c r="U83" s="11" t="s">
        <v>560</v>
      </c>
    </row>
    <row r="84" spans="1:21" x14ac:dyDescent="0.25">
      <c r="A84" s="10" t="s">
        <v>18</v>
      </c>
      <c r="B84" s="2" t="s">
        <v>104</v>
      </c>
      <c r="C84" s="5">
        <v>45213</v>
      </c>
      <c r="D84" s="2" t="s">
        <v>522</v>
      </c>
      <c r="E84" s="2" t="s">
        <v>526</v>
      </c>
      <c r="F84" s="2" t="s">
        <v>604</v>
      </c>
      <c r="G84" s="2" t="s">
        <v>534</v>
      </c>
      <c r="H84" s="2" t="s">
        <v>546</v>
      </c>
      <c r="I84" s="2" t="s">
        <v>594</v>
      </c>
      <c r="J84" s="3" t="s">
        <v>596</v>
      </c>
      <c r="K84" s="4">
        <v>70.94</v>
      </c>
      <c r="L84" s="2">
        <v>67</v>
      </c>
      <c r="M84" s="4">
        <v>4752.9799999999996</v>
      </c>
      <c r="N84" s="2">
        <v>1291.6300000000001</v>
      </c>
      <c r="O84" s="2">
        <v>27.18</v>
      </c>
      <c r="P84" s="2" t="s">
        <v>555</v>
      </c>
      <c r="Q84" s="2" t="s">
        <v>559</v>
      </c>
      <c r="R84" s="2">
        <v>2021</v>
      </c>
      <c r="S84" s="11" t="str">
        <f>TEXT(Table1[[#This Row],[Invoice Date]],"mmm")</f>
        <v>Oct</v>
      </c>
      <c r="T84" s="11">
        <f>DAY(Table1[[#This Row],[Invoice Date]])</f>
        <v>14</v>
      </c>
      <c r="U84" s="11" t="s">
        <v>562</v>
      </c>
    </row>
    <row r="85" spans="1:21" x14ac:dyDescent="0.25">
      <c r="A85" s="10" t="s">
        <v>17</v>
      </c>
      <c r="B85" s="2" t="s">
        <v>105</v>
      </c>
      <c r="C85" s="5">
        <v>44672</v>
      </c>
      <c r="D85" s="2" t="s">
        <v>522</v>
      </c>
      <c r="E85" s="2" t="s">
        <v>524</v>
      </c>
      <c r="F85" s="2" t="s">
        <v>603</v>
      </c>
      <c r="G85" s="2" t="s">
        <v>538</v>
      </c>
      <c r="H85" s="2" t="s">
        <v>547</v>
      </c>
      <c r="I85" s="2" t="s">
        <v>594</v>
      </c>
      <c r="J85" s="3" t="s">
        <v>596</v>
      </c>
      <c r="K85" s="4">
        <v>105.68</v>
      </c>
      <c r="L85" s="2">
        <v>7</v>
      </c>
      <c r="M85" s="4">
        <v>739.76</v>
      </c>
      <c r="N85" s="2">
        <v>122.19</v>
      </c>
      <c r="O85" s="2">
        <v>16.52</v>
      </c>
      <c r="P85" s="2" t="s">
        <v>554</v>
      </c>
      <c r="Q85" s="2" t="s">
        <v>556</v>
      </c>
      <c r="R85" s="2">
        <v>2021</v>
      </c>
      <c r="S85" s="11" t="str">
        <f>TEXT(Table1[[#This Row],[Invoice Date]],"mmm")</f>
        <v>Apr</v>
      </c>
      <c r="T85" s="11">
        <f>DAY(Table1[[#This Row],[Invoice Date]])</f>
        <v>21</v>
      </c>
      <c r="U85" s="11" t="s">
        <v>562</v>
      </c>
    </row>
    <row r="86" spans="1:21" x14ac:dyDescent="0.25">
      <c r="A86" s="10" t="s">
        <v>20</v>
      </c>
      <c r="B86" s="2" t="s">
        <v>106</v>
      </c>
      <c r="C86" s="5">
        <v>45024</v>
      </c>
      <c r="D86" s="2" t="s">
        <v>522</v>
      </c>
      <c r="E86" s="2" t="s">
        <v>524</v>
      </c>
      <c r="F86" s="2" t="s">
        <v>603</v>
      </c>
      <c r="G86" s="2" t="s">
        <v>532</v>
      </c>
      <c r="H86" s="2" t="s">
        <v>549</v>
      </c>
      <c r="I86" s="2" t="s">
        <v>591</v>
      </c>
      <c r="J86" s="3" t="s">
        <v>598</v>
      </c>
      <c r="K86" s="4">
        <v>34.159999999999997</v>
      </c>
      <c r="L86" s="2">
        <v>58</v>
      </c>
      <c r="M86" s="4">
        <v>1981.28</v>
      </c>
      <c r="N86" s="2">
        <v>576.16999999999996</v>
      </c>
      <c r="O86" s="2">
        <v>29.08</v>
      </c>
      <c r="P86" s="2" t="s">
        <v>554</v>
      </c>
      <c r="Q86" s="2" t="s">
        <v>559</v>
      </c>
      <c r="R86" s="2">
        <v>2022</v>
      </c>
      <c r="S86" s="11" t="str">
        <f>TEXT(Table1[[#This Row],[Invoice Date]],"mmm")</f>
        <v>Apr</v>
      </c>
      <c r="T86" s="11">
        <f>DAY(Table1[[#This Row],[Invoice Date]])</f>
        <v>8</v>
      </c>
      <c r="U86" s="11" t="s">
        <v>561</v>
      </c>
    </row>
    <row r="87" spans="1:21" x14ac:dyDescent="0.25">
      <c r="A87" s="10" t="s">
        <v>21</v>
      </c>
      <c r="B87" s="2" t="s">
        <v>107</v>
      </c>
      <c r="C87" s="5">
        <v>45088</v>
      </c>
      <c r="D87" s="2" t="s">
        <v>522</v>
      </c>
      <c r="E87" s="2" t="s">
        <v>523</v>
      </c>
      <c r="F87" s="2" t="s">
        <v>601</v>
      </c>
      <c r="G87" s="2" t="s">
        <v>539</v>
      </c>
      <c r="H87" s="2" t="s">
        <v>530</v>
      </c>
      <c r="I87" s="2" t="s">
        <v>592</v>
      </c>
      <c r="J87" s="3" t="s">
        <v>597</v>
      </c>
      <c r="K87" s="4">
        <v>102.75</v>
      </c>
      <c r="L87" s="2">
        <v>49</v>
      </c>
      <c r="M87" s="4">
        <v>5034.75</v>
      </c>
      <c r="N87" s="2">
        <v>626.20000000000005</v>
      </c>
      <c r="O87" s="2">
        <v>12.44</v>
      </c>
      <c r="P87" s="2" t="s">
        <v>555</v>
      </c>
      <c r="Q87" s="2" t="s">
        <v>559</v>
      </c>
      <c r="R87" s="2">
        <v>2022</v>
      </c>
      <c r="S87" s="11" t="str">
        <f>TEXT(Table1[[#This Row],[Invoice Date]],"mmm")</f>
        <v>Jun</v>
      </c>
      <c r="T87" s="11">
        <f>DAY(Table1[[#This Row],[Invoice Date]])</f>
        <v>11</v>
      </c>
      <c r="U87" s="11" t="s">
        <v>562</v>
      </c>
    </row>
    <row r="88" spans="1:21" x14ac:dyDescent="0.25">
      <c r="A88" s="10" t="s">
        <v>20</v>
      </c>
      <c r="B88" s="2" t="s">
        <v>108</v>
      </c>
      <c r="C88" s="5">
        <v>45239</v>
      </c>
      <c r="D88" s="2" t="s">
        <v>522</v>
      </c>
      <c r="E88" s="2" t="s">
        <v>525</v>
      </c>
      <c r="F88" s="2" t="s">
        <v>602</v>
      </c>
      <c r="G88" s="2" t="s">
        <v>541</v>
      </c>
      <c r="H88" s="2" t="s">
        <v>551</v>
      </c>
      <c r="I88" s="2" t="s">
        <v>594</v>
      </c>
      <c r="J88" s="3" t="s">
        <v>596</v>
      </c>
      <c r="K88" s="4">
        <v>84.77</v>
      </c>
      <c r="L88" s="2">
        <v>53</v>
      </c>
      <c r="M88" s="4">
        <v>4492.8100000000004</v>
      </c>
      <c r="N88" s="2">
        <v>465.7</v>
      </c>
      <c r="O88" s="2">
        <v>10.37</v>
      </c>
      <c r="P88" s="2" t="s">
        <v>554</v>
      </c>
      <c r="Q88" s="2" t="s">
        <v>559</v>
      </c>
      <c r="R88" s="2">
        <v>2021</v>
      </c>
      <c r="S88" s="11" t="str">
        <f>TEXT(Table1[[#This Row],[Invoice Date]],"mmm")</f>
        <v>Nov</v>
      </c>
      <c r="T88" s="11">
        <f>DAY(Table1[[#This Row],[Invoice Date]])</f>
        <v>9</v>
      </c>
      <c r="U88" s="11" t="s">
        <v>562</v>
      </c>
    </row>
    <row r="89" spans="1:21" x14ac:dyDescent="0.25">
      <c r="A89" s="10" t="s">
        <v>18</v>
      </c>
      <c r="B89" s="2" t="s">
        <v>109</v>
      </c>
      <c r="C89" s="5">
        <v>44502</v>
      </c>
      <c r="D89" s="2" t="s">
        <v>522</v>
      </c>
      <c r="E89" s="2" t="s">
        <v>524</v>
      </c>
      <c r="F89" s="2" t="s">
        <v>603</v>
      </c>
      <c r="G89" s="2" t="s">
        <v>536</v>
      </c>
      <c r="H89" s="2" t="s">
        <v>528</v>
      </c>
      <c r="I89" s="2" t="s">
        <v>593</v>
      </c>
      <c r="J89" s="3" t="s">
        <v>599</v>
      </c>
      <c r="K89" s="4">
        <v>72.87</v>
      </c>
      <c r="L89" s="2">
        <v>65</v>
      </c>
      <c r="M89" s="4">
        <v>4736.55</v>
      </c>
      <c r="N89" s="2">
        <v>1330.15</v>
      </c>
      <c r="O89" s="2">
        <v>28.08</v>
      </c>
      <c r="P89" s="2" t="s">
        <v>555</v>
      </c>
      <c r="Q89" s="2" t="s">
        <v>556</v>
      </c>
      <c r="R89" s="2">
        <v>2021</v>
      </c>
      <c r="S89" s="11" t="str">
        <f>TEXT(Table1[[#This Row],[Invoice Date]],"mmm")</f>
        <v>Nov</v>
      </c>
      <c r="T89" s="11">
        <f>DAY(Table1[[#This Row],[Invoice Date]])</f>
        <v>2</v>
      </c>
      <c r="U89" s="11" t="s">
        <v>562</v>
      </c>
    </row>
    <row r="90" spans="1:21" x14ac:dyDescent="0.25">
      <c r="A90" s="10" t="s">
        <v>20</v>
      </c>
      <c r="B90" s="2" t="s">
        <v>110</v>
      </c>
      <c r="C90" s="5">
        <v>44769</v>
      </c>
      <c r="D90" s="2" t="s">
        <v>522</v>
      </c>
      <c r="E90" s="2" t="s">
        <v>523</v>
      </c>
      <c r="F90" s="2" t="s">
        <v>601</v>
      </c>
      <c r="G90" s="2" t="s">
        <v>545</v>
      </c>
      <c r="H90" s="2" t="s">
        <v>530</v>
      </c>
      <c r="I90" s="2" t="s">
        <v>592</v>
      </c>
      <c r="J90" s="3" t="s">
        <v>597</v>
      </c>
      <c r="K90" s="4">
        <v>143.88999999999999</v>
      </c>
      <c r="L90" s="2">
        <v>62</v>
      </c>
      <c r="M90" s="4">
        <v>8921.18</v>
      </c>
      <c r="N90" s="2">
        <v>1014.6</v>
      </c>
      <c r="O90" s="2">
        <v>11.37</v>
      </c>
      <c r="P90" s="2" t="s">
        <v>555</v>
      </c>
      <c r="Q90" s="2" t="s">
        <v>558</v>
      </c>
      <c r="R90" s="2">
        <v>2021</v>
      </c>
      <c r="S90" s="11" t="str">
        <f>TEXT(Table1[[#This Row],[Invoice Date]],"mmm")</f>
        <v>Jul</v>
      </c>
      <c r="T90" s="11">
        <f>DAY(Table1[[#This Row],[Invoice Date]])</f>
        <v>27</v>
      </c>
      <c r="U90" s="11" t="s">
        <v>561</v>
      </c>
    </row>
    <row r="91" spans="1:21" x14ac:dyDescent="0.25">
      <c r="A91" s="10" t="s">
        <v>19</v>
      </c>
      <c r="B91" s="2" t="s">
        <v>111</v>
      </c>
      <c r="C91" s="5">
        <v>44676</v>
      </c>
      <c r="D91" s="2" t="s">
        <v>522</v>
      </c>
      <c r="E91" s="2" t="s">
        <v>525</v>
      </c>
      <c r="F91" s="2" t="s">
        <v>602</v>
      </c>
      <c r="G91" s="2" t="s">
        <v>540</v>
      </c>
      <c r="H91" s="2" t="s">
        <v>548</v>
      </c>
      <c r="I91" s="2" t="s">
        <v>594</v>
      </c>
      <c r="J91" s="3" t="s">
        <v>596</v>
      </c>
      <c r="K91" s="4">
        <v>87.93</v>
      </c>
      <c r="L91" s="2">
        <v>17</v>
      </c>
      <c r="M91" s="4">
        <v>1494.81</v>
      </c>
      <c r="N91" s="2">
        <v>446.02</v>
      </c>
      <c r="O91" s="2">
        <v>29.84</v>
      </c>
      <c r="P91" s="2" t="s">
        <v>554</v>
      </c>
      <c r="Q91" s="2" t="s">
        <v>558</v>
      </c>
      <c r="R91" s="2">
        <v>2022</v>
      </c>
      <c r="S91" s="11" t="str">
        <f>TEXT(Table1[[#This Row],[Invoice Date]],"mmm")</f>
        <v>Apr</v>
      </c>
      <c r="T91" s="11">
        <f>DAY(Table1[[#This Row],[Invoice Date]])</f>
        <v>25</v>
      </c>
      <c r="U91" s="11" t="s">
        <v>561</v>
      </c>
    </row>
    <row r="92" spans="1:21" x14ac:dyDescent="0.25">
      <c r="A92" s="10" t="s">
        <v>21</v>
      </c>
      <c r="B92" s="2" t="s">
        <v>112</v>
      </c>
      <c r="C92" s="5">
        <v>45288</v>
      </c>
      <c r="D92" s="2" t="s">
        <v>522</v>
      </c>
      <c r="E92" s="2" t="s">
        <v>526</v>
      </c>
      <c r="F92" s="2" t="s">
        <v>604</v>
      </c>
      <c r="G92" s="2" t="s">
        <v>535</v>
      </c>
      <c r="H92" s="2" t="s">
        <v>544</v>
      </c>
      <c r="I92" s="2" t="s">
        <v>592</v>
      </c>
      <c r="J92" s="3" t="s">
        <v>597</v>
      </c>
      <c r="K92" s="4">
        <v>48.49</v>
      </c>
      <c r="L92" s="2">
        <v>43</v>
      </c>
      <c r="M92" s="4">
        <v>2085.0700000000002</v>
      </c>
      <c r="N92" s="2">
        <v>605.25</v>
      </c>
      <c r="O92" s="2">
        <v>29.03</v>
      </c>
      <c r="P92" s="2" t="s">
        <v>554</v>
      </c>
      <c r="Q92" s="2" t="s">
        <v>558</v>
      </c>
      <c r="R92" s="2">
        <v>2022</v>
      </c>
      <c r="S92" s="11" t="str">
        <f>TEXT(Table1[[#This Row],[Invoice Date]],"mmm")</f>
        <v>Dec</v>
      </c>
      <c r="T92" s="11">
        <f>DAY(Table1[[#This Row],[Invoice Date]])</f>
        <v>28</v>
      </c>
      <c r="U92" s="11" t="s">
        <v>560</v>
      </c>
    </row>
    <row r="93" spans="1:21" x14ac:dyDescent="0.25">
      <c r="A93" s="10" t="s">
        <v>20</v>
      </c>
      <c r="B93" s="2" t="s">
        <v>113</v>
      </c>
      <c r="C93" s="5">
        <v>44550</v>
      </c>
      <c r="D93" s="2" t="s">
        <v>522</v>
      </c>
      <c r="E93" s="2" t="s">
        <v>524</v>
      </c>
      <c r="F93" s="2" t="s">
        <v>603</v>
      </c>
      <c r="G93" s="2" t="s">
        <v>538</v>
      </c>
      <c r="H93" s="2" t="s">
        <v>528</v>
      </c>
      <c r="I93" s="2" t="s">
        <v>593</v>
      </c>
      <c r="J93" s="3" t="s">
        <v>599</v>
      </c>
      <c r="K93" s="4">
        <v>79.67</v>
      </c>
      <c r="L93" s="2">
        <v>25</v>
      </c>
      <c r="M93" s="4">
        <v>1991.75</v>
      </c>
      <c r="N93" s="2">
        <v>253.76</v>
      </c>
      <c r="O93" s="2">
        <v>12.74</v>
      </c>
      <c r="P93" s="2" t="s">
        <v>555</v>
      </c>
      <c r="Q93" s="2" t="s">
        <v>559</v>
      </c>
      <c r="R93" s="2">
        <v>2023</v>
      </c>
      <c r="S93" s="11" t="str">
        <f>TEXT(Table1[[#This Row],[Invoice Date]],"mmm")</f>
        <v>Dec</v>
      </c>
      <c r="T93" s="11">
        <f>DAY(Table1[[#This Row],[Invoice Date]])</f>
        <v>20</v>
      </c>
      <c r="U93" s="11" t="s">
        <v>561</v>
      </c>
    </row>
    <row r="94" spans="1:21" x14ac:dyDescent="0.25">
      <c r="A94" s="10" t="s">
        <v>18</v>
      </c>
      <c r="B94" s="2" t="s">
        <v>114</v>
      </c>
      <c r="C94" s="5">
        <v>44665</v>
      </c>
      <c r="D94" s="2" t="s">
        <v>522</v>
      </c>
      <c r="E94" s="2" t="s">
        <v>525</v>
      </c>
      <c r="F94" s="2" t="s">
        <v>602</v>
      </c>
      <c r="G94" s="2" t="s">
        <v>542</v>
      </c>
      <c r="H94" s="2" t="s">
        <v>551</v>
      </c>
      <c r="I94" s="2" t="s">
        <v>594</v>
      </c>
      <c r="J94" s="3" t="s">
        <v>596</v>
      </c>
      <c r="K94" s="4">
        <v>139.52000000000001</v>
      </c>
      <c r="L94" s="2">
        <v>3</v>
      </c>
      <c r="M94" s="4">
        <v>418.56</v>
      </c>
      <c r="N94" s="2">
        <v>86.86</v>
      </c>
      <c r="O94" s="2">
        <v>20.75</v>
      </c>
      <c r="P94" s="2" t="s">
        <v>554</v>
      </c>
      <c r="Q94" s="2" t="s">
        <v>556</v>
      </c>
      <c r="R94" s="2">
        <v>2021</v>
      </c>
      <c r="S94" s="11" t="str">
        <f>TEXT(Table1[[#This Row],[Invoice Date]],"mmm")</f>
        <v>Apr</v>
      </c>
      <c r="T94" s="11">
        <f>DAY(Table1[[#This Row],[Invoice Date]])</f>
        <v>14</v>
      </c>
      <c r="U94" s="11" t="s">
        <v>560</v>
      </c>
    </row>
    <row r="95" spans="1:21" x14ac:dyDescent="0.25">
      <c r="A95" s="10" t="s">
        <v>18</v>
      </c>
      <c r="B95" s="2" t="s">
        <v>115</v>
      </c>
      <c r="C95" s="5">
        <v>44619</v>
      </c>
      <c r="D95" s="2" t="s">
        <v>522</v>
      </c>
      <c r="E95" s="2" t="s">
        <v>525</v>
      </c>
      <c r="F95" s="2" t="s">
        <v>602</v>
      </c>
      <c r="G95" s="2" t="s">
        <v>542</v>
      </c>
      <c r="H95" s="2" t="s">
        <v>551</v>
      </c>
      <c r="I95" s="2" t="s">
        <v>593</v>
      </c>
      <c r="J95" s="3" t="s">
        <v>599</v>
      </c>
      <c r="K95" s="4">
        <v>42.89</v>
      </c>
      <c r="L95" s="2">
        <v>79</v>
      </c>
      <c r="M95" s="4">
        <v>3388.31</v>
      </c>
      <c r="N95" s="2">
        <v>464.14</v>
      </c>
      <c r="O95" s="2">
        <v>13.7</v>
      </c>
      <c r="P95" s="2" t="s">
        <v>554</v>
      </c>
      <c r="Q95" s="2" t="s">
        <v>559</v>
      </c>
      <c r="R95" s="2">
        <v>2022</v>
      </c>
      <c r="S95" s="11" t="str">
        <f>TEXT(Table1[[#This Row],[Invoice Date]],"mmm")</f>
        <v>Feb</v>
      </c>
      <c r="T95" s="11">
        <f>DAY(Table1[[#This Row],[Invoice Date]])</f>
        <v>27</v>
      </c>
      <c r="U95" s="11" t="s">
        <v>562</v>
      </c>
    </row>
    <row r="96" spans="1:21" x14ac:dyDescent="0.25">
      <c r="A96" s="10" t="s">
        <v>20</v>
      </c>
      <c r="B96" s="2" t="s">
        <v>116</v>
      </c>
      <c r="C96" s="5">
        <v>44696</v>
      </c>
      <c r="D96" s="2" t="s">
        <v>522</v>
      </c>
      <c r="E96" s="2" t="s">
        <v>595</v>
      </c>
      <c r="F96" s="2" t="s">
        <v>605</v>
      </c>
      <c r="G96" s="2" t="s">
        <v>581</v>
      </c>
      <c r="H96" s="2" t="s">
        <v>582</v>
      </c>
      <c r="I96" s="2" t="s">
        <v>591</v>
      </c>
      <c r="J96" s="3" t="s">
        <v>598</v>
      </c>
      <c r="K96" s="4">
        <v>47.81</v>
      </c>
      <c r="L96" s="2">
        <v>29</v>
      </c>
      <c r="M96" s="4">
        <v>1386.49</v>
      </c>
      <c r="N96" s="2">
        <v>257.38</v>
      </c>
      <c r="O96" s="2">
        <v>18.559999999999999</v>
      </c>
      <c r="P96" s="2" t="s">
        <v>555</v>
      </c>
      <c r="Q96" s="2" t="s">
        <v>558</v>
      </c>
      <c r="R96" s="2">
        <v>2021</v>
      </c>
      <c r="S96" s="11" t="str">
        <f>TEXT(Table1[[#This Row],[Invoice Date]],"mmm")</f>
        <v>May</v>
      </c>
      <c r="T96" s="11">
        <f>DAY(Table1[[#This Row],[Invoice Date]])</f>
        <v>15</v>
      </c>
      <c r="U96" s="11" t="s">
        <v>560</v>
      </c>
    </row>
    <row r="97" spans="1:21" x14ac:dyDescent="0.25">
      <c r="A97" s="10" t="s">
        <v>18</v>
      </c>
      <c r="B97" s="2" t="s">
        <v>117</v>
      </c>
      <c r="C97" s="5">
        <v>44261</v>
      </c>
      <c r="D97" s="2" t="s">
        <v>522</v>
      </c>
      <c r="E97" s="2" t="s">
        <v>525</v>
      </c>
      <c r="F97" s="2" t="s">
        <v>602</v>
      </c>
      <c r="G97" s="2" t="s">
        <v>540</v>
      </c>
      <c r="H97" s="2" t="s">
        <v>551</v>
      </c>
      <c r="I97" s="2" t="s">
        <v>594</v>
      </c>
      <c r="J97" s="3" t="s">
        <v>596</v>
      </c>
      <c r="K97" s="4">
        <v>21.69</v>
      </c>
      <c r="L97" s="2">
        <v>32</v>
      </c>
      <c r="M97" s="4">
        <v>694.08</v>
      </c>
      <c r="N97" s="2">
        <v>77.930000000000007</v>
      </c>
      <c r="O97" s="2">
        <v>11.23</v>
      </c>
      <c r="P97" s="2" t="s">
        <v>555</v>
      </c>
      <c r="Q97" s="2" t="s">
        <v>558</v>
      </c>
      <c r="R97" s="2">
        <v>2022</v>
      </c>
      <c r="S97" s="11" t="str">
        <f>TEXT(Table1[[#This Row],[Invoice Date]],"mmm")</f>
        <v>Mar</v>
      </c>
      <c r="T97" s="11">
        <f>DAY(Table1[[#This Row],[Invoice Date]])</f>
        <v>6</v>
      </c>
      <c r="U97" s="11" t="s">
        <v>560</v>
      </c>
    </row>
    <row r="98" spans="1:21" x14ac:dyDescent="0.25">
      <c r="A98" s="10" t="s">
        <v>17</v>
      </c>
      <c r="B98" s="2" t="s">
        <v>118</v>
      </c>
      <c r="C98" s="5">
        <v>45037</v>
      </c>
      <c r="D98" s="2" t="s">
        <v>522</v>
      </c>
      <c r="E98" s="2" t="s">
        <v>523</v>
      </c>
      <c r="F98" s="2" t="s">
        <v>601</v>
      </c>
      <c r="G98" s="2" t="s">
        <v>545</v>
      </c>
      <c r="H98" s="2" t="s">
        <v>533</v>
      </c>
      <c r="I98" s="2" t="s">
        <v>594</v>
      </c>
      <c r="J98" s="3" t="s">
        <v>596</v>
      </c>
      <c r="K98" s="4">
        <v>21.84</v>
      </c>
      <c r="L98" s="2">
        <v>26</v>
      </c>
      <c r="M98" s="4">
        <v>567.84</v>
      </c>
      <c r="N98" s="2">
        <v>82.21</v>
      </c>
      <c r="O98" s="2">
        <v>14.48</v>
      </c>
      <c r="P98" s="2" t="s">
        <v>554</v>
      </c>
      <c r="Q98" s="2" t="s">
        <v>556</v>
      </c>
      <c r="R98" s="2">
        <v>2021</v>
      </c>
      <c r="S98" s="11" t="str">
        <f>TEXT(Table1[[#This Row],[Invoice Date]],"mmm")</f>
        <v>Apr</v>
      </c>
      <c r="T98" s="11">
        <f>DAY(Table1[[#This Row],[Invoice Date]])</f>
        <v>21</v>
      </c>
      <c r="U98" s="11" t="s">
        <v>562</v>
      </c>
    </row>
    <row r="99" spans="1:21" x14ac:dyDescent="0.25">
      <c r="A99" s="10" t="s">
        <v>17</v>
      </c>
      <c r="B99" s="2" t="s">
        <v>119</v>
      </c>
      <c r="C99" s="5">
        <v>44381</v>
      </c>
      <c r="D99" s="2" t="s">
        <v>522</v>
      </c>
      <c r="E99" s="2" t="s">
        <v>524</v>
      </c>
      <c r="F99" s="2" t="s">
        <v>603</v>
      </c>
      <c r="G99" s="2" t="s">
        <v>536</v>
      </c>
      <c r="H99" s="2" t="s">
        <v>528</v>
      </c>
      <c r="I99" s="2" t="s">
        <v>594</v>
      </c>
      <c r="J99" s="3" t="s">
        <v>596</v>
      </c>
      <c r="K99" s="4">
        <v>127.82</v>
      </c>
      <c r="L99" s="2">
        <v>16</v>
      </c>
      <c r="M99" s="4">
        <v>2045.12</v>
      </c>
      <c r="N99" s="2">
        <v>353.1</v>
      </c>
      <c r="O99" s="2">
        <v>17.27</v>
      </c>
      <c r="P99" s="2" t="s">
        <v>555</v>
      </c>
      <c r="Q99" s="2" t="s">
        <v>559</v>
      </c>
      <c r="R99" s="2">
        <v>2022</v>
      </c>
      <c r="S99" s="11" t="str">
        <f>TEXT(Table1[[#This Row],[Invoice Date]],"mmm")</f>
        <v>Jul</v>
      </c>
      <c r="T99" s="11">
        <f>DAY(Table1[[#This Row],[Invoice Date]])</f>
        <v>4</v>
      </c>
      <c r="U99" s="11" t="s">
        <v>560</v>
      </c>
    </row>
    <row r="100" spans="1:21" x14ac:dyDescent="0.25">
      <c r="A100" s="10" t="s">
        <v>17</v>
      </c>
      <c r="B100" s="2" t="s">
        <v>120</v>
      </c>
      <c r="C100" s="5">
        <v>44624</v>
      </c>
      <c r="D100" s="2" t="s">
        <v>522</v>
      </c>
      <c r="E100" s="2" t="s">
        <v>595</v>
      </c>
      <c r="F100" s="2" t="s">
        <v>605</v>
      </c>
      <c r="G100" s="2" t="s">
        <v>581</v>
      </c>
      <c r="H100" s="2" t="s">
        <v>583</v>
      </c>
      <c r="I100" s="2" t="s">
        <v>594</v>
      </c>
      <c r="J100" s="3" t="s">
        <v>596</v>
      </c>
      <c r="K100" s="4">
        <v>115.18</v>
      </c>
      <c r="L100" s="2">
        <v>25</v>
      </c>
      <c r="M100" s="4">
        <v>2879.5</v>
      </c>
      <c r="N100" s="2">
        <v>540.57000000000005</v>
      </c>
      <c r="O100" s="2">
        <v>18.77</v>
      </c>
      <c r="P100" s="2" t="s">
        <v>555</v>
      </c>
      <c r="Q100" s="2" t="s">
        <v>557</v>
      </c>
      <c r="R100" s="2">
        <v>2023</v>
      </c>
      <c r="S100" s="11" t="str">
        <f>TEXT(Table1[[#This Row],[Invoice Date]],"mmm")</f>
        <v>Mar</v>
      </c>
      <c r="T100" s="11">
        <f>DAY(Table1[[#This Row],[Invoice Date]])</f>
        <v>4</v>
      </c>
      <c r="U100" s="11" t="s">
        <v>561</v>
      </c>
    </row>
    <row r="101" spans="1:21" x14ac:dyDescent="0.25">
      <c r="A101" s="10" t="s">
        <v>19</v>
      </c>
      <c r="B101" s="2" t="s">
        <v>121</v>
      </c>
      <c r="C101" s="5">
        <v>45127</v>
      </c>
      <c r="D101" s="2" t="s">
        <v>522</v>
      </c>
      <c r="E101" s="2" t="s">
        <v>525</v>
      </c>
      <c r="F101" s="2" t="s">
        <v>602</v>
      </c>
      <c r="G101" s="2" t="s">
        <v>541</v>
      </c>
      <c r="H101" s="2" t="s">
        <v>548</v>
      </c>
      <c r="I101" s="2" t="s">
        <v>591</v>
      </c>
      <c r="J101" s="3" t="s">
        <v>598</v>
      </c>
      <c r="K101" s="4">
        <v>66.16</v>
      </c>
      <c r="L101" s="2">
        <v>54</v>
      </c>
      <c r="M101" s="4">
        <v>3572.64</v>
      </c>
      <c r="N101" s="2">
        <v>1055.71</v>
      </c>
      <c r="O101" s="2">
        <v>29.55</v>
      </c>
      <c r="P101" s="2" t="s">
        <v>555</v>
      </c>
      <c r="Q101" s="2" t="s">
        <v>557</v>
      </c>
      <c r="R101" s="2">
        <v>2023</v>
      </c>
      <c r="S101" s="11" t="str">
        <f>TEXT(Table1[[#This Row],[Invoice Date]],"mmm")</f>
        <v>Jul</v>
      </c>
      <c r="T101" s="11">
        <f>DAY(Table1[[#This Row],[Invoice Date]])</f>
        <v>20</v>
      </c>
      <c r="U101" s="11" t="s">
        <v>561</v>
      </c>
    </row>
    <row r="102" spans="1:21" x14ac:dyDescent="0.25">
      <c r="A102" s="10" t="s">
        <v>20</v>
      </c>
      <c r="B102" s="2" t="s">
        <v>122</v>
      </c>
      <c r="C102" s="5">
        <v>45286</v>
      </c>
      <c r="D102" s="2" t="s">
        <v>522</v>
      </c>
      <c r="E102" s="2" t="s">
        <v>524</v>
      </c>
      <c r="F102" s="2" t="s">
        <v>603</v>
      </c>
      <c r="G102" s="2" t="s">
        <v>529</v>
      </c>
      <c r="H102" s="2" t="s">
        <v>549</v>
      </c>
      <c r="I102" s="2" t="s">
        <v>594</v>
      </c>
      <c r="J102" s="3" t="s">
        <v>596</v>
      </c>
      <c r="K102" s="4">
        <v>110.78</v>
      </c>
      <c r="L102" s="2">
        <v>28</v>
      </c>
      <c r="M102" s="4">
        <v>3101.84</v>
      </c>
      <c r="N102" s="2">
        <v>811.36</v>
      </c>
      <c r="O102" s="2">
        <v>26.16</v>
      </c>
      <c r="P102" s="2" t="s">
        <v>555</v>
      </c>
      <c r="Q102" s="2" t="s">
        <v>558</v>
      </c>
      <c r="R102" s="2">
        <v>2021</v>
      </c>
      <c r="S102" s="11" t="str">
        <f>TEXT(Table1[[#This Row],[Invoice Date]],"mmm")</f>
        <v>Dec</v>
      </c>
      <c r="T102" s="11">
        <f>DAY(Table1[[#This Row],[Invoice Date]])</f>
        <v>26</v>
      </c>
      <c r="U102" s="11" t="s">
        <v>561</v>
      </c>
    </row>
    <row r="103" spans="1:21" x14ac:dyDescent="0.25">
      <c r="A103" s="10" t="s">
        <v>19</v>
      </c>
      <c r="B103" s="2" t="s">
        <v>123</v>
      </c>
      <c r="C103" s="5">
        <v>45205</v>
      </c>
      <c r="D103" s="2" t="s">
        <v>522</v>
      </c>
      <c r="E103" s="2" t="s">
        <v>523</v>
      </c>
      <c r="F103" s="2" t="s">
        <v>601</v>
      </c>
      <c r="G103" s="2" t="s">
        <v>530</v>
      </c>
      <c r="H103" s="2" t="s">
        <v>527</v>
      </c>
      <c r="I103" s="2" t="s">
        <v>592</v>
      </c>
      <c r="J103" s="3" t="s">
        <v>597</v>
      </c>
      <c r="K103" s="4">
        <v>71.38</v>
      </c>
      <c r="L103" s="2">
        <v>73</v>
      </c>
      <c r="M103" s="4">
        <v>5210.74</v>
      </c>
      <c r="N103" s="2">
        <v>1289.56</v>
      </c>
      <c r="O103" s="2">
        <v>24.75</v>
      </c>
      <c r="P103" s="2" t="s">
        <v>555</v>
      </c>
      <c r="Q103" s="2" t="s">
        <v>556</v>
      </c>
      <c r="R103" s="2">
        <v>2022</v>
      </c>
      <c r="S103" s="11" t="str">
        <f>TEXT(Table1[[#This Row],[Invoice Date]],"mmm")</f>
        <v>Oct</v>
      </c>
      <c r="T103" s="11">
        <f>DAY(Table1[[#This Row],[Invoice Date]])</f>
        <v>6</v>
      </c>
      <c r="U103" s="11" t="s">
        <v>561</v>
      </c>
    </row>
    <row r="104" spans="1:21" x14ac:dyDescent="0.25">
      <c r="A104" s="10" t="s">
        <v>18</v>
      </c>
      <c r="B104" s="2" t="s">
        <v>124</v>
      </c>
      <c r="C104" s="5">
        <v>44329</v>
      </c>
      <c r="D104" s="2" t="s">
        <v>522</v>
      </c>
      <c r="E104" s="2" t="s">
        <v>524</v>
      </c>
      <c r="F104" s="2" t="s">
        <v>603</v>
      </c>
      <c r="G104" s="2" t="s">
        <v>532</v>
      </c>
      <c r="H104" s="2" t="s">
        <v>547</v>
      </c>
      <c r="I104" s="2" t="s">
        <v>594</v>
      </c>
      <c r="J104" s="3" t="s">
        <v>596</v>
      </c>
      <c r="K104" s="4">
        <v>143.88</v>
      </c>
      <c r="L104" s="2">
        <v>56</v>
      </c>
      <c r="M104" s="4">
        <v>8057.28</v>
      </c>
      <c r="N104" s="2">
        <v>1671.15</v>
      </c>
      <c r="O104" s="2">
        <v>20.74</v>
      </c>
      <c r="P104" s="2" t="s">
        <v>555</v>
      </c>
      <c r="Q104" s="2" t="s">
        <v>559</v>
      </c>
      <c r="R104" s="2">
        <v>2022</v>
      </c>
      <c r="S104" s="11" t="str">
        <f>TEXT(Table1[[#This Row],[Invoice Date]],"mmm")</f>
        <v>May</v>
      </c>
      <c r="T104" s="11">
        <f>DAY(Table1[[#This Row],[Invoice Date]])</f>
        <v>13</v>
      </c>
      <c r="U104" s="11" t="s">
        <v>560</v>
      </c>
    </row>
    <row r="105" spans="1:21" x14ac:dyDescent="0.25">
      <c r="A105" s="10" t="s">
        <v>19</v>
      </c>
      <c r="B105" s="2" t="s">
        <v>125</v>
      </c>
      <c r="C105" s="5">
        <v>44555</v>
      </c>
      <c r="D105" s="2" t="s">
        <v>522</v>
      </c>
      <c r="E105" s="2" t="s">
        <v>524</v>
      </c>
      <c r="F105" s="2" t="s">
        <v>603</v>
      </c>
      <c r="G105" s="2" t="s">
        <v>529</v>
      </c>
      <c r="H105" s="2" t="s">
        <v>547</v>
      </c>
      <c r="I105" s="2" t="s">
        <v>591</v>
      </c>
      <c r="J105" s="3" t="s">
        <v>598</v>
      </c>
      <c r="K105" s="4">
        <v>145.72</v>
      </c>
      <c r="L105" s="2">
        <v>65</v>
      </c>
      <c r="M105" s="4">
        <v>9471.7999999999993</v>
      </c>
      <c r="N105" s="2">
        <v>2538.44</v>
      </c>
      <c r="O105" s="2">
        <v>26.8</v>
      </c>
      <c r="P105" s="2" t="s">
        <v>555</v>
      </c>
      <c r="Q105" s="2" t="s">
        <v>559</v>
      </c>
      <c r="R105" s="2">
        <v>2021</v>
      </c>
      <c r="S105" s="11" t="str">
        <f>TEXT(Table1[[#This Row],[Invoice Date]],"mmm")</f>
        <v>Dec</v>
      </c>
      <c r="T105" s="11">
        <f>DAY(Table1[[#This Row],[Invoice Date]])</f>
        <v>25</v>
      </c>
      <c r="U105" s="11" t="s">
        <v>560</v>
      </c>
    </row>
    <row r="106" spans="1:21" x14ac:dyDescent="0.25">
      <c r="A106" s="10" t="s">
        <v>18</v>
      </c>
      <c r="B106" s="2" t="s">
        <v>126</v>
      </c>
      <c r="C106" s="5">
        <v>44740</v>
      </c>
      <c r="D106" s="2" t="s">
        <v>522</v>
      </c>
      <c r="E106" s="2" t="s">
        <v>595</v>
      </c>
      <c r="F106" s="2" t="s">
        <v>605</v>
      </c>
      <c r="G106" s="2" t="s">
        <v>584</v>
      </c>
      <c r="H106" s="2" t="s">
        <v>585</v>
      </c>
      <c r="I106" s="2" t="s">
        <v>594</v>
      </c>
      <c r="J106" s="3" t="s">
        <v>596</v>
      </c>
      <c r="K106" s="4">
        <v>71.06</v>
      </c>
      <c r="L106" s="2">
        <v>93</v>
      </c>
      <c r="M106" s="4">
        <v>6608.58</v>
      </c>
      <c r="N106" s="2">
        <v>1109.3499999999999</v>
      </c>
      <c r="O106" s="2">
        <v>16.79</v>
      </c>
      <c r="P106" s="2" t="s">
        <v>554</v>
      </c>
      <c r="Q106" s="2" t="s">
        <v>558</v>
      </c>
      <c r="R106" s="2">
        <v>2022</v>
      </c>
      <c r="S106" s="11" t="str">
        <f>TEXT(Table1[[#This Row],[Invoice Date]],"mmm")</f>
        <v>Jun</v>
      </c>
      <c r="T106" s="11">
        <f>DAY(Table1[[#This Row],[Invoice Date]])</f>
        <v>28</v>
      </c>
      <c r="U106" s="11" t="s">
        <v>562</v>
      </c>
    </row>
    <row r="107" spans="1:21" x14ac:dyDescent="0.25">
      <c r="A107" s="10" t="s">
        <v>18</v>
      </c>
      <c r="B107" s="2" t="s">
        <v>127</v>
      </c>
      <c r="C107" s="5">
        <v>44965</v>
      </c>
      <c r="D107" s="2" t="s">
        <v>522</v>
      </c>
      <c r="E107" s="2" t="s">
        <v>525</v>
      </c>
      <c r="F107" s="2" t="s">
        <v>602</v>
      </c>
      <c r="G107" s="2" t="s">
        <v>540</v>
      </c>
      <c r="H107" s="2" t="s">
        <v>550</v>
      </c>
      <c r="I107" s="2" t="s">
        <v>592</v>
      </c>
      <c r="J107" s="3" t="s">
        <v>597</v>
      </c>
      <c r="K107" s="4">
        <v>131.05000000000001</v>
      </c>
      <c r="L107" s="2">
        <v>86</v>
      </c>
      <c r="M107" s="4">
        <v>11270.3</v>
      </c>
      <c r="N107" s="2">
        <v>2724.93</v>
      </c>
      <c r="O107" s="2">
        <v>24.18</v>
      </c>
      <c r="P107" s="2" t="s">
        <v>555</v>
      </c>
      <c r="Q107" s="2" t="s">
        <v>558</v>
      </c>
      <c r="R107" s="2">
        <v>2021</v>
      </c>
      <c r="S107" s="11" t="str">
        <f>TEXT(Table1[[#This Row],[Invoice Date]],"mmm")</f>
        <v>Feb</v>
      </c>
      <c r="T107" s="11">
        <f>DAY(Table1[[#This Row],[Invoice Date]])</f>
        <v>8</v>
      </c>
      <c r="U107" s="11" t="s">
        <v>560</v>
      </c>
    </row>
    <row r="108" spans="1:21" x14ac:dyDescent="0.25">
      <c r="A108" s="10" t="s">
        <v>21</v>
      </c>
      <c r="B108" s="2" t="s">
        <v>128</v>
      </c>
      <c r="C108" s="5">
        <v>44868</v>
      </c>
      <c r="D108" s="2" t="s">
        <v>522</v>
      </c>
      <c r="E108" s="2" t="s">
        <v>523</v>
      </c>
      <c r="F108" s="2" t="s">
        <v>601</v>
      </c>
      <c r="G108" s="2" t="s">
        <v>533</v>
      </c>
      <c r="H108" s="2" t="s">
        <v>527</v>
      </c>
      <c r="I108" s="2" t="s">
        <v>591</v>
      </c>
      <c r="J108" s="3" t="s">
        <v>598</v>
      </c>
      <c r="K108" s="4">
        <v>120.5</v>
      </c>
      <c r="L108" s="2">
        <v>80</v>
      </c>
      <c r="M108" s="4">
        <v>9640</v>
      </c>
      <c r="N108" s="2">
        <v>2880.02</v>
      </c>
      <c r="O108" s="2">
        <v>29.88</v>
      </c>
      <c r="P108" s="2" t="s">
        <v>554</v>
      </c>
      <c r="Q108" s="2" t="s">
        <v>559</v>
      </c>
      <c r="R108" s="2">
        <v>2022</v>
      </c>
      <c r="S108" s="11" t="str">
        <f>TEXT(Table1[[#This Row],[Invoice Date]],"mmm")</f>
        <v>Nov</v>
      </c>
      <c r="T108" s="11">
        <f>DAY(Table1[[#This Row],[Invoice Date]])</f>
        <v>3</v>
      </c>
      <c r="U108" s="11" t="s">
        <v>560</v>
      </c>
    </row>
    <row r="109" spans="1:21" x14ac:dyDescent="0.25">
      <c r="A109" s="10" t="s">
        <v>17</v>
      </c>
      <c r="B109" s="2" t="s">
        <v>129</v>
      </c>
      <c r="C109" s="5">
        <v>44307</v>
      </c>
      <c r="D109" s="2" t="s">
        <v>522</v>
      </c>
      <c r="E109" s="2" t="s">
        <v>524</v>
      </c>
      <c r="F109" s="2" t="s">
        <v>603</v>
      </c>
      <c r="G109" s="2" t="s">
        <v>532</v>
      </c>
      <c r="H109" s="2" t="s">
        <v>538</v>
      </c>
      <c r="I109" s="2" t="s">
        <v>591</v>
      </c>
      <c r="J109" s="3" t="s">
        <v>598</v>
      </c>
      <c r="K109" s="4">
        <v>60.3</v>
      </c>
      <c r="L109" s="2">
        <v>41</v>
      </c>
      <c r="M109" s="4">
        <v>2472.3000000000002</v>
      </c>
      <c r="N109" s="2">
        <v>402.8</v>
      </c>
      <c r="O109" s="2">
        <v>16.29</v>
      </c>
      <c r="P109" s="2" t="s">
        <v>554</v>
      </c>
      <c r="Q109" s="2" t="s">
        <v>559</v>
      </c>
      <c r="R109" s="2">
        <v>2021</v>
      </c>
      <c r="S109" s="11" t="str">
        <f>TEXT(Table1[[#This Row],[Invoice Date]],"mmm")</f>
        <v>Apr</v>
      </c>
      <c r="T109" s="11">
        <f>DAY(Table1[[#This Row],[Invoice Date]])</f>
        <v>21</v>
      </c>
      <c r="U109" s="11" t="s">
        <v>560</v>
      </c>
    </row>
    <row r="110" spans="1:21" x14ac:dyDescent="0.25">
      <c r="A110" s="10" t="s">
        <v>18</v>
      </c>
      <c r="B110" s="2" t="s">
        <v>130</v>
      </c>
      <c r="C110" s="5">
        <v>44528</v>
      </c>
      <c r="D110" s="2" t="s">
        <v>522</v>
      </c>
      <c r="E110" s="2" t="s">
        <v>595</v>
      </c>
      <c r="F110" s="2" t="s">
        <v>605</v>
      </c>
      <c r="G110" s="2" t="s">
        <v>584</v>
      </c>
      <c r="H110" s="2" t="s">
        <v>586</v>
      </c>
      <c r="I110" s="2" t="s">
        <v>592</v>
      </c>
      <c r="J110" s="3" t="s">
        <v>597</v>
      </c>
      <c r="K110" s="4">
        <v>50.17</v>
      </c>
      <c r="L110" s="2">
        <v>51</v>
      </c>
      <c r="M110" s="4">
        <v>2558.67</v>
      </c>
      <c r="N110" s="2">
        <v>600.78</v>
      </c>
      <c r="O110" s="2">
        <v>23.48</v>
      </c>
      <c r="P110" s="2" t="s">
        <v>554</v>
      </c>
      <c r="Q110" s="2" t="s">
        <v>558</v>
      </c>
      <c r="R110" s="2">
        <v>2022</v>
      </c>
      <c r="S110" s="11" t="str">
        <f>TEXT(Table1[[#This Row],[Invoice Date]],"mmm")</f>
        <v>Nov</v>
      </c>
      <c r="T110" s="11">
        <f>DAY(Table1[[#This Row],[Invoice Date]])</f>
        <v>28</v>
      </c>
      <c r="U110" s="11" t="s">
        <v>562</v>
      </c>
    </row>
    <row r="111" spans="1:21" x14ac:dyDescent="0.25">
      <c r="A111" s="10" t="s">
        <v>21</v>
      </c>
      <c r="B111" s="2" t="s">
        <v>131</v>
      </c>
      <c r="C111" s="5">
        <v>44330</v>
      </c>
      <c r="D111" s="2" t="s">
        <v>522</v>
      </c>
      <c r="E111" s="2" t="s">
        <v>524</v>
      </c>
      <c r="F111" s="2" t="s">
        <v>603</v>
      </c>
      <c r="G111" s="2" t="s">
        <v>532</v>
      </c>
      <c r="H111" s="2" t="s">
        <v>549</v>
      </c>
      <c r="I111" s="2" t="s">
        <v>592</v>
      </c>
      <c r="J111" s="3" t="s">
        <v>597</v>
      </c>
      <c r="K111" s="4">
        <v>79.569999999999993</v>
      </c>
      <c r="L111" s="2">
        <v>71</v>
      </c>
      <c r="M111" s="4">
        <v>5649.47</v>
      </c>
      <c r="N111" s="2">
        <v>1518.93</v>
      </c>
      <c r="O111" s="2">
        <v>26.89</v>
      </c>
      <c r="P111" s="2" t="s">
        <v>555</v>
      </c>
      <c r="Q111" s="2" t="s">
        <v>559</v>
      </c>
      <c r="R111" s="2">
        <v>2021</v>
      </c>
      <c r="S111" s="11" t="str">
        <f>TEXT(Table1[[#This Row],[Invoice Date]],"mmm")</f>
        <v>May</v>
      </c>
      <c r="T111" s="11">
        <f>DAY(Table1[[#This Row],[Invoice Date]])</f>
        <v>14</v>
      </c>
      <c r="U111" s="11" t="s">
        <v>561</v>
      </c>
    </row>
    <row r="112" spans="1:21" x14ac:dyDescent="0.25">
      <c r="A112" s="10" t="s">
        <v>17</v>
      </c>
      <c r="B112" s="2" t="s">
        <v>132</v>
      </c>
      <c r="C112" s="5">
        <v>44552</v>
      </c>
      <c r="D112" s="2" t="s">
        <v>522</v>
      </c>
      <c r="E112" s="2" t="s">
        <v>524</v>
      </c>
      <c r="F112" s="2" t="s">
        <v>603</v>
      </c>
      <c r="G112" s="2" t="s">
        <v>536</v>
      </c>
      <c r="H112" s="2" t="s">
        <v>538</v>
      </c>
      <c r="I112" s="2" t="s">
        <v>592</v>
      </c>
      <c r="J112" s="3" t="s">
        <v>597</v>
      </c>
      <c r="K112" s="4">
        <v>121.58</v>
      </c>
      <c r="L112" s="2">
        <v>78</v>
      </c>
      <c r="M112" s="4">
        <v>9483.24</v>
      </c>
      <c r="N112" s="2">
        <v>2685.29</v>
      </c>
      <c r="O112" s="2">
        <v>28.32</v>
      </c>
      <c r="P112" s="2" t="s">
        <v>555</v>
      </c>
      <c r="Q112" s="2" t="s">
        <v>557</v>
      </c>
      <c r="R112" s="2">
        <v>2022</v>
      </c>
      <c r="S112" s="11" t="str">
        <f>TEXT(Table1[[#This Row],[Invoice Date]],"mmm")</f>
        <v>Dec</v>
      </c>
      <c r="T112" s="11">
        <f>DAY(Table1[[#This Row],[Invoice Date]])</f>
        <v>22</v>
      </c>
      <c r="U112" s="11" t="s">
        <v>560</v>
      </c>
    </row>
    <row r="113" spans="1:21" x14ac:dyDescent="0.25">
      <c r="A113" s="10" t="s">
        <v>18</v>
      </c>
      <c r="B113" s="2" t="s">
        <v>133</v>
      </c>
      <c r="C113" s="5">
        <v>44383</v>
      </c>
      <c r="D113" s="2" t="s">
        <v>522</v>
      </c>
      <c r="E113" s="2" t="s">
        <v>526</v>
      </c>
      <c r="F113" s="2" t="s">
        <v>604</v>
      </c>
      <c r="G113" s="2" t="s">
        <v>535</v>
      </c>
      <c r="H113" s="2" t="s">
        <v>534</v>
      </c>
      <c r="I113" s="2" t="s">
        <v>592</v>
      </c>
      <c r="J113" s="3" t="s">
        <v>597</v>
      </c>
      <c r="K113" s="4">
        <v>144.82</v>
      </c>
      <c r="L113" s="2">
        <v>29</v>
      </c>
      <c r="M113" s="4">
        <v>4199.78</v>
      </c>
      <c r="N113" s="2">
        <v>1023.01</v>
      </c>
      <c r="O113" s="2">
        <v>24.36</v>
      </c>
      <c r="P113" s="2" t="s">
        <v>554</v>
      </c>
      <c r="Q113" s="2" t="s">
        <v>558</v>
      </c>
      <c r="R113" s="2">
        <v>2023</v>
      </c>
      <c r="S113" s="11" t="str">
        <f>TEXT(Table1[[#This Row],[Invoice Date]],"mmm")</f>
        <v>Jul</v>
      </c>
      <c r="T113" s="11">
        <f>DAY(Table1[[#This Row],[Invoice Date]])</f>
        <v>6</v>
      </c>
      <c r="U113" s="11" t="s">
        <v>562</v>
      </c>
    </row>
    <row r="114" spans="1:21" x14ac:dyDescent="0.25">
      <c r="A114" s="10" t="s">
        <v>18</v>
      </c>
      <c r="B114" s="2" t="s">
        <v>134</v>
      </c>
      <c r="C114" s="5">
        <v>44675</v>
      </c>
      <c r="D114" s="2" t="s">
        <v>522</v>
      </c>
      <c r="E114" s="2" t="s">
        <v>595</v>
      </c>
      <c r="F114" s="2" t="s">
        <v>605</v>
      </c>
      <c r="G114" s="2" t="s">
        <v>587</v>
      </c>
      <c r="H114" s="2" t="s">
        <v>588</v>
      </c>
      <c r="I114" s="2" t="s">
        <v>592</v>
      </c>
      <c r="J114" s="3" t="s">
        <v>597</v>
      </c>
      <c r="K114" s="4">
        <v>119.27</v>
      </c>
      <c r="L114" s="2">
        <v>83</v>
      </c>
      <c r="M114" s="4">
        <v>9899.41</v>
      </c>
      <c r="N114" s="2">
        <v>1551.45</v>
      </c>
      <c r="O114" s="2">
        <v>15.67</v>
      </c>
      <c r="P114" s="2" t="s">
        <v>555</v>
      </c>
      <c r="Q114" s="2" t="s">
        <v>559</v>
      </c>
      <c r="R114" s="2">
        <v>2022</v>
      </c>
      <c r="S114" s="11" t="str">
        <f>TEXT(Table1[[#This Row],[Invoice Date]],"mmm")</f>
        <v>Apr</v>
      </c>
      <c r="T114" s="11">
        <f>DAY(Table1[[#This Row],[Invoice Date]])</f>
        <v>24</v>
      </c>
      <c r="U114" s="11" t="s">
        <v>562</v>
      </c>
    </row>
    <row r="115" spans="1:21" x14ac:dyDescent="0.25">
      <c r="A115" s="10" t="s">
        <v>19</v>
      </c>
      <c r="B115" s="2" t="s">
        <v>135</v>
      </c>
      <c r="C115" s="5">
        <v>44916</v>
      </c>
      <c r="D115" s="2" t="s">
        <v>522</v>
      </c>
      <c r="E115" s="2" t="s">
        <v>525</v>
      </c>
      <c r="F115" s="2" t="s">
        <v>602</v>
      </c>
      <c r="G115" s="2" t="s">
        <v>531</v>
      </c>
      <c r="H115" s="2" t="s">
        <v>548</v>
      </c>
      <c r="I115" s="2" t="s">
        <v>591</v>
      </c>
      <c r="J115" s="3" t="s">
        <v>598</v>
      </c>
      <c r="K115" s="4">
        <v>131.18</v>
      </c>
      <c r="L115" s="2">
        <v>19</v>
      </c>
      <c r="M115" s="4">
        <v>2492.42</v>
      </c>
      <c r="N115" s="2">
        <v>411.89</v>
      </c>
      <c r="O115" s="2">
        <v>16.53</v>
      </c>
      <c r="P115" s="2" t="s">
        <v>554</v>
      </c>
      <c r="Q115" s="2" t="s">
        <v>558</v>
      </c>
      <c r="R115" s="2">
        <v>2021</v>
      </c>
      <c r="S115" s="11" t="str">
        <f>TEXT(Table1[[#This Row],[Invoice Date]],"mmm")</f>
        <v>Dec</v>
      </c>
      <c r="T115" s="11">
        <f>DAY(Table1[[#This Row],[Invoice Date]])</f>
        <v>21</v>
      </c>
      <c r="U115" s="11" t="s">
        <v>562</v>
      </c>
    </row>
    <row r="116" spans="1:21" x14ac:dyDescent="0.25">
      <c r="A116" s="10" t="s">
        <v>19</v>
      </c>
      <c r="B116" s="2" t="s">
        <v>136</v>
      </c>
      <c r="C116" s="5">
        <v>45089</v>
      </c>
      <c r="D116" s="2" t="s">
        <v>522</v>
      </c>
      <c r="E116" s="2" t="s">
        <v>524</v>
      </c>
      <c r="F116" s="2" t="s">
        <v>603</v>
      </c>
      <c r="G116" s="2" t="s">
        <v>529</v>
      </c>
      <c r="H116" s="2" t="s">
        <v>549</v>
      </c>
      <c r="I116" s="2" t="s">
        <v>591</v>
      </c>
      <c r="J116" s="3" t="s">
        <v>598</v>
      </c>
      <c r="K116" s="4">
        <v>98.4</v>
      </c>
      <c r="L116" s="2">
        <v>66</v>
      </c>
      <c r="M116" s="4">
        <v>6494.4</v>
      </c>
      <c r="N116" s="2">
        <v>676.4</v>
      </c>
      <c r="O116" s="2">
        <v>10.42</v>
      </c>
      <c r="P116" s="2" t="s">
        <v>555</v>
      </c>
      <c r="Q116" s="2" t="s">
        <v>556</v>
      </c>
      <c r="R116" s="2">
        <v>2023</v>
      </c>
      <c r="S116" s="11" t="str">
        <f>TEXT(Table1[[#This Row],[Invoice Date]],"mmm")</f>
        <v>Jun</v>
      </c>
      <c r="T116" s="11">
        <f>DAY(Table1[[#This Row],[Invoice Date]])</f>
        <v>12</v>
      </c>
      <c r="U116" s="11" t="s">
        <v>561</v>
      </c>
    </row>
    <row r="117" spans="1:21" x14ac:dyDescent="0.25">
      <c r="A117" s="10" t="s">
        <v>17</v>
      </c>
      <c r="B117" s="2" t="s">
        <v>137</v>
      </c>
      <c r="C117" s="5">
        <v>44233</v>
      </c>
      <c r="D117" s="2" t="s">
        <v>522</v>
      </c>
      <c r="E117" s="2" t="s">
        <v>595</v>
      </c>
      <c r="F117" s="2" t="s">
        <v>605</v>
      </c>
      <c r="G117" s="2" t="s">
        <v>587</v>
      </c>
      <c r="H117" s="2" t="s">
        <v>589</v>
      </c>
      <c r="I117" s="2" t="s">
        <v>594</v>
      </c>
      <c r="J117" s="3" t="s">
        <v>596</v>
      </c>
      <c r="K117" s="4">
        <v>128.6</v>
      </c>
      <c r="L117" s="2">
        <v>41</v>
      </c>
      <c r="M117" s="4">
        <v>5272.6</v>
      </c>
      <c r="N117" s="2">
        <v>1329.63</v>
      </c>
      <c r="O117" s="2">
        <v>25.22</v>
      </c>
      <c r="P117" s="2" t="s">
        <v>555</v>
      </c>
      <c r="Q117" s="2" t="s">
        <v>558</v>
      </c>
      <c r="R117" s="2">
        <v>2022</v>
      </c>
      <c r="S117" s="11" t="str">
        <f>TEXT(Table1[[#This Row],[Invoice Date]],"mmm")</f>
        <v>Feb</v>
      </c>
      <c r="T117" s="11">
        <f>DAY(Table1[[#This Row],[Invoice Date]])</f>
        <v>6</v>
      </c>
      <c r="U117" s="11" t="s">
        <v>560</v>
      </c>
    </row>
    <row r="118" spans="1:21" x14ac:dyDescent="0.25">
      <c r="A118" s="10" t="s">
        <v>18</v>
      </c>
      <c r="B118" s="2" t="s">
        <v>138</v>
      </c>
      <c r="C118" s="5">
        <v>44523</v>
      </c>
      <c r="D118" s="2" t="s">
        <v>522</v>
      </c>
      <c r="E118" s="2" t="s">
        <v>525</v>
      </c>
      <c r="F118" s="2" t="s">
        <v>602</v>
      </c>
      <c r="G118" s="2" t="s">
        <v>542</v>
      </c>
      <c r="H118" s="2" t="s">
        <v>551</v>
      </c>
      <c r="I118" s="2" t="s">
        <v>594</v>
      </c>
      <c r="J118" s="3" t="s">
        <v>596</v>
      </c>
      <c r="K118" s="4">
        <v>121.97</v>
      </c>
      <c r="L118" s="2">
        <v>45</v>
      </c>
      <c r="M118" s="4">
        <v>5488.65</v>
      </c>
      <c r="N118" s="2">
        <v>595.78</v>
      </c>
      <c r="O118" s="2">
        <v>10.85</v>
      </c>
      <c r="P118" s="2" t="s">
        <v>554</v>
      </c>
      <c r="Q118" s="2" t="s">
        <v>558</v>
      </c>
      <c r="R118" s="2">
        <v>2023</v>
      </c>
      <c r="S118" s="11" t="str">
        <f>TEXT(Table1[[#This Row],[Invoice Date]],"mmm")</f>
        <v>Nov</v>
      </c>
      <c r="T118" s="11">
        <f>DAY(Table1[[#This Row],[Invoice Date]])</f>
        <v>23</v>
      </c>
      <c r="U118" s="11" t="s">
        <v>562</v>
      </c>
    </row>
    <row r="119" spans="1:21" x14ac:dyDescent="0.25">
      <c r="A119" s="10" t="s">
        <v>20</v>
      </c>
      <c r="B119" s="2" t="s">
        <v>139</v>
      </c>
      <c r="C119" s="5">
        <v>44883</v>
      </c>
      <c r="D119" s="2" t="s">
        <v>522</v>
      </c>
      <c r="E119" s="2" t="s">
        <v>595</v>
      </c>
      <c r="F119" s="2" t="s">
        <v>605</v>
      </c>
      <c r="G119" s="2" t="s">
        <v>563</v>
      </c>
      <c r="H119" s="2" t="s">
        <v>564</v>
      </c>
      <c r="I119" s="2" t="s">
        <v>593</v>
      </c>
      <c r="J119" s="3" t="s">
        <v>599</v>
      </c>
      <c r="K119" s="4">
        <v>69.010000000000005</v>
      </c>
      <c r="L119" s="2">
        <v>15</v>
      </c>
      <c r="M119" s="4">
        <v>1035.1500000000001</v>
      </c>
      <c r="N119" s="2">
        <v>282.52</v>
      </c>
      <c r="O119" s="2">
        <v>27.29</v>
      </c>
      <c r="P119" s="2" t="s">
        <v>554</v>
      </c>
      <c r="Q119" s="2" t="s">
        <v>556</v>
      </c>
      <c r="R119" s="2">
        <v>2022</v>
      </c>
      <c r="S119" s="11" t="str">
        <f>TEXT(Table1[[#This Row],[Invoice Date]],"mmm")</f>
        <v>Nov</v>
      </c>
      <c r="T119" s="11">
        <f>DAY(Table1[[#This Row],[Invoice Date]])</f>
        <v>18</v>
      </c>
      <c r="U119" s="11" t="s">
        <v>561</v>
      </c>
    </row>
    <row r="120" spans="1:21" x14ac:dyDescent="0.25">
      <c r="A120" s="10" t="s">
        <v>19</v>
      </c>
      <c r="B120" s="2" t="s">
        <v>140</v>
      </c>
      <c r="C120" s="5">
        <v>44770</v>
      </c>
      <c r="D120" s="2" t="s">
        <v>522</v>
      </c>
      <c r="E120" s="2" t="s">
        <v>595</v>
      </c>
      <c r="F120" s="2" t="s">
        <v>605</v>
      </c>
      <c r="G120" s="2" t="s">
        <v>563</v>
      </c>
      <c r="H120" s="2" t="s">
        <v>565</v>
      </c>
      <c r="I120" s="2" t="s">
        <v>594</v>
      </c>
      <c r="J120" s="3" t="s">
        <v>596</v>
      </c>
      <c r="K120" s="4">
        <v>91.76</v>
      </c>
      <c r="L120" s="2">
        <v>3</v>
      </c>
      <c r="M120" s="4">
        <v>275.27999999999997</v>
      </c>
      <c r="N120" s="2">
        <v>34.06</v>
      </c>
      <c r="O120" s="2">
        <v>12.37</v>
      </c>
      <c r="P120" s="2" t="s">
        <v>554</v>
      </c>
      <c r="Q120" s="2" t="s">
        <v>557</v>
      </c>
      <c r="R120" s="2">
        <v>2023</v>
      </c>
      <c r="S120" s="11" t="str">
        <f>TEXT(Table1[[#This Row],[Invoice Date]],"mmm")</f>
        <v>Jul</v>
      </c>
      <c r="T120" s="11">
        <f>DAY(Table1[[#This Row],[Invoice Date]])</f>
        <v>28</v>
      </c>
      <c r="U120" s="11" t="s">
        <v>562</v>
      </c>
    </row>
    <row r="121" spans="1:21" x14ac:dyDescent="0.25">
      <c r="A121" s="10" t="s">
        <v>17</v>
      </c>
      <c r="B121" s="2" t="s">
        <v>141</v>
      </c>
      <c r="C121" s="5">
        <v>44597</v>
      </c>
      <c r="D121" s="2" t="s">
        <v>522</v>
      </c>
      <c r="E121" s="2" t="s">
        <v>524</v>
      </c>
      <c r="F121" s="2" t="s">
        <v>603</v>
      </c>
      <c r="G121" s="2" t="s">
        <v>529</v>
      </c>
      <c r="H121" s="2" t="s">
        <v>538</v>
      </c>
      <c r="I121" s="2" t="s">
        <v>594</v>
      </c>
      <c r="J121" s="3" t="s">
        <v>596</v>
      </c>
      <c r="K121" s="4">
        <v>124.62</v>
      </c>
      <c r="L121" s="2">
        <v>11</v>
      </c>
      <c r="M121" s="4">
        <v>1370.82</v>
      </c>
      <c r="N121" s="2">
        <v>184.2</v>
      </c>
      <c r="O121" s="2">
        <v>13.44</v>
      </c>
      <c r="P121" s="2" t="s">
        <v>555</v>
      </c>
      <c r="Q121" s="2" t="s">
        <v>559</v>
      </c>
      <c r="R121" s="2">
        <v>2021</v>
      </c>
      <c r="S121" s="11" t="str">
        <f>TEXT(Table1[[#This Row],[Invoice Date]],"mmm")</f>
        <v>Feb</v>
      </c>
      <c r="T121" s="11">
        <f>DAY(Table1[[#This Row],[Invoice Date]])</f>
        <v>5</v>
      </c>
      <c r="U121" s="11" t="s">
        <v>562</v>
      </c>
    </row>
    <row r="122" spans="1:21" x14ac:dyDescent="0.25">
      <c r="A122" s="10" t="s">
        <v>18</v>
      </c>
      <c r="B122" s="2" t="s">
        <v>142</v>
      </c>
      <c r="C122" s="5">
        <v>44930</v>
      </c>
      <c r="D122" s="2" t="s">
        <v>522</v>
      </c>
      <c r="E122" s="2" t="s">
        <v>524</v>
      </c>
      <c r="F122" s="2" t="s">
        <v>603</v>
      </c>
      <c r="G122" s="2" t="s">
        <v>538</v>
      </c>
      <c r="H122" s="2" t="s">
        <v>529</v>
      </c>
      <c r="I122" s="2" t="s">
        <v>592</v>
      </c>
      <c r="J122" s="3" t="s">
        <v>597</v>
      </c>
      <c r="K122" s="4">
        <v>25.99</v>
      </c>
      <c r="L122" s="2">
        <v>53</v>
      </c>
      <c r="M122" s="4">
        <v>1377.47</v>
      </c>
      <c r="N122" s="2">
        <v>269.02999999999997</v>
      </c>
      <c r="O122" s="2">
        <v>19.53</v>
      </c>
      <c r="P122" s="2" t="s">
        <v>554</v>
      </c>
      <c r="Q122" s="2" t="s">
        <v>556</v>
      </c>
      <c r="R122" s="2">
        <v>2022</v>
      </c>
      <c r="S122" s="11" t="str">
        <f>TEXT(Table1[[#This Row],[Invoice Date]],"mmm")</f>
        <v>Jan</v>
      </c>
      <c r="T122" s="11">
        <f>DAY(Table1[[#This Row],[Invoice Date]])</f>
        <v>4</v>
      </c>
      <c r="U122" s="11" t="s">
        <v>562</v>
      </c>
    </row>
    <row r="123" spans="1:21" x14ac:dyDescent="0.25">
      <c r="A123" s="10" t="s">
        <v>18</v>
      </c>
      <c r="B123" s="2" t="s">
        <v>143</v>
      </c>
      <c r="C123" s="5">
        <v>45181</v>
      </c>
      <c r="D123" s="2" t="s">
        <v>522</v>
      </c>
      <c r="E123" s="2" t="s">
        <v>523</v>
      </c>
      <c r="F123" s="2" t="s">
        <v>601</v>
      </c>
      <c r="G123" s="2" t="s">
        <v>527</v>
      </c>
      <c r="H123" s="2" t="s">
        <v>539</v>
      </c>
      <c r="I123" s="2" t="s">
        <v>592</v>
      </c>
      <c r="J123" s="3" t="s">
        <v>597</v>
      </c>
      <c r="K123" s="4">
        <v>125.05</v>
      </c>
      <c r="L123" s="2">
        <v>46</v>
      </c>
      <c r="M123" s="4">
        <v>5752.3</v>
      </c>
      <c r="N123" s="2">
        <v>1424.13</v>
      </c>
      <c r="O123" s="2">
        <v>24.76</v>
      </c>
      <c r="P123" s="2" t="s">
        <v>555</v>
      </c>
      <c r="Q123" s="2" t="s">
        <v>558</v>
      </c>
      <c r="R123" s="2">
        <v>2022</v>
      </c>
      <c r="S123" s="11" t="str">
        <f>TEXT(Table1[[#This Row],[Invoice Date]],"mmm")</f>
        <v>Sep</v>
      </c>
      <c r="T123" s="11">
        <f>DAY(Table1[[#This Row],[Invoice Date]])</f>
        <v>12</v>
      </c>
      <c r="U123" s="11" t="s">
        <v>562</v>
      </c>
    </row>
    <row r="124" spans="1:21" x14ac:dyDescent="0.25">
      <c r="A124" s="10" t="s">
        <v>20</v>
      </c>
      <c r="B124" s="2" t="s">
        <v>144</v>
      </c>
      <c r="C124" s="5">
        <v>44375</v>
      </c>
      <c r="D124" s="2" t="s">
        <v>522</v>
      </c>
      <c r="E124" s="2" t="s">
        <v>524</v>
      </c>
      <c r="F124" s="2" t="s">
        <v>603</v>
      </c>
      <c r="G124" s="2" t="s">
        <v>529</v>
      </c>
      <c r="H124" s="2" t="s">
        <v>528</v>
      </c>
      <c r="I124" s="2" t="s">
        <v>594</v>
      </c>
      <c r="J124" s="3" t="s">
        <v>596</v>
      </c>
      <c r="K124" s="4">
        <v>43.13</v>
      </c>
      <c r="L124" s="2">
        <v>30</v>
      </c>
      <c r="M124" s="4">
        <v>1293.9000000000001</v>
      </c>
      <c r="N124" s="2">
        <v>165.36</v>
      </c>
      <c r="O124" s="2">
        <v>12.78</v>
      </c>
      <c r="P124" s="2" t="s">
        <v>555</v>
      </c>
      <c r="Q124" s="2" t="s">
        <v>559</v>
      </c>
      <c r="R124" s="2">
        <v>2021</v>
      </c>
      <c r="S124" s="11" t="str">
        <f>TEXT(Table1[[#This Row],[Invoice Date]],"mmm")</f>
        <v>Jun</v>
      </c>
      <c r="T124" s="11">
        <f>DAY(Table1[[#This Row],[Invoice Date]])</f>
        <v>28</v>
      </c>
      <c r="U124" s="11" t="s">
        <v>562</v>
      </c>
    </row>
    <row r="125" spans="1:21" x14ac:dyDescent="0.25">
      <c r="A125" s="10" t="s">
        <v>17</v>
      </c>
      <c r="B125" s="2" t="s">
        <v>145</v>
      </c>
      <c r="C125" s="5">
        <v>45255</v>
      </c>
      <c r="D125" s="2" t="s">
        <v>522</v>
      </c>
      <c r="E125" s="2" t="s">
        <v>524</v>
      </c>
      <c r="F125" s="2" t="s">
        <v>603</v>
      </c>
      <c r="G125" s="2" t="s">
        <v>538</v>
      </c>
      <c r="H125" s="2" t="s">
        <v>528</v>
      </c>
      <c r="I125" s="2" t="s">
        <v>593</v>
      </c>
      <c r="J125" s="3" t="s">
        <v>599</v>
      </c>
      <c r="K125" s="4">
        <v>86.91</v>
      </c>
      <c r="L125" s="2">
        <v>57</v>
      </c>
      <c r="M125" s="4">
        <v>4953.87</v>
      </c>
      <c r="N125" s="2">
        <v>931.4</v>
      </c>
      <c r="O125" s="2">
        <v>18.8</v>
      </c>
      <c r="P125" s="2" t="s">
        <v>555</v>
      </c>
      <c r="Q125" s="2" t="s">
        <v>556</v>
      </c>
      <c r="R125" s="2">
        <v>2023</v>
      </c>
      <c r="S125" s="11" t="str">
        <f>TEXT(Table1[[#This Row],[Invoice Date]],"mmm")</f>
        <v>Nov</v>
      </c>
      <c r="T125" s="11">
        <f>DAY(Table1[[#This Row],[Invoice Date]])</f>
        <v>25</v>
      </c>
      <c r="U125" s="11" t="s">
        <v>561</v>
      </c>
    </row>
    <row r="126" spans="1:21" x14ac:dyDescent="0.25">
      <c r="A126" s="10" t="s">
        <v>18</v>
      </c>
      <c r="B126" s="2" t="s">
        <v>146</v>
      </c>
      <c r="C126" s="5">
        <v>44295</v>
      </c>
      <c r="D126" s="2" t="s">
        <v>522</v>
      </c>
      <c r="E126" s="2" t="s">
        <v>526</v>
      </c>
      <c r="F126" s="2" t="s">
        <v>604</v>
      </c>
      <c r="G126" s="2" t="s">
        <v>537</v>
      </c>
      <c r="H126" s="2" t="s">
        <v>546</v>
      </c>
      <c r="I126" s="2" t="s">
        <v>592</v>
      </c>
      <c r="J126" s="3" t="s">
        <v>597</v>
      </c>
      <c r="K126" s="4">
        <v>125.08</v>
      </c>
      <c r="L126" s="2">
        <v>18</v>
      </c>
      <c r="M126" s="4">
        <v>2251.44</v>
      </c>
      <c r="N126" s="2">
        <v>442.57</v>
      </c>
      <c r="O126" s="2">
        <v>19.66</v>
      </c>
      <c r="P126" s="2" t="s">
        <v>554</v>
      </c>
      <c r="Q126" s="2" t="s">
        <v>559</v>
      </c>
      <c r="R126" s="2">
        <v>2021</v>
      </c>
      <c r="S126" s="11" t="str">
        <f>TEXT(Table1[[#This Row],[Invoice Date]],"mmm")</f>
        <v>Apr</v>
      </c>
      <c r="T126" s="11">
        <f>DAY(Table1[[#This Row],[Invoice Date]])</f>
        <v>9</v>
      </c>
      <c r="U126" s="11" t="s">
        <v>560</v>
      </c>
    </row>
    <row r="127" spans="1:21" x14ac:dyDescent="0.25">
      <c r="A127" s="10" t="s">
        <v>19</v>
      </c>
      <c r="B127" s="2" t="s">
        <v>147</v>
      </c>
      <c r="C127" s="5">
        <v>45143</v>
      </c>
      <c r="D127" s="2" t="s">
        <v>522</v>
      </c>
      <c r="E127" s="2" t="s">
        <v>525</v>
      </c>
      <c r="F127" s="2" t="s">
        <v>602</v>
      </c>
      <c r="G127" s="2" t="s">
        <v>531</v>
      </c>
      <c r="H127" s="2" t="s">
        <v>553</v>
      </c>
      <c r="I127" s="2" t="s">
        <v>594</v>
      </c>
      <c r="J127" s="3" t="s">
        <v>596</v>
      </c>
      <c r="K127" s="4">
        <v>53</v>
      </c>
      <c r="L127" s="2">
        <v>51</v>
      </c>
      <c r="M127" s="4">
        <v>2703</v>
      </c>
      <c r="N127" s="2">
        <v>385.06</v>
      </c>
      <c r="O127" s="2">
        <v>14.25</v>
      </c>
      <c r="P127" s="2" t="s">
        <v>554</v>
      </c>
      <c r="Q127" s="2" t="s">
        <v>559</v>
      </c>
      <c r="R127" s="2">
        <v>2021</v>
      </c>
      <c r="S127" s="11" t="str">
        <f>TEXT(Table1[[#This Row],[Invoice Date]],"mmm")</f>
        <v>Aug</v>
      </c>
      <c r="T127" s="11">
        <f>DAY(Table1[[#This Row],[Invoice Date]])</f>
        <v>5</v>
      </c>
      <c r="U127" s="11" t="s">
        <v>560</v>
      </c>
    </row>
    <row r="128" spans="1:21" x14ac:dyDescent="0.25">
      <c r="A128" s="10" t="s">
        <v>20</v>
      </c>
      <c r="B128" s="2" t="s">
        <v>148</v>
      </c>
      <c r="C128" s="5">
        <v>44415</v>
      </c>
      <c r="D128" s="2" t="s">
        <v>522</v>
      </c>
      <c r="E128" s="2" t="s">
        <v>595</v>
      </c>
      <c r="F128" s="2" t="s">
        <v>605</v>
      </c>
      <c r="G128" s="2" t="s">
        <v>566</v>
      </c>
      <c r="H128" s="2" t="s">
        <v>567</v>
      </c>
      <c r="I128" s="2" t="s">
        <v>594</v>
      </c>
      <c r="J128" s="3" t="s">
        <v>596</v>
      </c>
      <c r="K128" s="4">
        <v>51.95</v>
      </c>
      <c r="L128" s="2">
        <v>48</v>
      </c>
      <c r="M128" s="4">
        <v>2493.6</v>
      </c>
      <c r="N128" s="2">
        <v>306.99</v>
      </c>
      <c r="O128" s="2">
        <v>12.31</v>
      </c>
      <c r="P128" s="2" t="s">
        <v>554</v>
      </c>
      <c r="Q128" s="2" t="s">
        <v>556</v>
      </c>
      <c r="R128" s="2">
        <v>2023</v>
      </c>
      <c r="S128" s="11" t="str">
        <f>TEXT(Table1[[#This Row],[Invoice Date]],"mmm")</f>
        <v>Aug</v>
      </c>
      <c r="T128" s="11">
        <f>DAY(Table1[[#This Row],[Invoice Date]])</f>
        <v>7</v>
      </c>
      <c r="U128" s="11" t="s">
        <v>560</v>
      </c>
    </row>
    <row r="129" spans="1:21" x14ac:dyDescent="0.25">
      <c r="A129" s="10" t="s">
        <v>17</v>
      </c>
      <c r="B129" s="2" t="s">
        <v>149</v>
      </c>
      <c r="C129" s="5">
        <v>45219</v>
      </c>
      <c r="D129" s="2" t="s">
        <v>522</v>
      </c>
      <c r="E129" s="2" t="s">
        <v>525</v>
      </c>
      <c r="F129" s="2" t="s">
        <v>602</v>
      </c>
      <c r="G129" s="2" t="s">
        <v>542</v>
      </c>
      <c r="H129" s="2" t="s">
        <v>552</v>
      </c>
      <c r="I129" s="2" t="s">
        <v>591</v>
      </c>
      <c r="J129" s="3" t="s">
        <v>598</v>
      </c>
      <c r="K129" s="4">
        <v>72.36</v>
      </c>
      <c r="L129" s="2">
        <v>66</v>
      </c>
      <c r="M129" s="4">
        <v>4775.76</v>
      </c>
      <c r="N129" s="2">
        <v>1276.49</v>
      </c>
      <c r="O129" s="2">
        <v>26.73</v>
      </c>
      <c r="P129" s="2" t="s">
        <v>555</v>
      </c>
      <c r="Q129" s="2" t="s">
        <v>559</v>
      </c>
      <c r="R129" s="2">
        <v>2021</v>
      </c>
      <c r="S129" s="11" t="str">
        <f>TEXT(Table1[[#This Row],[Invoice Date]],"mmm")</f>
        <v>Oct</v>
      </c>
      <c r="T129" s="11">
        <f>DAY(Table1[[#This Row],[Invoice Date]])</f>
        <v>20</v>
      </c>
      <c r="U129" s="11" t="s">
        <v>560</v>
      </c>
    </row>
    <row r="130" spans="1:21" x14ac:dyDescent="0.25">
      <c r="A130" s="10" t="s">
        <v>20</v>
      </c>
      <c r="B130" s="2" t="s">
        <v>150</v>
      </c>
      <c r="C130" s="5">
        <v>44424</v>
      </c>
      <c r="D130" s="2" t="s">
        <v>522</v>
      </c>
      <c r="E130" s="2" t="s">
        <v>525</v>
      </c>
      <c r="F130" s="2" t="s">
        <v>602</v>
      </c>
      <c r="G130" s="2" t="s">
        <v>542</v>
      </c>
      <c r="H130" s="2" t="s">
        <v>551</v>
      </c>
      <c r="I130" s="2" t="s">
        <v>593</v>
      </c>
      <c r="J130" s="3" t="s">
        <v>599</v>
      </c>
      <c r="K130" s="4">
        <v>136.30000000000001</v>
      </c>
      <c r="L130" s="2">
        <v>96</v>
      </c>
      <c r="M130" s="4">
        <v>13084.8</v>
      </c>
      <c r="N130" s="2">
        <v>2623.41</v>
      </c>
      <c r="O130" s="2">
        <v>20.05</v>
      </c>
      <c r="P130" s="2" t="s">
        <v>555</v>
      </c>
      <c r="Q130" s="2" t="s">
        <v>557</v>
      </c>
      <c r="R130" s="2">
        <v>2022</v>
      </c>
      <c r="S130" s="11" t="str">
        <f>TEXT(Table1[[#This Row],[Invoice Date]],"mmm")</f>
        <v>Aug</v>
      </c>
      <c r="T130" s="11">
        <f>DAY(Table1[[#This Row],[Invoice Date]])</f>
        <v>16</v>
      </c>
      <c r="U130" s="11" t="s">
        <v>561</v>
      </c>
    </row>
    <row r="131" spans="1:21" x14ac:dyDescent="0.25">
      <c r="A131" s="10" t="s">
        <v>19</v>
      </c>
      <c r="B131" s="2" t="s">
        <v>151</v>
      </c>
      <c r="C131" s="5">
        <v>44812</v>
      </c>
      <c r="D131" s="2" t="s">
        <v>522</v>
      </c>
      <c r="E131" s="2" t="s">
        <v>524</v>
      </c>
      <c r="F131" s="2" t="s">
        <v>603</v>
      </c>
      <c r="G131" s="2" t="s">
        <v>528</v>
      </c>
      <c r="H131" s="2" t="s">
        <v>547</v>
      </c>
      <c r="I131" s="2" t="s">
        <v>591</v>
      </c>
      <c r="J131" s="3" t="s">
        <v>598</v>
      </c>
      <c r="K131" s="4">
        <v>20.059999999999999</v>
      </c>
      <c r="L131" s="2">
        <v>8</v>
      </c>
      <c r="M131" s="4">
        <v>160.47999999999999</v>
      </c>
      <c r="N131" s="2">
        <v>16.510000000000002</v>
      </c>
      <c r="O131" s="2">
        <v>10.29</v>
      </c>
      <c r="P131" s="2" t="s">
        <v>554</v>
      </c>
      <c r="Q131" s="2" t="s">
        <v>556</v>
      </c>
      <c r="R131" s="2">
        <v>2022</v>
      </c>
      <c r="S131" s="11" t="str">
        <f>TEXT(Table1[[#This Row],[Invoice Date]],"mmm")</f>
        <v>Sep</v>
      </c>
      <c r="T131" s="11">
        <f>DAY(Table1[[#This Row],[Invoice Date]])</f>
        <v>8</v>
      </c>
      <c r="U131" s="11" t="s">
        <v>561</v>
      </c>
    </row>
    <row r="132" spans="1:21" x14ac:dyDescent="0.25">
      <c r="A132" s="10" t="s">
        <v>17</v>
      </c>
      <c r="B132" s="2" t="s">
        <v>152</v>
      </c>
      <c r="C132" s="5">
        <v>44788</v>
      </c>
      <c r="D132" s="2" t="s">
        <v>522</v>
      </c>
      <c r="E132" s="2" t="s">
        <v>524</v>
      </c>
      <c r="F132" s="2" t="s">
        <v>603</v>
      </c>
      <c r="G132" s="2" t="s">
        <v>528</v>
      </c>
      <c r="H132" s="2" t="s">
        <v>529</v>
      </c>
      <c r="I132" s="2" t="s">
        <v>593</v>
      </c>
      <c r="J132" s="3" t="s">
        <v>599</v>
      </c>
      <c r="K132" s="4">
        <v>137.18</v>
      </c>
      <c r="L132" s="2">
        <v>22</v>
      </c>
      <c r="M132" s="4">
        <v>3017.96</v>
      </c>
      <c r="N132" s="2">
        <v>786.47</v>
      </c>
      <c r="O132" s="2">
        <v>26.06</v>
      </c>
      <c r="P132" s="2" t="s">
        <v>555</v>
      </c>
      <c r="Q132" s="2" t="s">
        <v>557</v>
      </c>
      <c r="R132" s="2">
        <v>2022</v>
      </c>
      <c r="S132" s="11" t="str">
        <f>TEXT(Table1[[#This Row],[Invoice Date]],"mmm")</f>
        <v>Aug</v>
      </c>
      <c r="T132" s="11">
        <f>DAY(Table1[[#This Row],[Invoice Date]])</f>
        <v>15</v>
      </c>
      <c r="U132" s="11" t="s">
        <v>561</v>
      </c>
    </row>
    <row r="133" spans="1:21" x14ac:dyDescent="0.25">
      <c r="A133" s="10" t="s">
        <v>20</v>
      </c>
      <c r="B133" s="2" t="s">
        <v>153</v>
      </c>
      <c r="C133" s="5">
        <v>45213</v>
      </c>
      <c r="D133" s="2" t="s">
        <v>522</v>
      </c>
      <c r="E133" s="2" t="s">
        <v>524</v>
      </c>
      <c r="F133" s="2" t="s">
        <v>603</v>
      </c>
      <c r="G133" s="2" t="s">
        <v>528</v>
      </c>
      <c r="H133" s="2" t="s">
        <v>528</v>
      </c>
      <c r="I133" s="2" t="s">
        <v>592</v>
      </c>
      <c r="J133" s="3" t="s">
        <v>597</v>
      </c>
      <c r="K133" s="4">
        <v>39.99</v>
      </c>
      <c r="L133" s="2">
        <v>6</v>
      </c>
      <c r="M133" s="4">
        <v>239.94</v>
      </c>
      <c r="N133" s="2">
        <v>71.06</v>
      </c>
      <c r="O133" s="2">
        <v>29.62</v>
      </c>
      <c r="P133" s="2" t="s">
        <v>555</v>
      </c>
      <c r="Q133" s="2" t="s">
        <v>558</v>
      </c>
      <c r="R133" s="2">
        <v>2021</v>
      </c>
      <c r="S133" s="11" t="str">
        <f>TEXT(Table1[[#This Row],[Invoice Date]],"mmm")</f>
        <v>Oct</v>
      </c>
      <c r="T133" s="11">
        <f>DAY(Table1[[#This Row],[Invoice Date]])</f>
        <v>14</v>
      </c>
      <c r="U133" s="11" t="s">
        <v>562</v>
      </c>
    </row>
    <row r="134" spans="1:21" x14ac:dyDescent="0.25">
      <c r="A134" s="10" t="s">
        <v>21</v>
      </c>
      <c r="B134" s="2" t="s">
        <v>154</v>
      </c>
      <c r="C134" s="5">
        <v>45144</v>
      </c>
      <c r="D134" s="2" t="s">
        <v>522</v>
      </c>
      <c r="E134" s="2" t="s">
        <v>524</v>
      </c>
      <c r="F134" s="2" t="s">
        <v>603</v>
      </c>
      <c r="G134" s="2" t="s">
        <v>529</v>
      </c>
      <c r="H134" s="2" t="s">
        <v>547</v>
      </c>
      <c r="I134" s="2" t="s">
        <v>593</v>
      </c>
      <c r="J134" s="3" t="s">
        <v>599</v>
      </c>
      <c r="K134" s="4">
        <v>148.71</v>
      </c>
      <c r="L134" s="2">
        <v>76</v>
      </c>
      <c r="M134" s="4">
        <v>11301.96</v>
      </c>
      <c r="N134" s="2">
        <v>2499.83</v>
      </c>
      <c r="O134" s="2">
        <v>22.12</v>
      </c>
      <c r="P134" s="2" t="s">
        <v>554</v>
      </c>
      <c r="Q134" s="2" t="s">
        <v>559</v>
      </c>
      <c r="R134" s="2">
        <v>2022</v>
      </c>
      <c r="S134" s="11" t="str">
        <f>TEXT(Table1[[#This Row],[Invoice Date]],"mmm")</f>
        <v>Aug</v>
      </c>
      <c r="T134" s="11">
        <f>DAY(Table1[[#This Row],[Invoice Date]])</f>
        <v>6</v>
      </c>
      <c r="U134" s="11" t="s">
        <v>562</v>
      </c>
    </row>
    <row r="135" spans="1:21" x14ac:dyDescent="0.25">
      <c r="A135" s="10" t="s">
        <v>19</v>
      </c>
      <c r="B135" s="2" t="s">
        <v>155</v>
      </c>
      <c r="C135" s="5">
        <v>44235</v>
      </c>
      <c r="D135" s="2" t="s">
        <v>522</v>
      </c>
      <c r="E135" s="2" t="s">
        <v>595</v>
      </c>
      <c r="F135" s="2" t="s">
        <v>605</v>
      </c>
      <c r="G135" s="2" t="s">
        <v>566</v>
      </c>
      <c r="H135" s="2" t="s">
        <v>568</v>
      </c>
      <c r="I135" s="2" t="s">
        <v>594</v>
      </c>
      <c r="J135" s="3" t="s">
        <v>596</v>
      </c>
      <c r="K135" s="4">
        <v>144.13</v>
      </c>
      <c r="L135" s="2">
        <v>57</v>
      </c>
      <c r="M135" s="4">
        <v>8215.41</v>
      </c>
      <c r="N135" s="2">
        <v>1649.18</v>
      </c>
      <c r="O135" s="2">
        <v>20.07</v>
      </c>
      <c r="P135" s="2" t="s">
        <v>554</v>
      </c>
      <c r="Q135" s="2" t="s">
        <v>558</v>
      </c>
      <c r="R135" s="2">
        <v>2022</v>
      </c>
      <c r="S135" s="11" t="str">
        <f>TEXT(Table1[[#This Row],[Invoice Date]],"mmm")</f>
        <v>Feb</v>
      </c>
      <c r="T135" s="11">
        <f>DAY(Table1[[#This Row],[Invoice Date]])</f>
        <v>8</v>
      </c>
      <c r="U135" s="11" t="s">
        <v>562</v>
      </c>
    </row>
    <row r="136" spans="1:21" x14ac:dyDescent="0.25">
      <c r="A136" s="10" t="s">
        <v>19</v>
      </c>
      <c r="B136" s="2" t="s">
        <v>156</v>
      </c>
      <c r="C136" s="5">
        <v>44552</v>
      </c>
      <c r="D136" s="2" t="s">
        <v>522</v>
      </c>
      <c r="E136" s="2" t="s">
        <v>524</v>
      </c>
      <c r="F136" s="2" t="s">
        <v>603</v>
      </c>
      <c r="G136" s="2" t="s">
        <v>529</v>
      </c>
      <c r="H136" s="2" t="s">
        <v>529</v>
      </c>
      <c r="I136" s="2" t="s">
        <v>594</v>
      </c>
      <c r="J136" s="3" t="s">
        <v>596</v>
      </c>
      <c r="K136" s="4">
        <v>84.31</v>
      </c>
      <c r="L136" s="2">
        <v>36</v>
      </c>
      <c r="M136" s="4">
        <v>3035.16</v>
      </c>
      <c r="N136" s="2">
        <v>836.74</v>
      </c>
      <c r="O136" s="2">
        <v>27.57</v>
      </c>
      <c r="P136" s="2" t="s">
        <v>554</v>
      </c>
      <c r="Q136" s="2" t="s">
        <v>558</v>
      </c>
      <c r="R136" s="2">
        <v>2022</v>
      </c>
      <c r="S136" s="11" t="str">
        <f>TEXT(Table1[[#This Row],[Invoice Date]],"mmm")</f>
        <v>Dec</v>
      </c>
      <c r="T136" s="11">
        <f>DAY(Table1[[#This Row],[Invoice Date]])</f>
        <v>22</v>
      </c>
      <c r="U136" s="11" t="s">
        <v>560</v>
      </c>
    </row>
    <row r="137" spans="1:21" x14ac:dyDescent="0.25">
      <c r="A137" s="10" t="s">
        <v>19</v>
      </c>
      <c r="B137" s="2" t="s">
        <v>157</v>
      </c>
      <c r="C137" s="5">
        <v>44569</v>
      </c>
      <c r="D137" s="2" t="s">
        <v>522</v>
      </c>
      <c r="E137" s="2" t="s">
        <v>525</v>
      </c>
      <c r="F137" s="2" t="s">
        <v>602</v>
      </c>
      <c r="G137" s="2" t="s">
        <v>543</v>
      </c>
      <c r="H137" s="2" t="s">
        <v>553</v>
      </c>
      <c r="I137" s="2" t="s">
        <v>593</v>
      </c>
      <c r="J137" s="3" t="s">
        <v>599</v>
      </c>
      <c r="K137" s="4">
        <v>86.65</v>
      </c>
      <c r="L137" s="2">
        <v>79</v>
      </c>
      <c r="M137" s="4">
        <v>6845.35</v>
      </c>
      <c r="N137" s="2">
        <v>1988.6</v>
      </c>
      <c r="O137" s="2">
        <v>29.05</v>
      </c>
      <c r="P137" s="2" t="s">
        <v>555</v>
      </c>
      <c r="Q137" s="2" t="s">
        <v>559</v>
      </c>
      <c r="R137" s="2">
        <v>2022</v>
      </c>
      <c r="S137" s="11" t="str">
        <f>TEXT(Table1[[#This Row],[Invoice Date]],"mmm")</f>
        <v>Jan</v>
      </c>
      <c r="T137" s="11">
        <f>DAY(Table1[[#This Row],[Invoice Date]])</f>
        <v>8</v>
      </c>
      <c r="U137" s="11" t="s">
        <v>562</v>
      </c>
    </row>
    <row r="138" spans="1:21" x14ac:dyDescent="0.25">
      <c r="A138" s="10" t="s">
        <v>21</v>
      </c>
      <c r="B138" s="2" t="s">
        <v>158</v>
      </c>
      <c r="C138" s="5">
        <v>44459</v>
      </c>
      <c r="D138" s="2" t="s">
        <v>522</v>
      </c>
      <c r="E138" s="2" t="s">
        <v>524</v>
      </c>
      <c r="F138" s="2" t="s">
        <v>603</v>
      </c>
      <c r="G138" s="2" t="s">
        <v>538</v>
      </c>
      <c r="H138" s="2" t="s">
        <v>528</v>
      </c>
      <c r="I138" s="2" t="s">
        <v>593</v>
      </c>
      <c r="J138" s="3" t="s">
        <v>599</v>
      </c>
      <c r="K138" s="4">
        <v>82.6</v>
      </c>
      <c r="L138" s="2">
        <v>92</v>
      </c>
      <c r="M138" s="4">
        <v>7599.2</v>
      </c>
      <c r="N138" s="2">
        <v>1906.7</v>
      </c>
      <c r="O138" s="2">
        <v>25.09</v>
      </c>
      <c r="P138" s="2" t="s">
        <v>555</v>
      </c>
      <c r="Q138" s="2" t="s">
        <v>556</v>
      </c>
      <c r="R138" s="2">
        <v>2022</v>
      </c>
      <c r="S138" s="11" t="str">
        <f>TEXT(Table1[[#This Row],[Invoice Date]],"mmm")</f>
        <v>Sep</v>
      </c>
      <c r="T138" s="11">
        <f>DAY(Table1[[#This Row],[Invoice Date]])</f>
        <v>20</v>
      </c>
      <c r="U138" s="11" t="s">
        <v>560</v>
      </c>
    </row>
    <row r="139" spans="1:21" x14ac:dyDescent="0.25">
      <c r="A139" s="10" t="s">
        <v>21</v>
      </c>
      <c r="B139" s="2" t="s">
        <v>159</v>
      </c>
      <c r="C139" s="5">
        <v>45141</v>
      </c>
      <c r="D139" s="2" t="s">
        <v>522</v>
      </c>
      <c r="E139" s="2" t="s">
        <v>524</v>
      </c>
      <c r="F139" s="2" t="s">
        <v>603</v>
      </c>
      <c r="G139" s="2" t="s">
        <v>532</v>
      </c>
      <c r="H139" s="2" t="s">
        <v>538</v>
      </c>
      <c r="I139" s="2" t="s">
        <v>593</v>
      </c>
      <c r="J139" s="3" t="s">
        <v>599</v>
      </c>
      <c r="K139" s="4">
        <v>102.61</v>
      </c>
      <c r="L139" s="2">
        <v>57</v>
      </c>
      <c r="M139" s="4">
        <v>5848.77</v>
      </c>
      <c r="N139" s="2">
        <v>1105.95</v>
      </c>
      <c r="O139" s="2">
        <v>18.91</v>
      </c>
      <c r="P139" s="2" t="s">
        <v>555</v>
      </c>
      <c r="Q139" s="2" t="s">
        <v>559</v>
      </c>
      <c r="R139" s="2">
        <v>2022</v>
      </c>
      <c r="S139" s="11" t="str">
        <f>TEXT(Table1[[#This Row],[Invoice Date]],"mmm")</f>
        <v>Aug</v>
      </c>
      <c r="T139" s="11">
        <f>DAY(Table1[[#This Row],[Invoice Date]])</f>
        <v>3</v>
      </c>
      <c r="U139" s="11" t="s">
        <v>562</v>
      </c>
    </row>
    <row r="140" spans="1:21" x14ac:dyDescent="0.25">
      <c r="A140" s="10" t="s">
        <v>18</v>
      </c>
      <c r="B140" s="2" t="s">
        <v>160</v>
      </c>
      <c r="C140" s="5">
        <v>44361</v>
      </c>
      <c r="D140" s="2" t="s">
        <v>522</v>
      </c>
      <c r="E140" s="2" t="s">
        <v>525</v>
      </c>
      <c r="F140" s="2" t="s">
        <v>602</v>
      </c>
      <c r="G140" s="2" t="s">
        <v>531</v>
      </c>
      <c r="H140" s="2" t="s">
        <v>550</v>
      </c>
      <c r="I140" s="2" t="s">
        <v>591</v>
      </c>
      <c r="J140" s="3" t="s">
        <v>598</v>
      </c>
      <c r="K140" s="4">
        <v>31.79</v>
      </c>
      <c r="L140" s="2">
        <v>49</v>
      </c>
      <c r="M140" s="4">
        <v>1557.71</v>
      </c>
      <c r="N140" s="2">
        <v>340.27</v>
      </c>
      <c r="O140" s="2">
        <v>21.84</v>
      </c>
      <c r="P140" s="2" t="s">
        <v>555</v>
      </c>
      <c r="Q140" s="2" t="s">
        <v>558</v>
      </c>
      <c r="R140" s="2">
        <v>2021</v>
      </c>
      <c r="S140" s="11" t="str">
        <f>TEXT(Table1[[#This Row],[Invoice Date]],"mmm")</f>
        <v>Jun</v>
      </c>
      <c r="T140" s="11">
        <f>DAY(Table1[[#This Row],[Invoice Date]])</f>
        <v>14</v>
      </c>
      <c r="U140" s="11" t="s">
        <v>560</v>
      </c>
    </row>
    <row r="141" spans="1:21" x14ac:dyDescent="0.25">
      <c r="A141" s="10" t="s">
        <v>20</v>
      </c>
      <c r="B141" s="2" t="s">
        <v>161</v>
      </c>
      <c r="C141" s="5">
        <v>44789</v>
      </c>
      <c r="D141" s="2" t="s">
        <v>522</v>
      </c>
      <c r="E141" s="2" t="s">
        <v>524</v>
      </c>
      <c r="F141" s="2" t="s">
        <v>603</v>
      </c>
      <c r="G141" s="2" t="s">
        <v>538</v>
      </c>
      <c r="H141" s="2" t="s">
        <v>549</v>
      </c>
      <c r="I141" s="2" t="s">
        <v>593</v>
      </c>
      <c r="J141" s="3" t="s">
        <v>599</v>
      </c>
      <c r="K141" s="4">
        <v>24.24</v>
      </c>
      <c r="L141" s="2">
        <v>45</v>
      </c>
      <c r="M141" s="4">
        <v>1090.8</v>
      </c>
      <c r="N141" s="2">
        <v>262</v>
      </c>
      <c r="O141" s="2">
        <v>24.02</v>
      </c>
      <c r="P141" s="2" t="s">
        <v>555</v>
      </c>
      <c r="Q141" s="2" t="s">
        <v>558</v>
      </c>
      <c r="R141" s="2">
        <v>2022</v>
      </c>
      <c r="S141" s="11" t="str">
        <f>TEXT(Table1[[#This Row],[Invoice Date]],"mmm")</f>
        <v>Aug</v>
      </c>
      <c r="T141" s="11">
        <f>DAY(Table1[[#This Row],[Invoice Date]])</f>
        <v>16</v>
      </c>
      <c r="U141" s="11" t="s">
        <v>562</v>
      </c>
    </row>
    <row r="142" spans="1:21" x14ac:dyDescent="0.25">
      <c r="A142" s="10" t="s">
        <v>18</v>
      </c>
      <c r="B142" s="2" t="s">
        <v>162</v>
      </c>
      <c r="C142" s="5">
        <v>45024</v>
      </c>
      <c r="D142" s="2" t="s">
        <v>522</v>
      </c>
      <c r="E142" s="2" t="s">
        <v>524</v>
      </c>
      <c r="F142" s="2" t="s">
        <v>603</v>
      </c>
      <c r="G142" s="2" t="s">
        <v>528</v>
      </c>
      <c r="H142" s="2" t="s">
        <v>529</v>
      </c>
      <c r="I142" s="2" t="s">
        <v>592</v>
      </c>
      <c r="J142" s="3" t="s">
        <v>597</v>
      </c>
      <c r="K142" s="4">
        <v>27.5</v>
      </c>
      <c r="L142" s="2">
        <v>82</v>
      </c>
      <c r="M142" s="4">
        <v>2255</v>
      </c>
      <c r="N142" s="2">
        <v>313.12</v>
      </c>
      <c r="O142" s="2">
        <v>13.89</v>
      </c>
      <c r="P142" s="2" t="s">
        <v>554</v>
      </c>
      <c r="Q142" s="2" t="s">
        <v>556</v>
      </c>
      <c r="R142" s="2">
        <v>2022</v>
      </c>
      <c r="S142" s="11" t="str">
        <f>TEXT(Table1[[#This Row],[Invoice Date]],"mmm")</f>
        <v>Apr</v>
      </c>
      <c r="T142" s="11">
        <f>DAY(Table1[[#This Row],[Invoice Date]])</f>
        <v>8</v>
      </c>
      <c r="U142" s="11" t="s">
        <v>562</v>
      </c>
    </row>
    <row r="143" spans="1:21" x14ac:dyDescent="0.25">
      <c r="A143" s="10" t="s">
        <v>20</v>
      </c>
      <c r="B143" s="2" t="s">
        <v>163</v>
      </c>
      <c r="C143" s="5">
        <v>45193</v>
      </c>
      <c r="D143" s="2" t="s">
        <v>522</v>
      </c>
      <c r="E143" s="2" t="s">
        <v>524</v>
      </c>
      <c r="F143" s="2" t="s">
        <v>603</v>
      </c>
      <c r="G143" s="2" t="s">
        <v>538</v>
      </c>
      <c r="H143" s="2" t="s">
        <v>547</v>
      </c>
      <c r="I143" s="2" t="s">
        <v>591</v>
      </c>
      <c r="J143" s="3" t="s">
        <v>598</v>
      </c>
      <c r="K143" s="4">
        <v>77.77</v>
      </c>
      <c r="L143" s="2">
        <v>66</v>
      </c>
      <c r="M143" s="4">
        <v>5132.82</v>
      </c>
      <c r="N143" s="2">
        <v>972.36</v>
      </c>
      <c r="O143" s="2">
        <v>18.940000000000001</v>
      </c>
      <c r="P143" s="2" t="s">
        <v>555</v>
      </c>
      <c r="Q143" s="2" t="s">
        <v>559</v>
      </c>
      <c r="R143" s="2">
        <v>2023</v>
      </c>
      <c r="S143" s="11" t="str">
        <f>TEXT(Table1[[#This Row],[Invoice Date]],"mmm")</f>
        <v>Sep</v>
      </c>
      <c r="T143" s="11">
        <f>DAY(Table1[[#This Row],[Invoice Date]])</f>
        <v>24</v>
      </c>
      <c r="U143" s="11" t="s">
        <v>561</v>
      </c>
    </row>
    <row r="144" spans="1:21" x14ac:dyDescent="0.25">
      <c r="A144" s="10" t="s">
        <v>21</v>
      </c>
      <c r="B144" s="2" t="s">
        <v>164</v>
      </c>
      <c r="C144" s="5">
        <v>44696</v>
      </c>
      <c r="D144" s="2" t="s">
        <v>522</v>
      </c>
      <c r="E144" s="2" t="s">
        <v>524</v>
      </c>
      <c r="F144" s="2" t="s">
        <v>603</v>
      </c>
      <c r="G144" s="2" t="s">
        <v>532</v>
      </c>
      <c r="H144" s="2" t="s">
        <v>529</v>
      </c>
      <c r="I144" s="2" t="s">
        <v>591</v>
      </c>
      <c r="J144" s="3" t="s">
        <v>598</v>
      </c>
      <c r="K144" s="4">
        <v>55.82</v>
      </c>
      <c r="L144" s="2">
        <v>77</v>
      </c>
      <c r="M144" s="4">
        <v>4298.1400000000003</v>
      </c>
      <c r="N144" s="2">
        <v>1143.1500000000001</v>
      </c>
      <c r="O144" s="2">
        <v>26.6</v>
      </c>
      <c r="P144" s="2" t="s">
        <v>555</v>
      </c>
      <c r="Q144" s="2" t="s">
        <v>558</v>
      </c>
      <c r="R144" s="2">
        <v>2021</v>
      </c>
      <c r="S144" s="11" t="str">
        <f>TEXT(Table1[[#This Row],[Invoice Date]],"mmm")</f>
        <v>May</v>
      </c>
      <c r="T144" s="11">
        <f>DAY(Table1[[#This Row],[Invoice Date]])</f>
        <v>15</v>
      </c>
      <c r="U144" s="11" t="s">
        <v>562</v>
      </c>
    </row>
    <row r="145" spans="1:21" x14ac:dyDescent="0.25">
      <c r="A145" s="10" t="s">
        <v>21</v>
      </c>
      <c r="B145" s="2" t="s">
        <v>165</v>
      </c>
      <c r="C145" s="5">
        <v>44667</v>
      </c>
      <c r="D145" s="2" t="s">
        <v>522</v>
      </c>
      <c r="E145" s="2" t="s">
        <v>595</v>
      </c>
      <c r="F145" s="2" t="s">
        <v>605</v>
      </c>
      <c r="G145" s="2" t="s">
        <v>569</v>
      </c>
      <c r="H145" s="2" t="s">
        <v>570</v>
      </c>
      <c r="I145" s="2" t="s">
        <v>593</v>
      </c>
      <c r="J145" s="3" t="s">
        <v>599</v>
      </c>
      <c r="K145" s="4">
        <v>100.87</v>
      </c>
      <c r="L145" s="2">
        <v>45</v>
      </c>
      <c r="M145" s="4">
        <v>4539.1499999999996</v>
      </c>
      <c r="N145" s="2">
        <v>1048.29</v>
      </c>
      <c r="O145" s="2">
        <v>23.09</v>
      </c>
      <c r="P145" s="2" t="s">
        <v>555</v>
      </c>
      <c r="Q145" s="2" t="s">
        <v>557</v>
      </c>
      <c r="R145" s="2">
        <v>2021</v>
      </c>
      <c r="S145" s="11" t="str">
        <f>TEXT(Table1[[#This Row],[Invoice Date]],"mmm")</f>
        <v>Apr</v>
      </c>
      <c r="T145" s="11">
        <f>DAY(Table1[[#This Row],[Invoice Date]])</f>
        <v>16</v>
      </c>
      <c r="U145" s="11" t="s">
        <v>562</v>
      </c>
    </row>
    <row r="146" spans="1:21" x14ac:dyDescent="0.25">
      <c r="A146" s="10" t="s">
        <v>18</v>
      </c>
      <c r="B146" s="2" t="s">
        <v>166</v>
      </c>
      <c r="C146" s="5">
        <v>45256</v>
      </c>
      <c r="D146" s="2" t="s">
        <v>522</v>
      </c>
      <c r="E146" s="2" t="s">
        <v>524</v>
      </c>
      <c r="F146" s="2" t="s">
        <v>603</v>
      </c>
      <c r="G146" s="2" t="s">
        <v>529</v>
      </c>
      <c r="H146" s="2" t="s">
        <v>547</v>
      </c>
      <c r="I146" s="2" t="s">
        <v>592</v>
      </c>
      <c r="J146" s="3" t="s">
        <v>597</v>
      </c>
      <c r="K146" s="4">
        <v>149.02000000000001</v>
      </c>
      <c r="L146" s="2">
        <v>79</v>
      </c>
      <c r="M146" s="4">
        <v>11772.58</v>
      </c>
      <c r="N146" s="2">
        <v>2145.44</v>
      </c>
      <c r="O146" s="2">
        <v>18.22</v>
      </c>
      <c r="P146" s="2" t="s">
        <v>554</v>
      </c>
      <c r="Q146" s="2" t="s">
        <v>558</v>
      </c>
      <c r="R146" s="2">
        <v>2021</v>
      </c>
      <c r="S146" s="11" t="str">
        <f>TEXT(Table1[[#This Row],[Invoice Date]],"mmm")</f>
        <v>Nov</v>
      </c>
      <c r="T146" s="11">
        <f>DAY(Table1[[#This Row],[Invoice Date]])</f>
        <v>26</v>
      </c>
      <c r="U146" s="11" t="s">
        <v>561</v>
      </c>
    </row>
    <row r="147" spans="1:21" x14ac:dyDescent="0.25">
      <c r="A147" s="10" t="s">
        <v>17</v>
      </c>
      <c r="B147" s="2" t="s">
        <v>167</v>
      </c>
      <c r="C147" s="5">
        <v>45272</v>
      </c>
      <c r="D147" s="2" t="s">
        <v>522</v>
      </c>
      <c r="E147" s="2" t="s">
        <v>524</v>
      </c>
      <c r="F147" s="2" t="s">
        <v>603</v>
      </c>
      <c r="G147" s="2" t="s">
        <v>538</v>
      </c>
      <c r="H147" s="2" t="s">
        <v>529</v>
      </c>
      <c r="I147" s="2" t="s">
        <v>591</v>
      </c>
      <c r="J147" s="3" t="s">
        <v>598</v>
      </c>
      <c r="K147" s="4">
        <v>70.22</v>
      </c>
      <c r="L147" s="2">
        <v>20</v>
      </c>
      <c r="M147" s="4">
        <v>1404.4</v>
      </c>
      <c r="N147" s="2">
        <v>326.77</v>
      </c>
      <c r="O147" s="2">
        <v>23.27</v>
      </c>
      <c r="P147" s="2" t="s">
        <v>554</v>
      </c>
      <c r="Q147" s="2" t="s">
        <v>558</v>
      </c>
      <c r="R147" s="2">
        <v>2021</v>
      </c>
      <c r="S147" s="11" t="str">
        <f>TEXT(Table1[[#This Row],[Invoice Date]],"mmm")</f>
        <v>Dec</v>
      </c>
      <c r="T147" s="11">
        <f>DAY(Table1[[#This Row],[Invoice Date]])</f>
        <v>12</v>
      </c>
      <c r="U147" s="11" t="s">
        <v>560</v>
      </c>
    </row>
    <row r="148" spans="1:21" x14ac:dyDescent="0.25">
      <c r="A148" s="10" t="s">
        <v>18</v>
      </c>
      <c r="B148" s="2" t="s">
        <v>168</v>
      </c>
      <c r="C148" s="5">
        <v>44970</v>
      </c>
      <c r="D148" s="2" t="s">
        <v>522</v>
      </c>
      <c r="E148" s="2" t="s">
        <v>523</v>
      </c>
      <c r="F148" s="2" t="s">
        <v>601</v>
      </c>
      <c r="G148" s="2" t="s">
        <v>533</v>
      </c>
      <c r="H148" s="2" t="s">
        <v>527</v>
      </c>
      <c r="I148" s="2" t="s">
        <v>594</v>
      </c>
      <c r="J148" s="3" t="s">
        <v>596</v>
      </c>
      <c r="K148" s="4">
        <v>94.6</v>
      </c>
      <c r="L148" s="2">
        <v>64</v>
      </c>
      <c r="M148" s="4">
        <v>6054.4</v>
      </c>
      <c r="N148" s="2">
        <v>748.59</v>
      </c>
      <c r="O148" s="2">
        <v>12.36</v>
      </c>
      <c r="P148" s="2" t="s">
        <v>554</v>
      </c>
      <c r="Q148" s="2" t="s">
        <v>556</v>
      </c>
      <c r="R148" s="2">
        <v>2022</v>
      </c>
      <c r="S148" s="11" t="str">
        <f>TEXT(Table1[[#This Row],[Invoice Date]],"mmm")</f>
        <v>Feb</v>
      </c>
      <c r="T148" s="11">
        <f>DAY(Table1[[#This Row],[Invoice Date]])</f>
        <v>13</v>
      </c>
      <c r="U148" s="11" t="s">
        <v>561</v>
      </c>
    </row>
    <row r="149" spans="1:21" x14ac:dyDescent="0.25">
      <c r="A149" s="10" t="s">
        <v>20</v>
      </c>
      <c r="B149" s="2" t="s">
        <v>169</v>
      </c>
      <c r="C149" s="5">
        <v>44204</v>
      </c>
      <c r="D149" s="2" t="s">
        <v>522</v>
      </c>
      <c r="E149" s="2" t="s">
        <v>524</v>
      </c>
      <c r="F149" s="2" t="s">
        <v>603</v>
      </c>
      <c r="G149" s="2" t="s">
        <v>528</v>
      </c>
      <c r="H149" s="2" t="s">
        <v>547</v>
      </c>
      <c r="I149" s="2" t="s">
        <v>591</v>
      </c>
      <c r="J149" s="3" t="s">
        <v>598</v>
      </c>
      <c r="K149" s="4">
        <v>74.03</v>
      </c>
      <c r="L149" s="2">
        <v>93</v>
      </c>
      <c r="M149" s="4">
        <v>6884.79</v>
      </c>
      <c r="N149" s="2">
        <v>1241.32</v>
      </c>
      <c r="O149" s="2">
        <v>18.03</v>
      </c>
      <c r="P149" s="2" t="s">
        <v>555</v>
      </c>
      <c r="Q149" s="2" t="s">
        <v>557</v>
      </c>
      <c r="R149" s="2">
        <v>2022</v>
      </c>
      <c r="S149" s="11" t="str">
        <f>TEXT(Table1[[#This Row],[Invoice Date]],"mmm")</f>
        <v>Jan</v>
      </c>
      <c r="T149" s="11">
        <f>DAY(Table1[[#This Row],[Invoice Date]])</f>
        <v>8</v>
      </c>
      <c r="U149" s="11" t="s">
        <v>561</v>
      </c>
    </row>
    <row r="150" spans="1:21" x14ac:dyDescent="0.25">
      <c r="A150" s="10" t="s">
        <v>18</v>
      </c>
      <c r="B150" s="2" t="s">
        <v>170</v>
      </c>
      <c r="C150" s="5">
        <v>45176</v>
      </c>
      <c r="D150" s="2" t="s">
        <v>522</v>
      </c>
      <c r="E150" s="2" t="s">
        <v>595</v>
      </c>
      <c r="F150" s="2" t="s">
        <v>605</v>
      </c>
      <c r="G150" s="2" t="s">
        <v>569</v>
      </c>
      <c r="H150" s="2" t="s">
        <v>571</v>
      </c>
      <c r="I150" s="2" t="s">
        <v>593</v>
      </c>
      <c r="J150" s="3" t="s">
        <v>599</v>
      </c>
      <c r="K150" s="4">
        <v>130.15</v>
      </c>
      <c r="L150" s="2">
        <v>93</v>
      </c>
      <c r="M150" s="4">
        <v>12103.95</v>
      </c>
      <c r="N150" s="2">
        <v>3130.39</v>
      </c>
      <c r="O150" s="2">
        <v>25.86</v>
      </c>
      <c r="P150" s="2" t="s">
        <v>554</v>
      </c>
      <c r="Q150" s="2" t="s">
        <v>558</v>
      </c>
      <c r="R150" s="2">
        <v>2023</v>
      </c>
      <c r="S150" s="11" t="str">
        <f>TEXT(Table1[[#This Row],[Invoice Date]],"mmm")</f>
        <v>Sep</v>
      </c>
      <c r="T150" s="11">
        <f>DAY(Table1[[#This Row],[Invoice Date]])</f>
        <v>7</v>
      </c>
      <c r="U150" s="11" t="s">
        <v>560</v>
      </c>
    </row>
    <row r="151" spans="1:21" x14ac:dyDescent="0.25">
      <c r="A151" s="10" t="s">
        <v>19</v>
      </c>
      <c r="B151" s="2" t="s">
        <v>171</v>
      </c>
      <c r="C151" s="5">
        <v>44293</v>
      </c>
      <c r="D151" s="2" t="s">
        <v>522</v>
      </c>
      <c r="E151" s="2" t="s">
        <v>525</v>
      </c>
      <c r="F151" s="2" t="s">
        <v>602</v>
      </c>
      <c r="G151" s="2" t="s">
        <v>531</v>
      </c>
      <c r="H151" s="2" t="s">
        <v>551</v>
      </c>
      <c r="I151" s="2" t="s">
        <v>592</v>
      </c>
      <c r="J151" s="3" t="s">
        <v>597</v>
      </c>
      <c r="K151" s="4">
        <v>137.29</v>
      </c>
      <c r="L151" s="2">
        <v>67</v>
      </c>
      <c r="M151" s="4">
        <v>9198.43</v>
      </c>
      <c r="N151" s="2">
        <v>1325.51</v>
      </c>
      <c r="O151" s="2">
        <v>14.41</v>
      </c>
      <c r="P151" s="2" t="s">
        <v>554</v>
      </c>
      <c r="Q151" s="2" t="s">
        <v>558</v>
      </c>
      <c r="R151" s="2">
        <v>2023</v>
      </c>
      <c r="S151" s="11" t="str">
        <f>TEXT(Table1[[#This Row],[Invoice Date]],"mmm")</f>
        <v>Apr</v>
      </c>
      <c r="T151" s="11">
        <f>DAY(Table1[[#This Row],[Invoice Date]])</f>
        <v>7</v>
      </c>
      <c r="U151" s="11" t="s">
        <v>562</v>
      </c>
    </row>
    <row r="152" spans="1:21" x14ac:dyDescent="0.25">
      <c r="A152" s="10" t="s">
        <v>20</v>
      </c>
      <c r="B152" s="2" t="s">
        <v>172</v>
      </c>
      <c r="C152" s="5">
        <v>44278</v>
      </c>
      <c r="D152" s="2" t="s">
        <v>522</v>
      </c>
      <c r="E152" s="2" t="s">
        <v>525</v>
      </c>
      <c r="F152" s="2" t="s">
        <v>602</v>
      </c>
      <c r="G152" s="2" t="s">
        <v>543</v>
      </c>
      <c r="H152" s="2" t="s">
        <v>553</v>
      </c>
      <c r="I152" s="2" t="s">
        <v>593</v>
      </c>
      <c r="J152" s="3" t="s">
        <v>599</v>
      </c>
      <c r="K152" s="4">
        <v>134.06</v>
      </c>
      <c r="L152" s="2">
        <v>83</v>
      </c>
      <c r="M152" s="4">
        <v>11126.98</v>
      </c>
      <c r="N152" s="2">
        <v>1526.54</v>
      </c>
      <c r="O152" s="2">
        <v>13.72</v>
      </c>
      <c r="P152" s="2" t="s">
        <v>554</v>
      </c>
      <c r="Q152" s="2" t="s">
        <v>557</v>
      </c>
      <c r="R152" s="2">
        <v>2021</v>
      </c>
      <c r="S152" s="11" t="str">
        <f>TEXT(Table1[[#This Row],[Invoice Date]],"mmm")</f>
        <v>Mar</v>
      </c>
      <c r="T152" s="11">
        <f>DAY(Table1[[#This Row],[Invoice Date]])</f>
        <v>23</v>
      </c>
      <c r="U152" s="11" t="s">
        <v>560</v>
      </c>
    </row>
    <row r="153" spans="1:21" x14ac:dyDescent="0.25">
      <c r="A153" s="10" t="s">
        <v>20</v>
      </c>
      <c r="B153" s="2" t="s">
        <v>173</v>
      </c>
      <c r="C153" s="5">
        <v>44429</v>
      </c>
      <c r="D153" s="2" t="s">
        <v>522</v>
      </c>
      <c r="E153" s="2" t="s">
        <v>525</v>
      </c>
      <c r="F153" s="2" t="s">
        <v>602</v>
      </c>
      <c r="G153" s="2" t="s">
        <v>541</v>
      </c>
      <c r="H153" s="2" t="s">
        <v>551</v>
      </c>
      <c r="I153" s="2" t="s">
        <v>594</v>
      </c>
      <c r="J153" s="3" t="s">
        <v>596</v>
      </c>
      <c r="K153" s="4">
        <v>146.66999999999999</v>
      </c>
      <c r="L153" s="2">
        <v>3</v>
      </c>
      <c r="M153" s="4">
        <v>440.01</v>
      </c>
      <c r="N153" s="2">
        <v>127.67</v>
      </c>
      <c r="O153" s="2">
        <v>29.02</v>
      </c>
      <c r="P153" s="2" t="s">
        <v>555</v>
      </c>
      <c r="Q153" s="2" t="s">
        <v>559</v>
      </c>
      <c r="R153" s="2">
        <v>2023</v>
      </c>
      <c r="S153" s="11" t="str">
        <f>TEXT(Table1[[#This Row],[Invoice Date]],"mmm")</f>
        <v>Aug</v>
      </c>
      <c r="T153" s="11">
        <f>DAY(Table1[[#This Row],[Invoice Date]])</f>
        <v>21</v>
      </c>
      <c r="U153" s="11" t="s">
        <v>562</v>
      </c>
    </row>
    <row r="154" spans="1:21" x14ac:dyDescent="0.25">
      <c r="A154" s="10" t="s">
        <v>17</v>
      </c>
      <c r="B154" s="2" t="s">
        <v>174</v>
      </c>
      <c r="C154" s="5">
        <v>44722</v>
      </c>
      <c r="D154" s="2" t="s">
        <v>522</v>
      </c>
      <c r="E154" s="2" t="s">
        <v>524</v>
      </c>
      <c r="F154" s="2" t="s">
        <v>603</v>
      </c>
      <c r="G154" s="2" t="s">
        <v>528</v>
      </c>
      <c r="H154" s="2" t="s">
        <v>528</v>
      </c>
      <c r="I154" s="2" t="s">
        <v>594</v>
      </c>
      <c r="J154" s="3" t="s">
        <v>596</v>
      </c>
      <c r="K154" s="4">
        <v>23.58</v>
      </c>
      <c r="L154" s="2">
        <v>54</v>
      </c>
      <c r="M154" s="4">
        <v>1273.32</v>
      </c>
      <c r="N154" s="2">
        <v>180.79</v>
      </c>
      <c r="O154" s="2">
        <v>14.2</v>
      </c>
      <c r="P154" s="2" t="s">
        <v>554</v>
      </c>
      <c r="Q154" s="2" t="s">
        <v>559</v>
      </c>
      <c r="R154" s="2">
        <v>2023</v>
      </c>
      <c r="S154" s="11" t="str">
        <f>TEXT(Table1[[#This Row],[Invoice Date]],"mmm")</f>
        <v>Jun</v>
      </c>
      <c r="T154" s="11">
        <f>DAY(Table1[[#This Row],[Invoice Date]])</f>
        <v>10</v>
      </c>
      <c r="U154" s="11" t="s">
        <v>562</v>
      </c>
    </row>
    <row r="155" spans="1:21" x14ac:dyDescent="0.25">
      <c r="A155" s="10" t="s">
        <v>21</v>
      </c>
      <c r="B155" s="2" t="s">
        <v>175</v>
      </c>
      <c r="C155" s="5">
        <v>44950</v>
      </c>
      <c r="D155" s="2" t="s">
        <v>522</v>
      </c>
      <c r="E155" s="2" t="s">
        <v>523</v>
      </c>
      <c r="F155" s="2" t="s">
        <v>601</v>
      </c>
      <c r="G155" s="2" t="s">
        <v>539</v>
      </c>
      <c r="H155" s="2" t="s">
        <v>527</v>
      </c>
      <c r="I155" s="2" t="s">
        <v>594</v>
      </c>
      <c r="J155" s="3" t="s">
        <v>596</v>
      </c>
      <c r="K155" s="4">
        <v>129.18</v>
      </c>
      <c r="L155" s="2">
        <v>78</v>
      </c>
      <c r="M155" s="4">
        <v>10076.040000000001</v>
      </c>
      <c r="N155" s="2">
        <v>1533.41</v>
      </c>
      <c r="O155" s="2">
        <v>15.22</v>
      </c>
      <c r="P155" s="2" t="s">
        <v>555</v>
      </c>
      <c r="Q155" s="2" t="s">
        <v>558</v>
      </c>
      <c r="R155" s="2">
        <v>2021</v>
      </c>
      <c r="S155" s="11" t="str">
        <f>TEXT(Table1[[#This Row],[Invoice Date]],"mmm")</f>
        <v>Jan</v>
      </c>
      <c r="T155" s="11">
        <f>DAY(Table1[[#This Row],[Invoice Date]])</f>
        <v>24</v>
      </c>
      <c r="U155" s="11" t="s">
        <v>560</v>
      </c>
    </row>
    <row r="156" spans="1:21" x14ac:dyDescent="0.25">
      <c r="A156" s="10" t="s">
        <v>20</v>
      </c>
      <c r="B156" s="2" t="s">
        <v>176</v>
      </c>
      <c r="C156" s="5">
        <v>44969</v>
      </c>
      <c r="D156" s="2" t="s">
        <v>522</v>
      </c>
      <c r="E156" s="2" t="s">
        <v>524</v>
      </c>
      <c r="F156" s="2" t="s">
        <v>603</v>
      </c>
      <c r="G156" s="2" t="s">
        <v>529</v>
      </c>
      <c r="H156" s="2" t="s">
        <v>538</v>
      </c>
      <c r="I156" s="2" t="s">
        <v>593</v>
      </c>
      <c r="J156" s="3" t="s">
        <v>599</v>
      </c>
      <c r="K156" s="4">
        <v>117.73</v>
      </c>
      <c r="L156" s="2">
        <v>64</v>
      </c>
      <c r="M156" s="4">
        <v>7534.72</v>
      </c>
      <c r="N156" s="2">
        <v>2214.63</v>
      </c>
      <c r="O156" s="2">
        <v>29.39</v>
      </c>
      <c r="P156" s="2" t="s">
        <v>555</v>
      </c>
      <c r="Q156" s="2" t="s">
        <v>558</v>
      </c>
      <c r="R156" s="2">
        <v>2021</v>
      </c>
      <c r="S156" s="11" t="str">
        <f>TEXT(Table1[[#This Row],[Invoice Date]],"mmm")</f>
        <v>Feb</v>
      </c>
      <c r="T156" s="11">
        <f>DAY(Table1[[#This Row],[Invoice Date]])</f>
        <v>12</v>
      </c>
      <c r="U156" s="11" t="s">
        <v>561</v>
      </c>
    </row>
    <row r="157" spans="1:21" x14ac:dyDescent="0.25">
      <c r="A157" s="10" t="s">
        <v>21</v>
      </c>
      <c r="B157" s="2" t="s">
        <v>177</v>
      </c>
      <c r="C157" s="5">
        <v>44688</v>
      </c>
      <c r="D157" s="2" t="s">
        <v>522</v>
      </c>
      <c r="E157" s="2" t="s">
        <v>595</v>
      </c>
      <c r="F157" s="2" t="s">
        <v>605</v>
      </c>
      <c r="G157" s="2" t="s">
        <v>572</v>
      </c>
      <c r="H157" s="2" t="s">
        <v>573</v>
      </c>
      <c r="I157" s="2" t="s">
        <v>591</v>
      </c>
      <c r="J157" s="3" t="s">
        <v>598</v>
      </c>
      <c r="K157" s="4">
        <v>49.73</v>
      </c>
      <c r="L157" s="2">
        <v>40</v>
      </c>
      <c r="M157" s="4">
        <v>1989.2</v>
      </c>
      <c r="N157" s="2">
        <v>491.22</v>
      </c>
      <c r="O157" s="2">
        <v>24.69</v>
      </c>
      <c r="P157" s="2" t="s">
        <v>554</v>
      </c>
      <c r="Q157" s="2" t="s">
        <v>559</v>
      </c>
      <c r="R157" s="2">
        <v>2023</v>
      </c>
      <c r="S157" s="11" t="str">
        <f>TEXT(Table1[[#This Row],[Invoice Date]],"mmm")</f>
        <v>May</v>
      </c>
      <c r="T157" s="11">
        <f>DAY(Table1[[#This Row],[Invoice Date]])</f>
        <v>7</v>
      </c>
      <c r="U157" s="11" t="s">
        <v>560</v>
      </c>
    </row>
    <row r="158" spans="1:21" x14ac:dyDescent="0.25">
      <c r="A158" s="10" t="s">
        <v>18</v>
      </c>
      <c r="B158" s="2" t="s">
        <v>178</v>
      </c>
      <c r="C158" s="5">
        <v>44991</v>
      </c>
      <c r="D158" s="2" t="s">
        <v>522</v>
      </c>
      <c r="E158" s="2" t="s">
        <v>524</v>
      </c>
      <c r="F158" s="2" t="s">
        <v>603</v>
      </c>
      <c r="G158" s="2" t="s">
        <v>538</v>
      </c>
      <c r="H158" s="2" t="s">
        <v>528</v>
      </c>
      <c r="I158" s="2" t="s">
        <v>593</v>
      </c>
      <c r="J158" s="3" t="s">
        <v>599</v>
      </c>
      <c r="K158" s="4">
        <v>144.32</v>
      </c>
      <c r="L158" s="2">
        <v>59</v>
      </c>
      <c r="M158" s="4">
        <v>8514.8799999999992</v>
      </c>
      <c r="N158" s="2">
        <v>2042.88</v>
      </c>
      <c r="O158" s="2">
        <v>23.99</v>
      </c>
      <c r="P158" s="2" t="s">
        <v>555</v>
      </c>
      <c r="Q158" s="2" t="s">
        <v>556</v>
      </c>
      <c r="R158" s="2">
        <v>2022</v>
      </c>
      <c r="S158" s="11" t="str">
        <f>TEXT(Table1[[#This Row],[Invoice Date]],"mmm")</f>
        <v>Mar</v>
      </c>
      <c r="T158" s="11">
        <f>DAY(Table1[[#This Row],[Invoice Date]])</f>
        <v>6</v>
      </c>
      <c r="U158" s="11" t="s">
        <v>562</v>
      </c>
    </row>
    <row r="159" spans="1:21" x14ac:dyDescent="0.25">
      <c r="A159" s="10" t="s">
        <v>19</v>
      </c>
      <c r="B159" s="2" t="s">
        <v>179</v>
      </c>
      <c r="C159" s="5">
        <v>44885</v>
      </c>
      <c r="D159" s="2" t="s">
        <v>522</v>
      </c>
      <c r="E159" s="2" t="s">
        <v>525</v>
      </c>
      <c r="F159" s="2" t="s">
        <v>602</v>
      </c>
      <c r="G159" s="2" t="s">
        <v>531</v>
      </c>
      <c r="H159" s="2" t="s">
        <v>548</v>
      </c>
      <c r="I159" s="2" t="s">
        <v>592</v>
      </c>
      <c r="J159" s="3" t="s">
        <v>597</v>
      </c>
      <c r="K159" s="4">
        <v>39.26</v>
      </c>
      <c r="L159" s="2">
        <v>55</v>
      </c>
      <c r="M159" s="4">
        <v>2159.3000000000002</v>
      </c>
      <c r="N159" s="2">
        <v>584.27</v>
      </c>
      <c r="O159" s="2">
        <v>27.06</v>
      </c>
      <c r="P159" s="2" t="s">
        <v>554</v>
      </c>
      <c r="Q159" s="2" t="s">
        <v>557</v>
      </c>
      <c r="R159" s="2">
        <v>2023</v>
      </c>
      <c r="S159" s="11" t="str">
        <f>TEXT(Table1[[#This Row],[Invoice Date]],"mmm")</f>
        <v>Nov</v>
      </c>
      <c r="T159" s="11">
        <f>DAY(Table1[[#This Row],[Invoice Date]])</f>
        <v>20</v>
      </c>
      <c r="U159" s="11" t="s">
        <v>560</v>
      </c>
    </row>
    <row r="160" spans="1:21" x14ac:dyDescent="0.25">
      <c r="A160" s="10" t="s">
        <v>17</v>
      </c>
      <c r="B160" s="2" t="s">
        <v>180</v>
      </c>
      <c r="C160" s="5">
        <v>44806</v>
      </c>
      <c r="D160" s="2" t="s">
        <v>522</v>
      </c>
      <c r="E160" s="2" t="s">
        <v>525</v>
      </c>
      <c r="F160" s="2" t="s">
        <v>602</v>
      </c>
      <c r="G160" s="2" t="s">
        <v>540</v>
      </c>
      <c r="H160" s="2" t="s">
        <v>553</v>
      </c>
      <c r="I160" s="2" t="s">
        <v>591</v>
      </c>
      <c r="J160" s="3" t="s">
        <v>598</v>
      </c>
      <c r="K160" s="4">
        <v>108.34</v>
      </c>
      <c r="L160" s="2">
        <v>62</v>
      </c>
      <c r="M160" s="4">
        <v>6717.08</v>
      </c>
      <c r="N160" s="2">
        <v>827.31</v>
      </c>
      <c r="O160" s="2">
        <v>12.32</v>
      </c>
      <c r="P160" s="2" t="s">
        <v>555</v>
      </c>
      <c r="Q160" s="2" t="s">
        <v>557</v>
      </c>
      <c r="R160" s="2">
        <v>2023</v>
      </c>
      <c r="S160" s="11" t="str">
        <f>TEXT(Table1[[#This Row],[Invoice Date]],"mmm")</f>
        <v>Sep</v>
      </c>
      <c r="T160" s="11">
        <f>DAY(Table1[[#This Row],[Invoice Date]])</f>
        <v>2</v>
      </c>
      <c r="U160" s="11" t="s">
        <v>560</v>
      </c>
    </row>
    <row r="161" spans="1:21" x14ac:dyDescent="0.25">
      <c r="A161" s="10" t="s">
        <v>21</v>
      </c>
      <c r="B161" s="2" t="s">
        <v>181</v>
      </c>
      <c r="C161" s="5">
        <v>44799</v>
      </c>
      <c r="D161" s="2" t="s">
        <v>522</v>
      </c>
      <c r="E161" s="2" t="s">
        <v>524</v>
      </c>
      <c r="F161" s="2" t="s">
        <v>603</v>
      </c>
      <c r="G161" s="2" t="s">
        <v>532</v>
      </c>
      <c r="H161" s="2" t="s">
        <v>538</v>
      </c>
      <c r="I161" s="2" t="s">
        <v>594</v>
      </c>
      <c r="J161" s="3" t="s">
        <v>596</v>
      </c>
      <c r="K161" s="4">
        <v>49.24</v>
      </c>
      <c r="L161" s="2">
        <v>4</v>
      </c>
      <c r="M161" s="4">
        <v>196.96</v>
      </c>
      <c r="N161" s="2">
        <v>47.51</v>
      </c>
      <c r="O161" s="2">
        <v>24.12</v>
      </c>
      <c r="P161" s="2" t="s">
        <v>554</v>
      </c>
      <c r="Q161" s="2" t="s">
        <v>556</v>
      </c>
      <c r="R161" s="2">
        <v>2022</v>
      </c>
      <c r="S161" s="11" t="str">
        <f>TEXT(Table1[[#This Row],[Invoice Date]],"mmm")</f>
        <v>Aug</v>
      </c>
      <c r="T161" s="11">
        <f>DAY(Table1[[#This Row],[Invoice Date]])</f>
        <v>26</v>
      </c>
      <c r="U161" s="11" t="s">
        <v>562</v>
      </c>
    </row>
    <row r="162" spans="1:21" x14ac:dyDescent="0.25">
      <c r="A162" s="10" t="s">
        <v>20</v>
      </c>
      <c r="B162" s="2" t="s">
        <v>182</v>
      </c>
      <c r="C162" s="5">
        <v>45150</v>
      </c>
      <c r="D162" s="2" t="s">
        <v>522</v>
      </c>
      <c r="E162" s="2" t="s">
        <v>524</v>
      </c>
      <c r="F162" s="2" t="s">
        <v>603</v>
      </c>
      <c r="G162" s="2" t="s">
        <v>529</v>
      </c>
      <c r="H162" s="2" t="s">
        <v>528</v>
      </c>
      <c r="I162" s="2" t="s">
        <v>593</v>
      </c>
      <c r="J162" s="3" t="s">
        <v>599</v>
      </c>
      <c r="K162" s="4">
        <v>76.08</v>
      </c>
      <c r="L162" s="2">
        <v>60</v>
      </c>
      <c r="M162" s="4">
        <v>4564.8</v>
      </c>
      <c r="N162" s="2">
        <v>916.33</v>
      </c>
      <c r="O162" s="2">
        <v>20.07</v>
      </c>
      <c r="P162" s="2" t="s">
        <v>554</v>
      </c>
      <c r="Q162" s="2" t="s">
        <v>556</v>
      </c>
      <c r="R162" s="2">
        <v>2022</v>
      </c>
      <c r="S162" s="11" t="str">
        <f>TEXT(Table1[[#This Row],[Invoice Date]],"mmm")</f>
        <v>Aug</v>
      </c>
      <c r="T162" s="11">
        <f>DAY(Table1[[#This Row],[Invoice Date]])</f>
        <v>12</v>
      </c>
      <c r="U162" s="11" t="s">
        <v>561</v>
      </c>
    </row>
    <row r="163" spans="1:21" x14ac:dyDescent="0.25">
      <c r="A163" s="10" t="s">
        <v>21</v>
      </c>
      <c r="B163" s="2" t="s">
        <v>183</v>
      </c>
      <c r="C163" s="5">
        <v>45159</v>
      </c>
      <c r="D163" s="2" t="s">
        <v>522</v>
      </c>
      <c r="E163" s="2" t="s">
        <v>523</v>
      </c>
      <c r="F163" s="2" t="s">
        <v>601</v>
      </c>
      <c r="G163" s="2" t="s">
        <v>527</v>
      </c>
      <c r="H163" s="2" t="s">
        <v>533</v>
      </c>
      <c r="I163" s="2" t="s">
        <v>594</v>
      </c>
      <c r="J163" s="3" t="s">
        <v>596</v>
      </c>
      <c r="K163" s="4">
        <v>113.49</v>
      </c>
      <c r="L163" s="2">
        <v>75</v>
      </c>
      <c r="M163" s="4">
        <v>8511.75</v>
      </c>
      <c r="N163" s="2">
        <v>2262.6799999999998</v>
      </c>
      <c r="O163" s="2">
        <v>26.58</v>
      </c>
      <c r="P163" s="2" t="s">
        <v>554</v>
      </c>
      <c r="Q163" s="2" t="s">
        <v>556</v>
      </c>
      <c r="R163" s="2">
        <v>2021</v>
      </c>
      <c r="S163" s="11" t="str">
        <f>TEXT(Table1[[#This Row],[Invoice Date]],"mmm")</f>
        <v>Aug</v>
      </c>
      <c r="T163" s="11">
        <f>DAY(Table1[[#This Row],[Invoice Date]])</f>
        <v>21</v>
      </c>
      <c r="U163" s="11" t="s">
        <v>560</v>
      </c>
    </row>
    <row r="164" spans="1:21" x14ac:dyDescent="0.25">
      <c r="A164" s="10" t="s">
        <v>20</v>
      </c>
      <c r="B164" s="2" t="s">
        <v>184</v>
      </c>
      <c r="C164" s="5">
        <v>44824</v>
      </c>
      <c r="D164" s="2" t="s">
        <v>522</v>
      </c>
      <c r="E164" s="2" t="s">
        <v>595</v>
      </c>
      <c r="F164" s="2" t="s">
        <v>605</v>
      </c>
      <c r="G164" s="2" t="s">
        <v>572</v>
      </c>
      <c r="H164" s="2" t="s">
        <v>574</v>
      </c>
      <c r="I164" s="2" t="s">
        <v>594</v>
      </c>
      <c r="J164" s="3" t="s">
        <v>596</v>
      </c>
      <c r="K164" s="4">
        <v>93.23</v>
      </c>
      <c r="L164" s="2">
        <v>95</v>
      </c>
      <c r="M164" s="4">
        <v>8856.85</v>
      </c>
      <c r="N164" s="2">
        <v>1785.79</v>
      </c>
      <c r="O164" s="2">
        <v>20.16</v>
      </c>
      <c r="P164" s="2" t="s">
        <v>555</v>
      </c>
      <c r="Q164" s="2" t="s">
        <v>556</v>
      </c>
      <c r="R164" s="2">
        <v>2021</v>
      </c>
      <c r="S164" s="11" t="str">
        <f>TEXT(Table1[[#This Row],[Invoice Date]],"mmm")</f>
        <v>Sep</v>
      </c>
      <c r="T164" s="11">
        <f>DAY(Table1[[#This Row],[Invoice Date]])</f>
        <v>20</v>
      </c>
      <c r="U164" s="11" t="s">
        <v>562</v>
      </c>
    </row>
    <row r="165" spans="1:21" x14ac:dyDescent="0.25">
      <c r="A165" s="10" t="s">
        <v>21</v>
      </c>
      <c r="B165" s="2" t="s">
        <v>185</v>
      </c>
      <c r="C165" s="5">
        <v>44355</v>
      </c>
      <c r="D165" s="2" t="s">
        <v>522</v>
      </c>
      <c r="E165" s="2" t="s">
        <v>524</v>
      </c>
      <c r="F165" s="2" t="s">
        <v>603</v>
      </c>
      <c r="G165" s="2" t="s">
        <v>538</v>
      </c>
      <c r="H165" s="2" t="s">
        <v>528</v>
      </c>
      <c r="I165" s="2" t="s">
        <v>592</v>
      </c>
      <c r="J165" s="3" t="s">
        <v>597</v>
      </c>
      <c r="K165" s="4">
        <v>75.58</v>
      </c>
      <c r="L165" s="2">
        <v>96</v>
      </c>
      <c r="M165" s="4">
        <v>7255.68</v>
      </c>
      <c r="N165" s="2">
        <v>1625.62</v>
      </c>
      <c r="O165" s="2">
        <v>22.4</v>
      </c>
      <c r="P165" s="2" t="s">
        <v>554</v>
      </c>
      <c r="Q165" s="2" t="s">
        <v>556</v>
      </c>
      <c r="R165" s="2">
        <v>2023</v>
      </c>
      <c r="S165" s="11" t="str">
        <f>TEXT(Table1[[#This Row],[Invoice Date]],"mmm")</f>
        <v>Jun</v>
      </c>
      <c r="T165" s="11">
        <f>DAY(Table1[[#This Row],[Invoice Date]])</f>
        <v>8</v>
      </c>
      <c r="U165" s="11" t="s">
        <v>562</v>
      </c>
    </row>
    <row r="166" spans="1:21" x14ac:dyDescent="0.25">
      <c r="A166" s="10" t="s">
        <v>20</v>
      </c>
      <c r="B166" s="2" t="s">
        <v>186</v>
      </c>
      <c r="C166" s="5">
        <v>45117</v>
      </c>
      <c r="D166" s="2" t="s">
        <v>522</v>
      </c>
      <c r="E166" s="2" t="s">
        <v>595</v>
      </c>
      <c r="F166" s="2" t="s">
        <v>605</v>
      </c>
      <c r="G166" s="2" t="s">
        <v>575</v>
      </c>
      <c r="H166" s="2" t="s">
        <v>576</v>
      </c>
      <c r="I166" s="2" t="s">
        <v>591</v>
      </c>
      <c r="J166" s="3" t="s">
        <v>598</v>
      </c>
      <c r="K166" s="4">
        <v>62.42</v>
      </c>
      <c r="L166" s="2">
        <v>91</v>
      </c>
      <c r="M166" s="4">
        <v>5680.22</v>
      </c>
      <c r="N166" s="2">
        <v>1110.76</v>
      </c>
      <c r="O166" s="2">
        <v>19.55</v>
      </c>
      <c r="P166" s="2" t="s">
        <v>555</v>
      </c>
      <c r="Q166" s="2" t="s">
        <v>556</v>
      </c>
      <c r="R166" s="2">
        <v>2022</v>
      </c>
      <c r="S166" s="11" t="str">
        <f>TEXT(Table1[[#This Row],[Invoice Date]],"mmm")</f>
        <v>Jul</v>
      </c>
      <c r="T166" s="11">
        <f>DAY(Table1[[#This Row],[Invoice Date]])</f>
        <v>10</v>
      </c>
      <c r="U166" s="11" t="s">
        <v>560</v>
      </c>
    </row>
    <row r="167" spans="1:21" x14ac:dyDescent="0.25">
      <c r="A167" s="10" t="s">
        <v>18</v>
      </c>
      <c r="B167" s="2" t="s">
        <v>187</v>
      </c>
      <c r="C167" s="5">
        <v>44344</v>
      </c>
      <c r="D167" s="2" t="s">
        <v>522</v>
      </c>
      <c r="E167" s="2" t="s">
        <v>526</v>
      </c>
      <c r="F167" s="2" t="s">
        <v>604</v>
      </c>
      <c r="G167" s="2" t="s">
        <v>537</v>
      </c>
      <c r="H167" s="2" t="s">
        <v>537</v>
      </c>
      <c r="I167" s="2" t="s">
        <v>592</v>
      </c>
      <c r="J167" s="3" t="s">
        <v>597</v>
      </c>
      <c r="K167" s="4">
        <v>129.16</v>
      </c>
      <c r="L167" s="2">
        <v>30</v>
      </c>
      <c r="M167" s="4">
        <v>3874.8</v>
      </c>
      <c r="N167" s="2">
        <v>758.03</v>
      </c>
      <c r="O167" s="2">
        <v>19.559999999999999</v>
      </c>
      <c r="P167" s="2" t="s">
        <v>554</v>
      </c>
      <c r="Q167" s="2" t="s">
        <v>557</v>
      </c>
      <c r="R167" s="2">
        <v>2021</v>
      </c>
      <c r="S167" s="11" t="str">
        <f>TEXT(Table1[[#This Row],[Invoice Date]],"mmm")</f>
        <v>May</v>
      </c>
      <c r="T167" s="11">
        <f>DAY(Table1[[#This Row],[Invoice Date]])</f>
        <v>28</v>
      </c>
      <c r="U167" s="11" t="s">
        <v>561</v>
      </c>
    </row>
    <row r="168" spans="1:21" x14ac:dyDescent="0.25">
      <c r="A168" s="10" t="s">
        <v>20</v>
      </c>
      <c r="B168" s="2" t="s">
        <v>188</v>
      </c>
      <c r="C168" s="5">
        <v>45146</v>
      </c>
      <c r="D168" s="2" t="s">
        <v>522</v>
      </c>
      <c r="E168" s="2" t="s">
        <v>595</v>
      </c>
      <c r="F168" s="2" t="s">
        <v>605</v>
      </c>
      <c r="G168" s="2" t="s">
        <v>575</v>
      </c>
      <c r="H168" s="2" t="s">
        <v>577</v>
      </c>
      <c r="I168" s="2" t="s">
        <v>592</v>
      </c>
      <c r="J168" s="3" t="s">
        <v>597</v>
      </c>
      <c r="K168" s="4">
        <v>38.700000000000003</v>
      </c>
      <c r="L168" s="2">
        <v>2</v>
      </c>
      <c r="M168" s="4">
        <v>77.400000000000006</v>
      </c>
      <c r="N168" s="2">
        <v>19.63</v>
      </c>
      <c r="O168" s="2">
        <v>25.36</v>
      </c>
      <c r="P168" s="2" t="s">
        <v>555</v>
      </c>
      <c r="Q168" s="2" t="s">
        <v>556</v>
      </c>
      <c r="R168" s="2">
        <v>2023</v>
      </c>
      <c r="S168" s="11" t="str">
        <f>TEXT(Table1[[#This Row],[Invoice Date]],"mmm")</f>
        <v>Aug</v>
      </c>
      <c r="T168" s="11">
        <f>DAY(Table1[[#This Row],[Invoice Date]])</f>
        <v>8</v>
      </c>
      <c r="U168" s="11" t="s">
        <v>560</v>
      </c>
    </row>
    <row r="169" spans="1:21" x14ac:dyDescent="0.25">
      <c r="A169" s="10" t="s">
        <v>20</v>
      </c>
      <c r="B169" s="2" t="s">
        <v>189</v>
      </c>
      <c r="C169" s="5">
        <v>44632</v>
      </c>
      <c r="D169" s="2" t="s">
        <v>522</v>
      </c>
      <c r="E169" s="2" t="s">
        <v>524</v>
      </c>
      <c r="F169" s="2" t="s">
        <v>603</v>
      </c>
      <c r="G169" s="2" t="s">
        <v>536</v>
      </c>
      <c r="H169" s="2" t="s">
        <v>529</v>
      </c>
      <c r="I169" s="2" t="s">
        <v>592</v>
      </c>
      <c r="J169" s="3" t="s">
        <v>597</v>
      </c>
      <c r="K169" s="4">
        <v>75.91</v>
      </c>
      <c r="L169" s="2">
        <v>62</v>
      </c>
      <c r="M169" s="4">
        <v>4706.42</v>
      </c>
      <c r="N169" s="2">
        <v>1062.3</v>
      </c>
      <c r="O169" s="2">
        <v>22.57</v>
      </c>
      <c r="P169" s="2" t="s">
        <v>555</v>
      </c>
      <c r="Q169" s="2" t="s">
        <v>559</v>
      </c>
      <c r="R169" s="2">
        <v>2022</v>
      </c>
      <c r="S169" s="11" t="str">
        <f>TEXT(Table1[[#This Row],[Invoice Date]],"mmm")</f>
        <v>Mar</v>
      </c>
      <c r="T169" s="11">
        <f>DAY(Table1[[#This Row],[Invoice Date]])</f>
        <v>12</v>
      </c>
      <c r="U169" s="11" t="s">
        <v>561</v>
      </c>
    </row>
    <row r="170" spans="1:21" x14ac:dyDescent="0.25">
      <c r="A170" s="10" t="s">
        <v>19</v>
      </c>
      <c r="B170" s="2" t="s">
        <v>190</v>
      </c>
      <c r="C170" s="5">
        <v>45012</v>
      </c>
      <c r="D170" s="2" t="s">
        <v>522</v>
      </c>
      <c r="E170" s="2" t="s">
        <v>523</v>
      </c>
      <c r="F170" s="2" t="s">
        <v>601</v>
      </c>
      <c r="G170" s="2" t="s">
        <v>545</v>
      </c>
      <c r="H170" s="2" t="s">
        <v>530</v>
      </c>
      <c r="I170" s="2" t="s">
        <v>594</v>
      </c>
      <c r="J170" s="3" t="s">
        <v>596</v>
      </c>
      <c r="K170" s="4">
        <v>137.49</v>
      </c>
      <c r="L170" s="2">
        <v>49</v>
      </c>
      <c r="M170" s="4">
        <v>6737.01</v>
      </c>
      <c r="N170" s="2">
        <v>1526.96</v>
      </c>
      <c r="O170" s="2">
        <v>22.67</v>
      </c>
      <c r="P170" s="2" t="s">
        <v>554</v>
      </c>
      <c r="Q170" s="2" t="s">
        <v>556</v>
      </c>
      <c r="R170" s="2">
        <v>2023</v>
      </c>
      <c r="S170" s="11" t="str">
        <f>TEXT(Table1[[#This Row],[Invoice Date]],"mmm")</f>
        <v>Mar</v>
      </c>
      <c r="T170" s="11">
        <f>DAY(Table1[[#This Row],[Invoice Date]])</f>
        <v>27</v>
      </c>
      <c r="U170" s="11" t="s">
        <v>561</v>
      </c>
    </row>
    <row r="171" spans="1:21" x14ac:dyDescent="0.25">
      <c r="A171" s="10" t="s">
        <v>20</v>
      </c>
      <c r="B171" s="2" t="s">
        <v>191</v>
      </c>
      <c r="C171" s="5">
        <v>44552</v>
      </c>
      <c r="D171" s="2" t="s">
        <v>522</v>
      </c>
      <c r="E171" s="2" t="s">
        <v>524</v>
      </c>
      <c r="F171" s="2" t="s">
        <v>603</v>
      </c>
      <c r="G171" s="2" t="s">
        <v>528</v>
      </c>
      <c r="H171" s="2" t="s">
        <v>549</v>
      </c>
      <c r="I171" s="2" t="s">
        <v>592</v>
      </c>
      <c r="J171" s="3" t="s">
        <v>597</v>
      </c>
      <c r="K171" s="4">
        <v>129.96</v>
      </c>
      <c r="L171" s="2">
        <v>9</v>
      </c>
      <c r="M171" s="4">
        <v>1169.6400000000001</v>
      </c>
      <c r="N171" s="2">
        <v>222.3</v>
      </c>
      <c r="O171" s="2">
        <v>19.010000000000002</v>
      </c>
      <c r="P171" s="2" t="s">
        <v>554</v>
      </c>
      <c r="Q171" s="2" t="s">
        <v>556</v>
      </c>
      <c r="R171" s="2">
        <v>2021</v>
      </c>
      <c r="S171" s="11" t="str">
        <f>TEXT(Table1[[#This Row],[Invoice Date]],"mmm")</f>
        <v>Dec</v>
      </c>
      <c r="T171" s="11">
        <f>DAY(Table1[[#This Row],[Invoice Date]])</f>
        <v>22</v>
      </c>
      <c r="U171" s="11" t="s">
        <v>561</v>
      </c>
    </row>
    <row r="172" spans="1:21" x14ac:dyDescent="0.25">
      <c r="A172" s="10" t="s">
        <v>19</v>
      </c>
      <c r="B172" s="2" t="s">
        <v>192</v>
      </c>
      <c r="C172" s="5">
        <v>44884</v>
      </c>
      <c r="D172" s="2" t="s">
        <v>522</v>
      </c>
      <c r="E172" s="2" t="s">
        <v>526</v>
      </c>
      <c r="F172" s="2" t="s">
        <v>604</v>
      </c>
      <c r="G172" s="2" t="s">
        <v>534</v>
      </c>
      <c r="H172" s="2" t="s">
        <v>535</v>
      </c>
      <c r="I172" s="2" t="s">
        <v>592</v>
      </c>
      <c r="J172" s="3" t="s">
        <v>597</v>
      </c>
      <c r="K172" s="4">
        <v>72.12</v>
      </c>
      <c r="L172" s="2">
        <v>92</v>
      </c>
      <c r="M172" s="4">
        <v>6635.04</v>
      </c>
      <c r="N172" s="2">
        <v>1368.29</v>
      </c>
      <c r="O172" s="2">
        <v>20.62</v>
      </c>
      <c r="P172" s="2" t="s">
        <v>554</v>
      </c>
      <c r="Q172" s="2" t="s">
        <v>557</v>
      </c>
      <c r="R172" s="2">
        <v>2021</v>
      </c>
      <c r="S172" s="11" t="str">
        <f>TEXT(Table1[[#This Row],[Invoice Date]],"mmm")</f>
        <v>Nov</v>
      </c>
      <c r="T172" s="11">
        <f>DAY(Table1[[#This Row],[Invoice Date]])</f>
        <v>19</v>
      </c>
      <c r="U172" s="11" t="s">
        <v>561</v>
      </c>
    </row>
    <row r="173" spans="1:21" x14ac:dyDescent="0.25">
      <c r="A173" s="10" t="s">
        <v>17</v>
      </c>
      <c r="B173" s="2" t="s">
        <v>193</v>
      </c>
      <c r="C173" s="5">
        <v>45132</v>
      </c>
      <c r="D173" s="2" t="s">
        <v>522</v>
      </c>
      <c r="E173" s="2" t="s">
        <v>525</v>
      </c>
      <c r="F173" s="2" t="s">
        <v>602</v>
      </c>
      <c r="G173" s="2" t="s">
        <v>543</v>
      </c>
      <c r="H173" s="2" t="s">
        <v>548</v>
      </c>
      <c r="I173" s="2" t="s">
        <v>591</v>
      </c>
      <c r="J173" s="3" t="s">
        <v>598</v>
      </c>
      <c r="K173" s="4">
        <v>119.2</v>
      </c>
      <c r="L173" s="2">
        <v>31</v>
      </c>
      <c r="M173" s="4">
        <v>3695.2</v>
      </c>
      <c r="N173" s="2">
        <v>920.64</v>
      </c>
      <c r="O173" s="2">
        <v>24.91</v>
      </c>
      <c r="P173" s="2" t="s">
        <v>554</v>
      </c>
      <c r="Q173" s="2" t="s">
        <v>557</v>
      </c>
      <c r="R173" s="2">
        <v>2022</v>
      </c>
      <c r="S173" s="11" t="str">
        <f>TEXT(Table1[[#This Row],[Invoice Date]],"mmm")</f>
        <v>Jul</v>
      </c>
      <c r="T173" s="11">
        <f>DAY(Table1[[#This Row],[Invoice Date]])</f>
        <v>25</v>
      </c>
      <c r="U173" s="11" t="s">
        <v>560</v>
      </c>
    </row>
    <row r="174" spans="1:21" x14ac:dyDescent="0.25">
      <c r="A174" s="10" t="s">
        <v>19</v>
      </c>
      <c r="B174" s="2" t="s">
        <v>194</v>
      </c>
      <c r="C174" s="5">
        <v>44691</v>
      </c>
      <c r="D174" s="2" t="s">
        <v>522</v>
      </c>
      <c r="E174" s="2" t="s">
        <v>524</v>
      </c>
      <c r="F174" s="2" t="s">
        <v>603</v>
      </c>
      <c r="G174" s="2" t="s">
        <v>532</v>
      </c>
      <c r="H174" s="2" t="s">
        <v>547</v>
      </c>
      <c r="I174" s="2" t="s">
        <v>591</v>
      </c>
      <c r="J174" s="3" t="s">
        <v>598</v>
      </c>
      <c r="K174" s="4">
        <v>127.01</v>
      </c>
      <c r="L174" s="2">
        <v>98</v>
      </c>
      <c r="M174" s="4">
        <v>12446.98</v>
      </c>
      <c r="N174" s="2">
        <v>3300.79</v>
      </c>
      <c r="O174" s="2">
        <v>26.52</v>
      </c>
      <c r="P174" s="2" t="s">
        <v>554</v>
      </c>
      <c r="Q174" s="2" t="s">
        <v>556</v>
      </c>
      <c r="R174" s="2">
        <v>2023</v>
      </c>
      <c r="S174" s="11" t="str">
        <f>TEXT(Table1[[#This Row],[Invoice Date]],"mmm")</f>
        <v>May</v>
      </c>
      <c r="T174" s="11">
        <f>DAY(Table1[[#This Row],[Invoice Date]])</f>
        <v>10</v>
      </c>
      <c r="U174" s="11" t="s">
        <v>562</v>
      </c>
    </row>
    <row r="175" spans="1:21" x14ac:dyDescent="0.25">
      <c r="A175" s="10" t="s">
        <v>18</v>
      </c>
      <c r="B175" s="2" t="s">
        <v>195</v>
      </c>
      <c r="C175" s="5">
        <v>45141</v>
      </c>
      <c r="D175" s="2" t="s">
        <v>522</v>
      </c>
      <c r="E175" s="2" t="s">
        <v>523</v>
      </c>
      <c r="F175" s="2" t="s">
        <v>601</v>
      </c>
      <c r="G175" s="2" t="s">
        <v>530</v>
      </c>
      <c r="H175" s="2" t="s">
        <v>530</v>
      </c>
      <c r="I175" s="2" t="s">
        <v>592</v>
      </c>
      <c r="J175" s="3" t="s">
        <v>597</v>
      </c>
      <c r="K175" s="4">
        <v>135.56</v>
      </c>
      <c r="L175" s="2">
        <v>61</v>
      </c>
      <c r="M175" s="4">
        <v>8269.16</v>
      </c>
      <c r="N175" s="2">
        <v>1978.91</v>
      </c>
      <c r="O175" s="2">
        <v>23.93</v>
      </c>
      <c r="P175" s="2" t="s">
        <v>555</v>
      </c>
      <c r="Q175" s="2" t="s">
        <v>557</v>
      </c>
      <c r="R175" s="2">
        <v>2022</v>
      </c>
      <c r="S175" s="11" t="str">
        <f>TEXT(Table1[[#This Row],[Invoice Date]],"mmm")</f>
        <v>Aug</v>
      </c>
      <c r="T175" s="11">
        <f>DAY(Table1[[#This Row],[Invoice Date]])</f>
        <v>3</v>
      </c>
      <c r="U175" s="11" t="s">
        <v>562</v>
      </c>
    </row>
    <row r="176" spans="1:21" x14ac:dyDescent="0.25">
      <c r="A176" s="10" t="s">
        <v>19</v>
      </c>
      <c r="B176" s="2" t="s">
        <v>196</v>
      </c>
      <c r="C176" s="5">
        <v>45266</v>
      </c>
      <c r="D176" s="2" t="s">
        <v>522</v>
      </c>
      <c r="E176" s="2" t="s">
        <v>524</v>
      </c>
      <c r="F176" s="2" t="s">
        <v>603</v>
      </c>
      <c r="G176" s="2" t="s">
        <v>532</v>
      </c>
      <c r="H176" s="2" t="s">
        <v>547</v>
      </c>
      <c r="I176" s="2" t="s">
        <v>591</v>
      </c>
      <c r="J176" s="3" t="s">
        <v>598</v>
      </c>
      <c r="K176" s="4">
        <v>90.79</v>
      </c>
      <c r="L176" s="2">
        <v>79</v>
      </c>
      <c r="M176" s="4">
        <v>7172.41</v>
      </c>
      <c r="N176" s="2">
        <v>2042.81</v>
      </c>
      <c r="O176" s="2">
        <v>28.48</v>
      </c>
      <c r="P176" s="2" t="s">
        <v>554</v>
      </c>
      <c r="Q176" s="2" t="s">
        <v>558</v>
      </c>
      <c r="R176" s="2">
        <v>2021</v>
      </c>
      <c r="S176" s="11" t="str">
        <f>TEXT(Table1[[#This Row],[Invoice Date]],"mmm")</f>
        <v>Dec</v>
      </c>
      <c r="T176" s="11">
        <f>DAY(Table1[[#This Row],[Invoice Date]])</f>
        <v>6</v>
      </c>
      <c r="U176" s="11" t="s">
        <v>562</v>
      </c>
    </row>
    <row r="177" spans="1:21" x14ac:dyDescent="0.25">
      <c r="A177" s="10" t="s">
        <v>17</v>
      </c>
      <c r="B177" s="2" t="s">
        <v>197</v>
      </c>
      <c r="C177" s="5">
        <v>45254</v>
      </c>
      <c r="D177" s="2" t="s">
        <v>522</v>
      </c>
      <c r="E177" s="2" t="s">
        <v>526</v>
      </c>
      <c r="F177" s="2" t="s">
        <v>604</v>
      </c>
      <c r="G177" s="2" t="s">
        <v>546</v>
      </c>
      <c r="H177" s="2" t="s">
        <v>544</v>
      </c>
      <c r="I177" s="2" t="s">
        <v>591</v>
      </c>
      <c r="J177" s="3" t="s">
        <v>598</v>
      </c>
      <c r="K177" s="4">
        <v>46.58</v>
      </c>
      <c r="L177" s="2">
        <v>48</v>
      </c>
      <c r="M177" s="4">
        <v>2235.84</v>
      </c>
      <c r="N177" s="2">
        <v>590.41</v>
      </c>
      <c r="O177" s="2">
        <v>26.41</v>
      </c>
      <c r="P177" s="2" t="s">
        <v>554</v>
      </c>
      <c r="Q177" s="2" t="s">
        <v>557</v>
      </c>
      <c r="R177" s="2">
        <v>2021</v>
      </c>
      <c r="S177" s="11" t="str">
        <f>TEXT(Table1[[#This Row],[Invoice Date]],"mmm")</f>
        <v>Nov</v>
      </c>
      <c r="T177" s="11">
        <f>DAY(Table1[[#This Row],[Invoice Date]])</f>
        <v>24</v>
      </c>
      <c r="U177" s="11" t="s">
        <v>562</v>
      </c>
    </row>
    <row r="178" spans="1:21" x14ac:dyDescent="0.25">
      <c r="A178" s="10" t="s">
        <v>18</v>
      </c>
      <c r="B178" s="2" t="s">
        <v>198</v>
      </c>
      <c r="C178" s="5">
        <v>44670</v>
      </c>
      <c r="D178" s="2" t="s">
        <v>522</v>
      </c>
      <c r="E178" s="2" t="s">
        <v>526</v>
      </c>
      <c r="F178" s="2" t="s">
        <v>604</v>
      </c>
      <c r="G178" s="2" t="s">
        <v>546</v>
      </c>
      <c r="H178" s="2" t="s">
        <v>537</v>
      </c>
      <c r="I178" s="2" t="s">
        <v>592</v>
      </c>
      <c r="J178" s="3" t="s">
        <v>597</v>
      </c>
      <c r="K178" s="4">
        <v>53.19</v>
      </c>
      <c r="L178" s="2">
        <v>25</v>
      </c>
      <c r="M178" s="4">
        <v>1329.75</v>
      </c>
      <c r="N178" s="2">
        <v>282.39999999999998</v>
      </c>
      <c r="O178" s="2">
        <v>21.24</v>
      </c>
      <c r="P178" s="2" t="s">
        <v>555</v>
      </c>
      <c r="Q178" s="2" t="s">
        <v>557</v>
      </c>
      <c r="R178" s="2">
        <v>2023</v>
      </c>
      <c r="S178" s="11" t="str">
        <f>TEXT(Table1[[#This Row],[Invoice Date]],"mmm")</f>
        <v>Apr</v>
      </c>
      <c r="T178" s="11">
        <f>DAY(Table1[[#This Row],[Invoice Date]])</f>
        <v>19</v>
      </c>
      <c r="U178" s="11" t="s">
        <v>562</v>
      </c>
    </row>
    <row r="179" spans="1:21" x14ac:dyDescent="0.25">
      <c r="A179" s="10" t="s">
        <v>21</v>
      </c>
      <c r="B179" s="2" t="s">
        <v>199</v>
      </c>
      <c r="C179" s="5">
        <v>44546</v>
      </c>
      <c r="D179" s="2" t="s">
        <v>522</v>
      </c>
      <c r="E179" s="2" t="s">
        <v>523</v>
      </c>
      <c r="F179" s="2" t="s">
        <v>601</v>
      </c>
      <c r="G179" s="2" t="s">
        <v>530</v>
      </c>
      <c r="H179" s="2" t="s">
        <v>533</v>
      </c>
      <c r="I179" s="2" t="s">
        <v>594</v>
      </c>
      <c r="J179" s="3" t="s">
        <v>596</v>
      </c>
      <c r="K179" s="4">
        <v>58.44</v>
      </c>
      <c r="L179" s="2">
        <v>36</v>
      </c>
      <c r="M179" s="4">
        <v>2103.84</v>
      </c>
      <c r="N179" s="2">
        <v>492.89</v>
      </c>
      <c r="O179" s="2">
        <v>23.43</v>
      </c>
      <c r="P179" s="2" t="s">
        <v>554</v>
      </c>
      <c r="Q179" s="2" t="s">
        <v>557</v>
      </c>
      <c r="R179" s="2">
        <v>2023</v>
      </c>
      <c r="S179" s="11" t="str">
        <f>TEXT(Table1[[#This Row],[Invoice Date]],"mmm")</f>
        <v>Dec</v>
      </c>
      <c r="T179" s="11">
        <f>DAY(Table1[[#This Row],[Invoice Date]])</f>
        <v>16</v>
      </c>
      <c r="U179" s="11" t="s">
        <v>562</v>
      </c>
    </row>
    <row r="180" spans="1:21" x14ac:dyDescent="0.25">
      <c r="A180" s="10" t="s">
        <v>21</v>
      </c>
      <c r="B180" s="2" t="s">
        <v>200</v>
      </c>
      <c r="C180" s="5">
        <v>44272</v>
      </c>
      <c r="D180" s="2" t="s">
        <v>522</v>
      </c>
      <c r="E180" s="2" t="s">
        <v>524</v>
      </c>
      <c r="F180" s="2" t="s">
        <v>603</v>
      </c>
      <c r="G180" s="2" t="s">
        <v>532</v>
      </c>
      <c r="H180" s="2" t="s">
        <v>547</v>
      </c>
      <c r="I180" s="2" t="s">
        <v>592</v>
      </c>
      <c r="J180" s="3" t="s">
        <v>597</v>
      </c>
      <c r="K180" s="4">
        <v>97.19</v>
      </c>
      <c r="L180" s="2">
        <v>8</v>
      </c>
      <c r="M180" s="4">
        <v>777.52</v>
      </c>
      <c r="N180" s="2">
        <v>221.8</v>
      </c>
      <c r="O180" s="2">
        <v>28.53</v>
      </c>
      <c r="P180" s="2" t="s">
        <v>554</v>
      </c>
      <c r="Q180" s="2" t="s">
        <v>557</v>
      </c>
      <c r="R180" s="2">
        <v>2023</v>
      </c>
      <c r="S180" s="11" t="str">
        <f>TEXT(Table1[[#This Row],[Invoice Date]],"mmm")</f>
        <v>Mar</v>
      </c>
      <c r="T180" s="11">
        <f>DAY(Table1[[#This Row],[Invoice Date]])</f>
        <v>17</v>
      </c>
      <c r="U180" s="11" t="s">
        <v>560</v>
      </c>
    </row>
    <row r="181" spans="1:21" x14ac:dyDescent="0.25">
      <c r="A181" s="10" t="s">
        <v>19</v>
      </c>
      <c r="B181" s="2" t="s">
        <v>201</v>
      </c>
      <c r="C181" s="5">
        <v>44275</v>
      </c>
      <c r="D181" s="2" t="s">
        <v>522</v>
      </c>
      <c r="E181" s="2" t="s">
        <v>523</v>
      </c>
      <c r="F181" s="2" t="s">
        <v>601</v>
      </c>
      <c r="G181" s="2" t="s">
        <v>545</v>
      </c>
      <c r="H181" s="2" t="s">
        <v>527</v>
      </c>
      <c r="I181" s="2" t="s">
        <v>591</v>
      </c>
      <c r="J181" s="3" t="s">
        <v>598</v>
      </c>
      <c r="K181" s="4">
        <v>24.27</v>
      </c>
      <c r="L181" s="2">
        <v>73</v>
      </c>
      <c r="M181" s="4">
        <v>1771.71</v>
      </c>
      <c r="N181" s="2">
        <v>396.57</v>
      </c>
      <c r="O181" s="2">
        <v>22.38</v>
      </c>
      <c r="P181" s="2" t="s">
        <v>555</v>
      </c>
      <c r="Q181" s="2" t="s">
        <v>559</v>
      </c>
      <c r="R181" s="2">
        <v>2022</v>
      </c>
      <c r="S181" s="11" t="str">
        <f>TEXT(Table1[[#This Row],[Invoice Date]],"mmm")</f>
        <v>Mar</v>
      </c>
      <c r="T181" s="11">
        <f>DAY(Table1[[#This Row],[Invoice Date]])</f>
        <v>20</v>
      </c>
      <c r="U181" s="11" t="s">
        <v>561</v>
      </c>
    </row>
    <row r="182" spans="1:21" x14ac:dyDescent="0.25">
      <c r="A182" s="10" t="s">
        <v>19</v>
      </c>
      <c r="B182" s="2" t="s">
        <v>202</v>
      </c>
      <c r="C182" s="5">
        <v>44414</v>
      </c>
      <c r="D182" s="2" t="s">
        <v>522</v>
      </c>
      <c r="E182" s="2" t="s">
        <v>524</v>
      </c>
      <c r="F182" s="2" t="s">
        <v>603</v>
      </c>
      <c r="G182" s="2" t="s">
        <v>528</v>
      </c>
      <c r="H182" s="2" t="s">
        <v>538</v>
      </c>
      <c r="I182" s="2" t="s">
        <v>594</v>
      </c>
      <c r="J182" s="3" t="s">
        <v>596</v>
      </c>
      <c r="K182" s="4">
        <v>102.69</v>
      </c>
      <c r="L182" s="2">
        <v>58</v>
      </c>
      <c r="M182" s="4">
        <v>5956.02</v>
      </c>
      <c r="N182" s="2">
        <v>1578.12</v>
      </c>
      <c r="O182" s="2">
        <v>26.5</v>
      </c>
      <c r="P182" s="2" t="s">
        <v>554</v>
      </c>
      <c r="Q182" s="2" t="s">
        <v>559</v>
      </c>
      <c r="R182" s="2">
        <v>2023</v>
      </c>
      <c r="S182" s="11" t="str">
        <f>TEXT(Table1[[#This Row],[Invoice Date]],"mmm")</f>
        <v>Aug</v>
      </c>
      <c r="T182" s="11">
        <f>DAY(Table1[[#This Row],[Invoice Date]])</f>
        <v>6</v>
      </c>
      <c r="U182" s="11" t="s">
        <v>562</v>
      </c>
    </row>
    <row r="183" spans="1:21" x14ac:dyDescent="0.25">
      <c r="A183" s="10" t="s">
        <v>17</v>
      </c>
      <c r="B183" s="2" t="s">
        <v>203</v>
      </c>
      <c r="C183" s="5">
        <v>44520</v>
      </c>
      <c r="D183" s="2" t="s">
        <v>522</v>
      </c>
      <c r="E183" s="2" t="s">
        <v>524</v>
      </c>
      <c r="F183" s="2" t="s">
        <v>603</v>
      </c>
      <c r="G183" s="2" t="s">
        <v>538</v>
      </c>
      <c r="H183" s="2" t="s">
        <v>547</v>
      </c>
      <c r="I183" s="2" t="s">
        <v>593</v>
      </c>
      <c r="J183" s="3" t="s">
        <v>599</v>
      </c>
      <c r="K183" s="4">
        <v>67.37</v>
      </c>
      <c r="L183" s="2">
        <v>45</v>
      </c>
      <c r="M183" s="4">
        <v>3031.65</v>
      </c>
      <c r="N183" s="2">
        <v>720.81</v>
      </c>
      <c r="O183" s="2">
        <v>23.78</v>
      </c>
      <c r="P183" s="2" t="s">
        <v>554</v>
      </c>
      <c r="Q183" s="2" t="s">
        <v>559</v>
      </c>
      <c r="R183" s="2">
        <v>2023</v>
      </c>
      <c r="S183" s="11" t="str">
        <f>TEXT(Table1[[#This Row],[Invoice Date]],"mmm")</f>
        <v>Nov</v>
      </c>
      <c r="T183" s="11">
        <f>DAY(Table1[[#This Row],[Invoice Date]])</f>
        <v>20</v>
      </c>
      <c r="U183" s="11" t="s">
        <v>560</v>
      </c>
    </row>
    <row r="184" spans="1:21" x14ac:dyDescent="0.25">
      <c r="A184" s="10" t="s">
        <v>17</v>
      </c>
      <c r="B184" s="2" t="s">
        <v>204</v>
      </c>
      <c r="C184" s="5">
        <v>44462</v>
      </c>
      <c r="D184" s="2" t="s">
        <v>522</v>
      </c>
      <c r="E184" s="2" t="s">
        <v>595</v>
      </c>
      <c r="F184" s="2" t="s">
        <v>605</v>
      </c>
      <c r="G184" s="2" t="s">
        <v>578</v>
      </c>
      <c r="H184" s="2" t="s">
        <v>579</v>
      </c>
      <c r="I184" s="2" t="s">
        <v>594</v>
      </c>
      <c r="J184" s="3" t="s">
        <v>596</v>
      </c>
      <c r="K184" s="4">
        <v>58.38</v>
      </c>
      <c r="L184" s="2">
        <v>62</v>
      </c>
      <c r="M184" s="4">
        <v>3619.56</v>
      </c>
      <c r="N184" s="2">
        <v>761.51</v>
      </c>
      <c r="O184" s="2">
        <v>21.04</v>
      </c>
      <c r="P184" s="2" t="s">
        <v>554</v>
      </c>
      <c r="Q184" s="2" t="s">
        <v>556</v>
      </c>
      <c r="R184" s="2">
        <v>2021</v>
      </c>
      <c r="S184" s="11" t="str">
        <f>TEXT(Table1[[#This Row],[Invoice Date]],"mmm")</f>
        <v>Sep</v>
      </c>
      <c r="T184" s="11">
        <f>DAY(Table1[[#This Row],[Invoice Date]])</f>
        <v>23</v>
      </c>
      <c r="U184" s="11" t="s">
        <v>562</v>
      </c>
    </row>
    <row r="185" spans="1:21" x14ac:dyDescent="0.25">
      <c r="A185" s="10" t="s">
        <v>20</v>
      </c>
      <c r="B185" s="2" t="s">
        <v>205</v>
      </c>
      <c r="C185" s="5">
        <v>44577</v>
      </c>
      <c r="D185" s="2" t="s">
        <v>522</v>
      </c>
      <c r="E185" s="2" t="s">
        <v>524</v>
      </c>
      <c r="F185" s="2" t="s">
        <v>603</v>
      </c>
      <c r="G185" s="2" t="s">
        <v>529</v>
      </c>
      <c r="H185" s="2" t="s">
        <v>547</v>
      </c>
      <c r="I185" s="2" t="s">
        <v>591</v>
      </c>
      <c r="J185" s="3" t="s">
        <v>598</v>
      </c>
      <c r="K185" s="4">
        <v>134.33000000000001</v>
      </c>
      <c r="L185" s="2">
        <v>39</v>
      </c>
      <c r="M185" s="4">
        <v>5238.87</v>
      </c>
      <c r="N185" s="2">
        <v>777.28</v>
      </c>
      <c r="O185" s="2">
        <v>14.84</v>
      </c>
      <c r="P185" s="2" t="s">
        <v>555</v>
      </c>
      <c r="Q185" s="2" t="s">
        <v>556</v>
      </c>
      <c r="R185" s="2">
        <v>2021</v>
      </c>
      <c r="S185" s="11" t="str">
        <f>TEXT(Table1[[#This Row],[Invoice Date]],"mmm")</f>
        <v>Jan</v>
      </c>
      <c r="T185" s="11">
        <f>DAY(Table1[[#This Row],[Invoice Date]])</f>
        <v>16</v>
      </c>
      <c r="U185" s="11" t="s">
        <v>562</v>
      </c>
    </row>
    <row r="186" spans="1:21" x14ac:dyDescent="0.25">
      <c r="A186" s="10" t="s">
        <v>17</v>
      </c>
      <c r="B186" s="2" t="s">
        <v>206</v>
      </c>
      <c r="C186" s="5">
        <v>45013</v>
      </c>
      <c r="D186" s="2" t="s">
        <v>522</v>
      </c>
      <c r="E186" s="2" t="s">
        <v>524</v>
      </c>
      <c r="F186" s="2" t="s">
        <v>603</v>
      </c>
      <c r="G186" s="2" t="s">
        <v>538</v>
      </c>
      <c r="H186" s="2" t="s">
        <v>529</v>
      </c>
      <c r="I186" s="2" t="s">
        <v>594</v>
      </c>
      <c r="J186" s="3" t="s">
        <v>596</v>
      </c>
      <c r="K186" s="4">
        <v>79.8</v>
      </c>
      <c r="L186" s="2">
        <v>96</v>
      </c>
      <c r="M186" s="4">
        <v>7660.8</v>
      </c>
      <c r="N186" s="2">
        <v>1418.78</v>
      </c>
      <c r="O186" s="2">
        <v>18.52</v>
      </c>
      <c r="P186" s="2" t="s">
        <v>554</v>
      </c>
      <c r="Q186" s="2" t="s">
        <v>558</v>
      </c>
      <c r="R186" s="2">
        <v>2023</v>
      </c>
      <c r="S186" s="11" t="str">
        <f>TEXT(Table1[[#This Row],[Invoice Date]],"mmm")</f>
        <v>Mar</v>
      </c>
      <c r="T186" s="11">
        <f>DAY(Table1[[#This Row],[Invoice Date]])</f>
        <v>28</v>
      </c>
      <c r="U186" s="11" t="s">
        <v>561</v>
      </c>
    </row>
    <row r="187" spans="1:21" x14ac:dyDescent="0.25">
      <c r="A187" s="10" t="s">
        <v>20</v>
      </c>
      <c r="B187" s="2" t="s">
        <v>207</v>
      </c>
      <c r="C187" s="5">
        <v>44815</v>
      </c>
      <c r="D187" s="2" t="s">
        <v>522</v>
      </c>
      <c r="E187" s="2" t="s">
        <v>526</v>
      </c>
      <c r="F187" s="2" t="s">
        <v>604</v>
      </c>
      <c r="G187" s="2" t="s">
        <v>546</v>
      </c>
      <c r="H187" s="2" t="s">
        <v>534</v>
      </c>
      <c r="I187" s="2" t="s">
        <v>592</v>
      </c>
      <c r="J187" s="3" t="s">
        <v>597</v>
      </c>
      <c r="K187" s="4">
        <v>32.36</v>
      </c>
      <c r="L187" s="2">
        <v>58</v>
      </c>
      <c r="M187" s="4">
        <v>1876.88</v>
      </c>
      <c r="N187" s="2">
        <v>550.96</v>
      </c>
      <c r="O187" s="2">
        <v>29.36</v>
      </c>
      <c r="P187" s="2" t="s">
        <v>555</v>
      </c>
      <c r="Q187" s="2" t="s">
        <v>559</v>
      </c>
      <c r="R187" s="2">
        <v>2023</v>
      </c>
      <c r="S187" s="11" t="str">
        <f>TEXT(Table1[[#This Row],[Invoice Date]],"mmm")</f>
        <v>Sep</v>
      </c>
      <c r="T187" s="11">
        <f>DAY(Table1[[#This Row],[Invoice Date]])</f>
        <v>11</v>
      </c>
      <c r="U187" s="11" t="s">
        <v>561</v>
      </c>
    </row>
    <row r="188" spans="1:21" x14ac:dyDescent="0.25">
      <c r="A188" s="10" t="s">
        <v>18</v>
      </c>
      <c r="B188" s="2" t="s">
        <v>208</v>
      </c>
      <c r="C188" s="5">
        <v>45247</v>
      </c>
      <c r="D188" s="2" t="s">
        <v>522</v>
      </c>
      <c r="E188" s="2" t="s">
        <v>524</v>
      </c>
      <c r="F188" s="2" t="s">
        <v>603</v>
      </c>
      <c r="G188" s="2" t="s">
        <v>529</v>
      </c>
      <c r="H188" s="2" t="s">
        <v>528</v>
      </c>
      <c r="I188" s="2" t="s">
        <v>593</v>
      </c>
      <c r="J188" s="3" t="s">
        <v>599</v>
      </c>
      <c r="K188" s="4">
        <v>127.48</v>
      </c>
      <c r="L188" s="2">
        <v>81</v>
      </c>
      <c r="M188" s="4">
        <v>10325.879999999999</v>
      </c>
      <c r="N188" s="2">
        <v>2390.9899999999998</v>
      </c>
      <c r="O188" s="2">
        <v>23.16</v>
      </c>
      <c r="P188" s="2" t="s">
        <v>554</v>
      </c>
      <c r="Q188" s="2" t="s">
        <v>556</v>
      </c>
      <c r="R188" s="2">
        <v>2021</v>
      </c>
      <c r="S188" s="11" t="str">
        <f>TEXT(Table1[[#This Row],[Invoice Date]],"mmm")</f>
        <v>Nov</v>
      </c>
      <c r="T188" s="11">
        <f>DAY(Table1[[#This Row],[Invoice Date]])</f>
        <v>17</v>
      </c>
      <c r="U188" s="11" t="s">
        <v>561</v>
      </c>
    </row>
    <row r="189" spans="1:21" x14ac:dyDescent="0.25">
      <c r="A189" s="10" t="s">
        <v>19</v>
      </c>
      <c r="B189" s="2" t="s">
        <v>209</v>
      </c>
      <c r="C189" s="5">
        <v>45182</v>
      </c>
      <c r="D189" s="2" t="s">
        <v>522</v>
      </c>
      <c r="E189" s="2" t="s">
        <v>524</v>
      </c>
      <c r="F189" s="2" t="s">
        <v>603</v>
      </c>
      <c r="G189" s="2" t="s">
        <v>532</v>
      </c>
      <c r="H189" s="2" t="s">
        <v>547</v>
      </c>
      <c r="I189" s="2" t="s">
        <v>593</v>
      </c>
      <c r="J189" s="3" t="s">
        <v>599</v>
      </c>
      <c r="K189" s="4">
        <v>26.19</v>
      </c>
      <c r="L189" s="2">
        <v>99</v>
      </c>
      <c r="M189" s="4">
        <v>2592.81</v>
      </c>
      <c r="N189" s="2">
        <v>551.95000000000005</v>
      </c>
      <c r="O189" s="2">
        <v>21.29</v>
      </c>
      <c r="P189" s="2" t="s">
        <v>555</v>
      </c>
      <c r="Q189" s="2" t="s">
        <v>557</v>
      </c>
      <c r="R189" s="2">
        <v>2023</v>
      </c>
      <c r="S189" s="11" t="str">
        <f>TEXT(Table1[[#This Row],[Invoice Date]],"mmm")</f>
        <v>Sep</v>
      </c>
      <c r="T189" s="11">
        <f>DAY(Table1[[#This Row],[Invoice Date]])</f>
        <v>13</v>
      </c>
      <c r="U189" s="11" t="s">
        <v>562</v>
      </c>
    </row>
    <row r="190" spans="1:21" x14ac:dyDescent="0.25">
      <c r="A190" s="10" t="s">
        <v>18</v>
      </c>
      <c r="B190" s="2" t="s">
        <v>210</v>
      </c>
      <c r="C190" s="5">
        <v>44495</v>
      </c>
      <c r="D190" s="2" t="s">
        <v>522</v>
      </c>
      <c r="E190" s="2" t="s">
        <v>526</v>
      </c>
      <c r="F190" s="2" t="s">
        <v>604</v>
      </c>
      <c r="G190" s="2" t="s">
        <v>535</v>
      </c>
      <c r="H190" s="2" t="s">
        <v>534</v>
      </c>
      <c r="I190" s="2" t="s">
        <v>593</v>
      </c>
      <c r="J190" s="3" t="s">
        <v>599</v>
      </c>
      <c r="K190" s="4">
        <v>114.48</v>
      </c>
      <c r="L190" s="2">
        <v>83</v>
      </c>
      <c r="M190" s="4">
        <v>9501.84</v>
      </c>
      <c r="N190" s="2">
        <v>2723.14</v>
      </c>
      <c r="O190" s="2">
        <v>28.66</v>
      </c>
      <c r="P190" s="2" t="s">
        <v>554</v>
      </c>
      <c r="Q190" s="2" t="s">
        <v>557</v>
      </c>
      <c r="R190" s="2">
        <v>2022</v>
      </c>
      <c r="S190" s="11" t="str">
        <f>TEXT(Table1[[#This Row],[Invoice Date]],"mmm")</f>
        <v>Oct</v>
      </c>
      <c r="T190" s="11">
        <f>DAY(Table1[[#This Row],[Invoice Date]])</f>
        <v>26</v>
      </c>
      <c r="U190" s="11" t="s">
        <v>562</v>
      </c>
    </row>
    <row r="191" spans="1:21" x14ac:dyDescent="0.25">
      <c r="A191" s="10" t="s">
        <v>17</v>
      </c>
      <c r="B191" s="2" t="s">
        <v>211</v>
      </c>
      <c r="C191" s="5">
        <v>45104</v>
      </c>
      <c r="D191" s="2" t="s">
        <v>522</v>
      </c>
      <c r="E191" s="2" t="s">
        <v>524</v>
      </c>
      <c r="F191" s="2" t="s">
        <v>603</v>
      </c>
      <c r="G191" s="2" t="s">
        <v>538</v>
      </c>
      <c r="H191" s="2" t="s">
        <v>549</v>
      </c>
      <c r="I191" s="2" t="s">
        <v>591</v>
      </c>
      <c r="J191" s="3" t="s">
        <v>598</v>
      </c>
      <c r="K191" s="4">
        <v>120.61</v>
      </c>
      <c r="L191" s="2">
        <v>64</v>
      </c>
      <c r="M191" s="4">
        <v>7719.04</v>
      </c>
      <c r="N191" s="2">
        <v>1677.37</v>
      </c>
      <c r="O191" s="2">
        <v>21.73</v>
      </c>
      <c r="P191" s="2" t="s">
        <v>555</v>
      </c>
      <c r="Q191" s="2" t="s">
        <v>559</v>
      </c>
      <c r="R191" s="2">
        <v>2022</v>
      </c>
      <c r="S191" s="11" t="str">
        <f>TEXT(Table1[[#This Row],[Invoice Date]],"mmm")</f>
        <v>Jun</v>
      </c>
      <c r="T191" s="11">
        <f>DAY(Table1[[#This Row],[Invoice Date]])</f>
        <v>27</v>
      </c>
      <c r="U191" s="11" t="s">
        <v>562</v>
      </c>
    </row>
    <row r="192" spans="1:21" x14ac:dyDescent="0.25">
      <c r="A192" s="10" t="s">
        <v>18</v>
      </c>
      <c r="B192" s="2" t="s">
        <v>212</v>
      </c>
      <c r="C192" s="5">
        <v>44838</v>
      </c>
      <c r="D192" s="2" t="s">
        <v>522</v>
      </c>
      <c r="E192" s="2" t="s">
        <v>595</v>
      </c>
      <c r="F192" s="2" t="s">
        <v>605</v>
      </c>
      <c r="G192" s="2" t="s">
        <v>578</v>
      </c>
      <c r="H192" s="2" t="s">
        <v>580</v>
      </c>
      <c r="I192" s="2" t="s">
        <v>591</v>
      </c>
      <c r="J192" s="3" t="s">
        <v>598</v>
      </c>
      <c r="K192" s="4">
        <v>65.84</v>
      </c>
      <c r="L192" s="2">
        <v>44</v>
      </c>
      <c r="M192" s="4">
        <v>2896.96</v>
      </c>
      <c r="N192" s="2">
        <v>594.5</v>
      </c>
      <c r="O192" s="2">
        <v>20.52</v>
      </c>
      <c r="P192" s="2" t="s">
        <v>555</v>
      </c>
      <c r="Q192" s="2" t="s">
        <v>558</v>
      </c>
      <c r="R192" s="2">
        <v>2022</v>
      </c>
      <c r="S192" s="11" t="str">
        <f>TEXT(Table1[[#This Row],[Invoice Date]],"mmm")</f>
        <v>Oct</v>
      </c>
      <c r="T192" s="11">
        <f>DAY(Table1[[#This Row],[Invoice Date]])</f>
        <v>4</v>
      </c>
      <c r="U192" s="11" t="s">
        <v>561</v>
      </c>
    </row>
    <row r="193" spans="1:21" x14ac:dyDescent="0.25">
      <c r="A193" s="10" t="s">
        <v>18</v>
      </c>
      <c r="B193" s="2" t="s">
        <v>213</v>
      </c>
      <c r="C193" s="5">
        <v>44676</v>
      </c>
      <c r="D193" s="2" t="s">
        <v>522</v>
      </c>
      <c r="E193" s="2" t="s">
        <v>526</v>
      </c>
      <c r="F193" s="2" t="s">
        <v>604</v>
      </c>
      <c r="G193" s="2" t="s">
        <v>535</v>
      </c>
      <c r="H193" s="2" t="s">
        <v>535</v>
      </c>
      <c r="I193" s="2" t="s">
        <v>593</v>
      </c>
      <c r="J193" s="3" t="s">
        <v>599</v>
      </c>
      <c r="K193" s="4">
        <v>127.22</v>
      </c>
      <c r="L193" s="2">
        <v>29</v>
      </c>
      <c r="M193" s="4">
        <v>3689.38</v>
      </c>
      <c r="N193" s="2">
        <v>929.22</v>
      </c>
      <c r="O193" s="2">
        <v>25.19</v>
      </c>
      <c r="P193" s="2" t="s">
        <v>555</v>
      </c>
      <c r="Q193" s="2" t="s">
        <v>558</v>
      </c>
      <c r="R193" s="2">
        <v>2023</v>
      </c>
      <c r="S193" s="11" t="str">
        <f>TEXT(Table1[[#This Row],[Invoice Date]],"mmm")</f>
        <v>Apr</v>
      </c>
      <c r="T193" s="11">
        <f>DAY(Table1[[#This Row],[Invoice Date]])</f>
        <v>25</v>
      </c>
      <c r="U193" s="11" t="s">
        <v>560</v>
      </c>
    </row>
    <row r="194" spans="1:21" x14ac:dyDescent="0.25">
      <c r="A194" s="10" t="s">
        <v>18</v>
      </c>
      <c r="B194" s="2" t="s">
        <v>214</v>
      </c>
      <c r="C194" s="5">
        <v>44934</v>
      </c>
      <c r="D194" s="2" t="s">
        <v>522</v>
      </c>
      <c r="E194" s="2" t="s">
        <v>526</v>
      </c>
      <c r="F194" s="2" t="s">
        <v>604</v>
      </c>
      <c r="G194" s="2" t="s">
        <v>544</v>
      </c>
      <c r="H194" s="2" t="s">
        <v>535</v>
      </c>
      <c r="I194" s="2" t="s">
        <v>594</v>
      </c>
      <c r="J194" s="3" t="s">
        <v>596</v>
      </c>
      <c r="K194" s="4">
        <v>87.04</v>
      </c>
      <c r="L194" s="2">
        <v>59</v>
      </c>
      <c r="M194" s="4">
        <v>5135.3599999999997</v>
      </c>
      <c r="N194" s="2">
        <v>1245.49</v>
      </c>
      <c r="O194" s="2">
        <v>24.25</v>
      </c>
      <c r="P194" s="2" t="s">
        <v>555</v>
      </c>
      <c r="Q194" s="2" t="s">
        <v>557</v>
      </c>
      <c r="R194" s="2">
        <v>2021</v>
      </c>
      <c r="S194" s="11" t="str">
        <f>TEXT(Table1[[#This Row],[Invoice Date]],"mmm")</f>
        <v>Jan</v>
      </c>
      <c r="T194" s="11">
        <f>DAY(Table1[[#This Row],[Invoice Date]])</f>
        <v>8</v>
      </c>
      <c r="U194" s="11" t="s">
        <v>562</v>
      </c>
    </row>
    <row r="195" spans="1:21" x14ac:dyDescent="0.25">
      <c r="A195" s="10" t="s">
        <v>17</v>
      </c>
      <c r="B195" s="2" t="s">
        <v>215</v>
      </c>
      <c r="C195" s="5">
        <v>44473</v>
      </c>
      <c r="D195" s="2" t="s">
        <v>522</v>
      </c>
      <c r="E195" s="2" t="s">
        <v>523</v>
      </c>
      <c r="F195" s="2" t="s">
        <v>601</v>
      </c>
      <c r="G195" s="2" t="s">
        <v>539</v>
      </c>
      <c r="H195" s="2" t="s">
        <v>533</v>
      </c>
      <c r="I195" s="2" t="s">
        <v>593</v>
      </c>
      <c r="J195" s="3" t="s">
        <v>599</v>
      </c>
      <c r="K195" s="4">
        <v>80.23</v>
      </c>
      <c r="L195" s="2">
        <v>71</v>
      </c>
      <c r="M195" s="4">
        <v>5696.33</v>
      </c>
      <c r="N195" s="2">
        <v>789.69</v>
      </c>
      <c r="O195" s="2">
        <v>13.86</v>
      </c>
      <c r="P195" s="2" t="s">
        <v>555</v>
      </c>
      <c r="Q195" s="2" t="s">
        <v>558</v>
      </c>
      <c r="R195" s="2">
        <v>2023</v>
      </c>
      <c r="S195" s="11" t="str">
        <f>TEXT(Table1[[#This Row],[Invoice Date]],"mmm")</f>
        <v>Oct</v>
      </c>
      <c r="T195" s="11">
        <f>DAY(Table1[[#This Row],[Invoice Date]])</f>
        <v>4</v>
      </c>
      <c r="U195" s="11" t="s">
        <v>562</v>
      </c>
    </row>
    <row r="196" spans="1:21" x14ac:dyDescent="0.25">
      <c r="A196" s="10" t="s">
        <v>18</v>
      </c>
      <c r="B196" s="2" t="s">
        <v>216</v>
      </c>
      <c r="C196" s="5">
        <v>44690</v>
      </c>
      <c r="D196" s="2" t="s">
        <v>522</v>
      </c>
      <c r="E196" s="2" t="s">
        <v>524</v>
      </c>
      <c r="F196" s="2" t="s">
        <v>603</v>
      </c>
      <c r="G196" s="2" t="s">
        <v>532</v>
      </c>
      <c r="H196" s="2" t="s">
        <v>547</v>
      </c>
      <c r="I196" s="2" t="s">
        <v>594</v>
      </c>
      <c r="J196" s="3" t="s">
        <v>596</v>
      </c>
      <c r="K196" s="4">
        <v>25.9</v>
      </c>
      <c r="L196" s="2">
        <v>92</v>
      </c>
      <c r="M196" s="4">
        <v>2382.8000000000002</v>
      </c>
      <c r="N196" s="2">
        <v>462.89</v>
      </c>
      <c r="O196" s="2">
        <v>19.43</v>
      </c>
      <c r="P196" s="2" t="s">
        <v>555</v>
      </c>
      <c r="Q196" s="2" t="s">
        <v>559</v>
      </c>
      <c r="R196" s="2">
        <v>2023</v>
      </c>
      <c r="S196" s="11" t="str">
        <f>TEXT(Table1[[#This Row],[Invoice Date]],"mmm")</f>
        <v>May</v>
      </c>
      <c r="T196" s="11">
        <f>DAY(Table1[[#This Row],[Invoice Date]])</f>
        <v>9</v>
      </c>
      <c r="U196" s="11" t="s">
        <v>562</v>
      </c>
    </row>
    <row r="197" spans="1:21" x14ac:dyDescent="0.25">
      <c r="A197" s="10" t="s">
        <v>20</v>
      </c>
      <c r="B197" s="2" t="s">
        <v>217</v>
      </c>
      <c r="C197" s="5">
        <v>44789</v>
      </c>
      <c r="D197" s="2" t="s">
        <v>522</v>
      </c>
      <c r="E197" s="2" t="s">
        <v>524</v>
      </c>
      <c r="F197" s="2" t="s">
        <v>603</v>
      </c>
      <c r="G197" s="2" t="s">
        <v>536</v>
      </c>
      <c r="H197" s="2" t="s">
        <v>538</v>
      </c>
      <c r="I197" s="2" t="s">
        <v>594</v>
      </c>
      <c r="J197" s="3" t="s">
        <v>596</v>
      </c>
      <c r="K197" s="4">
        <v>57.7</v>
      </c>
      <c r="L197" s="2">
        <v>9</v>
      </c>
      <c r="M197" s="4">
        <v>519.29999999999995</v>
      </c>
      <c r="N197" s="2">
        <v>101.01</v>
      </c>
      <c r="O197" s="2">
        <v>19.45</v>
      </c>
      <c r="P197" s="2" t="s">
        <v>554</v>
      </c>
      <c r="Q197" s="2" t="s">
        <v>557</v>
      </c>
      <c r="R197" s="2">
        <v>2021</v>
      </c>
      <c r="S197" s="11" t="str">
        <f>TEXT(Table1[[#This Row],[Invoice Date]],"mmm")</f>
        <v>Aug</v>
      </c>
      <c r="T197" s="11">
        <f>DAY(Table1[[#This Row],[Invoice Date]])</f>
        <v>16</v>
      </c>
      <c r="U197" s="11" t="s">
        <v>560</v>
      </c>
    </row>
    <row r="198" spans="1:21" x14ac:dyDescent="0.25">
      <c r="A198" s="10" t="s">
        <v>17</v>
      </c>
      <c r="B198" s="2" t="s">
        <v>218</v>
      </c>
      <c r="C198" s="5">
        <v>44581</v>
      </c>
      <c r="D198" s="2" t="s">
        <v>522</v>
      </c>
      <c r="E198" s="2" t="s">
        <v>595</v>
      </c>
      <c r="F198" s="2" t="s">
        <v>605</v>
      </c>
      <c r="G198" s="2" t="s">
        <v>581</v>
      </c>
      <c r="H198" s="2" t="s">
        <v>582</v>
      </c>
      <c r="I198" s="2" t="s">
        <v>591</v>
      </c>
      <c r="J198" s="3" t="s">
        <v>598</v>
      </c>
      <c r="K198" s="4">
        <v>141.03</v>
      </c>
      <c r="L198" s="2">
        <v>92</v>
      </c>
      <c r="M198" s="4">
        <v>12974.76</v>
      </c>
      <c r="N198" s="2">
        <v>2278.9499999999998</v>
      </c>
      <c r="O198" s="2">
        <v>17.559999999999999</v>
      </c>
      <c r="P198" s="2" t="s">
        <v>554</v>
      </c>
      <c r="Q198" s="2" t="s">
        <v>556</v>
      </c>
      <c r="R198" s="2">
        <v>2021</v>
      </c>
      <c r="S198" s="11" t="str">
        <f>TEXT(Table1[[#This Row],[Invoice Date]],"mmm")</f>
        <v>Jan</v>
      </c>
      <c r="T198" s="11">
        <f>DAY(Table1[[#This Row],[Invoice Date]])</f>
        <v>20</v>
      </c>
      <c r="U198" s="11" t="s">
        <v>562</v>
      </c>
    </row>
    <row r="199" spans="1:21" x14ac:dyDescent="0.25">
      <c r="A199" s="10" t="s">
        <v>18</v>
      </c>
      <c r="B199" s="2" t="s">
        <v>219</v>
      </c>
      <c r="C199" s="5">
        <v>44774</v>
      </c>
      <c r="D199" s="2" t="s">
        <v>522</v>
      </c>
      <c r="E199" s="2" t="s">
        <v>595</v>
      </c>
      <c r="F199" s="2" t="s">
        <v>605</v>
      </c>
      <c r="G199" s="2" t="s">
        <v>581</v>
      </c>
      <c r="H199" s="2" t="s">
        <v>583</v>
      </c>
      <c r="I199" s="2" t="s">
        <v>594</v>
      </c>
      <c r="J199" s="3" t="s">
        <v>596</v>
      </c>
      <c r="K199" s="4">
        <v>70.94</v>
      </c>
      <c r="L199" s="2">
        <v>6</v>
      </c>
      <c r="M199" s="4">
        <v>425.64</v>
      </c>
      <c r="N199" s="2">
        <v>86.6</v>
      </c>
      <c r="O199" s="2">
        <v>20.350000000000001</v>
      </c>
      <c r="P199" s="2" t="s">
        <v>555</v>
      </c>
      <c r="Q199" s="2" t="s">
        <v>556</v>
      </c>
      <c r="R199" s="2">
        <v>2021</v>
      </c>
      <c r="S199" s="11" t="str">
        <f>TEXT(Table1[[#This Row],[Invoice Date]],"mmm")</f>
        <v>Aug</v>
      </c>
      <c r="T199" s="11">
        <f>DAY(Table1[[#This Row],[Invoice Date]])</f>
        <v>1</v>
      </c>
      <c r="U199" s="11" t="s">
        <v>560</v>
      </c>
    </row>
    <row r="200" spans="1:21" x14ac:dyDescent="0.25">
      <c r="A200" s="10" t="s">
        <v>17</v>
      </c>
      <c r="B200" s="2" t="s">
        <v>220</v>
      </c>
      <c r="C200" s="5">
        <v>44657</v>
      </c>
      <c r="D200" s="2" t="s">
        <v>522</v>
      </c>
      <c r="E200" s="2" t="s">
        <v>525</v>
      </c>
      <c r="F200" s="2" t="s">
        <v>602</v>
      </c>
      <c r="G200" s="2" t="s">
        <v>531</v>
      </c>
      <c r="H200" s="2" t="s">
        <v>548</v>
      </c>
      <c r="I200" s="2" t="s">
        <v>593</v>
      </c>
      <c r="J200" s="3" t="s">
        <v>599</v>
      </c>
      <c r="K200" s="4">
        <v>91.07</v>
      </c>
      <c r="L200" s="2">
        <v>29</v>
      </c>
      <c r="M200" s="4">
        <v>2641.03</v>
      </c>
      <c r="N200" s="2">
        <v>482.31</v>
      </c>
      <c r="O200" s="2">
        <v>18.260000000000002</v>
      </c>
      <c r="P200" s="2" t="s">
        <v>555</v>
      </c>
      <c r="Q200" s="2" t="s">
        <v>558</v>
      </c>
      <c r="R200" s="2">
        <v>2022</v>
      </c>
      <c r="S200" s="11" t="str">
        <f>TEXT(Table1[[#This Row],[Invoice Date]],"mmm")</f>
        <v>Apr</v>
      </c>
      <c r="T200" s="11">
        <f>DAY(Table1[[#This Row],[Invoice Date]])</f>
        <v>6</v>
      </c>
      <c r="U200" s="11" t="s">
        <v>562</v>
      </c>
    </row>
    <row r="201" spans="1:21" x14ac:dyDescent="0.25">
      <c r="A201" s="10" t="s">
        <v>21</v>
      </c>
      <c r="B201" s="2" t="s">
        <v>221</v>
      </c>
      <c r="C201" s="5">
        <v>44493</v>
      </c>
      <c r="D201" s="2" t="s">
        <v>522</v>
      </c>
      <c r="E201" s="2" t="s">
        <v>524</v>
      </c>
      <c r="F201" s="2" t="s">
        <v>603</v>
      </c>
      <c r="G201" s="2" t="s">
        <v>532</v>
      </c>
      <c r="H201" s="2" t="s">
        <v>538</v>
      </c>
      <c r="I201" s="2" t="s">
        <v>591</v>
      </c>
      <c r="J201" s="3" t="s">
        <v>598</v>
      </c>
      <c r="K201" s="4">
        <v>89.16</v>
      </c>
      <c r="L201" s="2">
        <v>58</v>
      </c>
      <c r="M201" s="4">
        <v>5171.28</v>
      </c>
      <c r="N201" s="2">
        <v>723.3</v>
      </c>
      <c r="O201" s="2">
        <v>13.99</v>
      </c>
      <c r="P201" s="2" t="s">
        <v>555</v>
      </c>
      <c r="Q201" s="2" t="s">
        <v>557</v>
      </c>
      <c r="R201" s="2">
        <v>2023</v>
      </c>
      <c r="S201" s="11" t="str">
        <f>TEXT(Table1[[#This Row],[Invoice Date]],"mmm")</f>
        <v>Oct</v>
      </c>
      <c r="T201" s="11">
        <f>DAY(Table1[[#This Row],[Invoice Date]])</f>
        <v>24</v>
      </c>
      <c r="U201" s="11" t="s">
        <v>560</v>
      </c>
    </row>
    <row r="202" spans="1:21" x14ac:dyDescent="0.25">
      <c r="A202" s="10" t="s">
        <v>20</v>
      </c>
      <c r="B202" s="2" t="s">
        <v>222</v>
      </c>
      <c r="C202" s="5">
        <v>44287</v>
      </c>
      <c r="D202" s="2" t="s">
        <v>522</v>
      </c>
      <c r="E202" s="2" t="s">
        <v>524</v>
      </c>
      <c r="F202" s="2" t="s">
        <v>603</v>
      </c>
      <c r="G202" s="2" t="s">
        <v>532</v>
      </c>
      <c r="H202" s="2" t="s">
        <v>538</v>
      </c>
      <c r="I202" s="2" t="s">
        <v>592</v>
      </c>
      <c r="J202" s="3" t="s">
        <v>597</v>
      </c>
      <c r="K202" s="4">
        <v>96.76</v>
      </c>
      <c r="L202" s="2">
        <v>17</v>
      </c>
      <c r="M202" s="4">
        <v>1644.92</v>
      </c>
      <c r="N202" s="2">
        <v>300.14999999999998</v>
      </c>
      <c r="O202" s="2">
        <v>18.25</v>
      </c>
      <c r="P202" s="2" t="s">
        <v>555</v>
      </c>
      <c r="Q202" s="2" t="s">
        <v>557</v>
      </c>
      <c r="R202" s="2">
        <v>2021</v>
      </c>
      <c r="S202" s="11" t="str">
        <f>TEXT(Table1[[#This Row],[Invoice Date]],"mmm")</f>
        <v>Apr</v>
      </c>
      <c r="T202" s="11">
        <f>DAY(Table1[[#This Row],[Invoice Date]])</f>
        <v>1</v>
      </c>
      <c r="U202" s="11" t="s">
        <v>562</v>
      </c>
    </row>
    <row r="203" spans="1:21" x14ac:dyDescent="0.25">
      <c r="A203" s="10" t="s">
        <v>18</v>
      </c>
      <c r="B203" s="2" t="s">
        <v>223</v>
      </c>
      <c r="C203" s="5">
        <v>44820</v>
      </c>
      <c r="D203" s="2" t="s">
        <v>522</v>
      </c>
      <c r="E203" s="2" t="s">
        <v>524</v>
      </c>
      <c r="F203" s="2" t="s">
        <v>603</v>
      </c>
      <c r="G203" s="2" t="s">
        <v>529</v>
      </c>
      <c r="H203" s="2" t="s">
        <v>547</v>
      </c>
      <c r="I203" s="2" t="s">
        <v>592</v>
      </c>
      <c r="J203" s="3" t="s">
        <v>597</v>
      </c>
      <c r="K203" s="4">
        <v>27.97</v>
      </c>
      <c r="L203" s="2">
        <v>16</v>
      </c>
      <c r="M203" s="4">
        <v>447.52</v>
      </c>
      <c r="N203" s="2">
        <v>51.22</v>
      </c>
      <c r="O203" s="2">
        <v>11.45</v>
      </c>
      <c r="P203" s="2" t="s">
        <v>554</v>
      </c>
      <c r="Q203" s="2" t="s">
        <v>556</v>
      </c>
      <c r="R203" s="2">
        <v>2023</v>
      </c>
      <c r="S203" s="11" t="str">
        <f>TEXT(Table1[[#This Row],[Invoice Date]],"mmm")</f>
        <v>Sep</v>
      </c>
      <c r="T203" s="11">
        <f>DAY(Table1[[#This Row],[Invoice Date]])</f>
        <v>16</v>
      </c>
      <c r="U203" s="11" t="s">
        <v>561</v>
      </c>
    </row>
    <row r="204" spans="1:21" x14ac:dyDescent="0.25">
      <c r="A204" s="10" t="s">
        <v>21</v>
      </c>
      <c r="B204" s="2" t="s">
        <v>224</v>
      </c>
      <c r="C204" s="5">
        <v>45268</v>
      </c>
      <c r="D204" s="2" t="s">
        <v>522</v>
      </c>
      <c r="E204" s="2" t="s">
        <v>523</v>
      </c>
      <c r="F204" s="2" t="s">
        <v>601</v>
      </c>
      <c r="G204" s="2" t="s">
        <v>545</v>
      </c>
      <c r="H204" s="2" t="s">
        <v>539</v>
      </c>
      <c r="I204" s="2" t="s">
        <v>591</v>
      </c>
      <c r="J204" s="3" t="s">
        <v>598</v>
      </c>
      <c r="K204" s="4">
        <v>67.08</v>
      </c>
      <c r="L204" s="2">
        <v>87</v>
      </c>
      <c r="M204" s="4">
        <v>5835.96</v>
      </c>
      <c r="N204" s="2">
        <v>1255.6500000000001</v>
      </c>
      <c r="O204" s="2">
        <v>21.52</v>
      </c>
      <c r="P204" s="2" t="s">
        <v>555</v>
      </c>
      <c r="Q204" s="2" t="s">
        <v>557</v>
      </c>
      <c r="R204" s="2">
        <v>2022</v>
      </c>
      <c r="S204" s="11" t="str">
        <f>TEXT(Table1[[#This Row],[Invoice Date]],"mmm")</f>
        <v>Dec</v>
      </c>
      <c r="T204" s="11">
        <f>DAY(Table1[[#This Row],[Invoice Date]])</f>
        <v>8</v>
      </c>
      <c r="U204" s="11" t="s">
        <v>561</v>
      </c>
    </row>
    <row r="205" spans="1:21" x14ac:dyDescent="0.25">
      <c r="A205" s="10" t="s">
        <v>21</v>
      </c>
      <c r="B205" s="2" t="s">
        <v>225</v>
      </c>
      <c r="C205" s="5">
        <v>44937</v>
      </c>
      <c r="D205" s="2" t="s">
        <v>522</v>
      </c>
      <c r="E205" s="2" t="s">
        <v>525</v>
      </c>
      <c r="F205" s="2" t="s">
        <v>602</v>
      </c>
      <c r="G205" s="2" t="s">
        <v>541</v>
      </c>
      <c r="H205" s="2" t="s">
        <v>553</v>
      </c>
      <c r="I205" s="2" t="s">
        <v>593</v>
      </c>
      <c r="J205" s="3" t="s">
        <v>599</v>
      </c>
      <c r="K205" s="4">
        <v>114.01</v>
      </c>
      <c r="L205" s="2">
        <v>95</v>
      </c>
      <c r="M205" s="4">
        <v>10830.95</v>
      </c>
      <c r="N205" s="2">
        <v>2932.27</v>
      </c>
      <c r="O205" s="2">
        <v>27.07</v>
      </c>
      <c r="P205" s="2" t="s">
        <v>554</v>
      </c>
      <c r="Q205" s="2" t="s">
        <v>557</v>
      </c>
      <c r="R205" s="2">
        <v>2022</v>
      </c>
      <c r="S205" s="11" t="str">
        <f>TEXT(Table1[[#This Row],[Invoice Date]],"mmm")</f>
        <v>Jan</v>
      </c>
      <c r="T205" s="11">
        <f>DAY(Table1[[#This Row],[Invoice Date]])</f>
        <v>11</v>
      </c>
      <c r="U205" s="11" t="s">
        <v>561</v>
      </c>
    </row>
    <row r="206" spans="1:21" x14ac:dyDescent="0.25">
      <c r="A206" s="10" t="s">
        <v>17</v>
      </c>
      <c r="B206" s="2" t="s">
        <v>226</v>
      </c>
      <c r="C206" s="5">
        <v>44544</v>
      </c>
      <c r="D206" s="2" t="s">
        <v>522</v>
      </c>
      <c r="E206" s="2" t="s">
        <v>526</v>
      </c>
      <c r="F206" s="2" t="s">
        <v>604</v>
      </c>
      <c r="G206" s="2" t="s">
        <v>535</v>
      </c>
      <c r="H206" s="2" t="s">
        <v>544</v>
      </c>
      <c r="I206" s="2" t="s">
        <v>592</v>
      </c>
      <c r="J206" s="3" t="s">
        <v>597</v>
      </c>
      <c r="K206" s="4">
        <v>46.07</v>
      </c>
      <c r="L206" s="2">
        <v>3</v>
      </c>
      <c r="M206" s="4">
        <v>138.21</v>
      </c>
      <c r="N206" s="2">
        <v>33.869999999999997</v>
      </c>
      <c r="O206" s="2">
        <v>24.51</v>
      </c>
      <c r="P206" s="2" t="s">
        <v>554</v>
      </c>
      <c r="Q206" s="2" t="s">
        <v>557</v>
      </c>
      <c r="R206" s="2">
        <v>2021</v>
      </c>
      <c r="S206" s="11" t="str">
        <f>TEXT(Table1[[#This Row],[Invoice Date]],"mmm")</f>
        <v>Dec</v>
      </c>
      <c r="T206" s="11">
        <f>DAY(Table1[[#This Row],[Invoice Date]])</f>
        <v>14</v>
      </c>
      <c r="U206" s="11" t="s">
        <v>561</v>
      </c>
    </row>
    <row r="207" spans="1:21" x14ac:dyDescent="0.25">
      <c r="A207" s="10" t="s">
        <v>21</v>
      </c>
      <c r="B207" s="2" t="s">
        <v>227</v>
      </c>
      <c r="C207" s="5">
        <v>44877</v>
      </c>
      <c r="D207" s="2" t="s">
        <v>522</v>
      </c>
      <c r="E207" s="2" t="s">
        <v>523</v>
      </c>
      <c r="F207" s="2" t="s">
        <v>601</v>
      </c>
      <c r="G207" s="2" t="s">
        <v>539</v>
      </c>
      <c r="H207" s="2" t="s">
        <v>530</v>
      </c>
      <c r="I207" s="2" t="s">
        <v>592</v>
      </c>
      <c r="J207" s="3" t="s">
        <v>597</v>
      </c>
      <c r="K207" s="4">
        <v>46.47</v>
      </c>
      <c r="L207" s="2">
        <v>21</v>
      </c>
      <c r="M207" s="4">
        <v>975.87</v>
      </c>
      <c r="N207" s="2">
        <v>167.93</v>
      </c>
      <c r="O207" s="2">
        <v>17.21</v>
      </c>
      <c r="P207" s="2" t="s">
        <v>555</v>
      </c>
      <c r="Q207" s="2" t="s">
        <v>558</v>
      </c>
      <c r="R207" s="2">
        <v>2021</v>
      </c>
      <c r="S207" s="11" t="str">
        <f>TEXT(Table1[[#This Row],[Invoice Date]],"mmm")</f>
        <v>Nov</v>
      </c>
      <c r="T207" s="11">
        <f>DAY(Table1[[#This Row],[Invoice Date]])</f>
        <v>12</v>
      </c>
      <c r="U207" s="11" t="s">
        <v>562</v>
      </c>
    </row>
    <row r="208" spans="1:21" x14ac:dyDescent="0.25">
      <c r="A208" s="10" t="s">
        <v>20</v>
      </c>
      <c r="B208" s="2" t="s">
        <v>228</v>
      </c>
      <c r="C208" s="5">
        <v>45196</v>
      </c>
      <c r="D208" s="2" t="s">
        <v>522</v>
      </c>
      <c r="E208" s="2" t="s">
        <v>524</v>
      </c>
      <c r="F208" s="2" t="s">
        <v>603</v>
      </c>
      <c r="G208" s="2" t="s">
        <v>536</v>
      </c>
      <c r="H208" s="2" t="s">
        <v>529</v>
      </c>
      <c r="I208" s="2" t="s">
        <v>594</v>
      </c>
      <c r="J208" s="3" t="s">
        <v>596</v>
      </c>
      <c r="K208" s="4">
        <v>21.31</v>
      </c>
      <c r="L208" s="2">
        <v>64</v>
      </c>
      <c r="M208" s="4">
        <v>1363.84</v>
      </c>
      <c r="N208" s="2">
        <v>160.13</v>
      </c>
      <c r="O208" s="2">
        <v>11.74</v>
      </c>
      <c r="P208" s="2" t="s">
        <v>555</v>
      </c>
      <c r="Q208" s="2" t="s">
        <v>557</v>
      </c>
      <c r="R208" s="2">
        <v>2023</v>
      </c>
      <c r="S208" s="11" t="str">
        <f>TEXT(Table1[[#This Row],[Invoice Date]],"mmm")</f>
        <v>Sep</v>
      </c>
      <c r="T208" s="11">
        <f>DAY(Table1[[#This Row],[Invoice Date]])</f>
        <v>27</v>
      </c>
      <c r="U208" s="11" t="s">
        <v>561</v>
      </c>
    </row>
    <row r="209" spans="1:21" x14ac:dyDescent="0.25">
      <c r="A209" s="10" t="s">
        <v>20</v>
      </c>
      <c r="B209" s="2" t="s">
        <v>229</v>
      </c>
      <c r="C209" s="5">
        <v>44932</v>
      </c>
      <c r="D209" s="2" t="s">
        <v>522</v>
      </c>
      <c r="E209" s="2" t="s">
        <v>523</v>
      </c>
      <c r="F209" s="2" t="s">
        <v>601</v>
      </c>
      <c r="G209" s="2" t="s">
        <v>527</v>
      </c>
      <c r="H209" s="2" t="s">
        <v>545</v>
      </c>
      <c r="I209" s="2" t="s">
        <v>594</v>
      </c>
      <c r="J209" s="3" t="s">
        <v>596</v>
      </c>
      <c r="K209" s="4">
        <v>76.87</v>
      </c>
      <c r="L209" s="2">
        <v>90</v>
      </c>
      <c r="M209" s="4">
        <v>6918.3</v>
      </c>
      <c r="N209" s="2">
        <v>971.54</v>
      </c>
      <c r="O209" s="2">
        <v>14.04</v>
      </c>
      <c r="P209" s="2" t="s">
        <v>554</v>
      </c>
      <c r="Q209" s="2" t="s">
        <v>559</v>
      </c>
      <c r="R209" s="2">
        <v>2021</v>
      </c>
      <c r="S209" s="11" t="str">
        <f>TEXT(Table1[[#This Row],[Invoice Date]],"mmm")</f>
        <v>Jan</v>
      </c>
      <c r="T209" s="11">
        <f>DAY(Table1[[#This Row],[Invoice Date]])</f>
        <v>6</v>
      </c>
      <c r="U209" s="11" t="s">
        <v>560</v>
      </c>
    </row>
    <row r="210" spans="1:21" x14ac:dyDescent="0.25">
      <c r="A210" s="10" t="s">
        <v>19</v>
      </c>
      <c r="B210" s="2" t="s">
        <v>230</v>
      </c>
      <c r="C210" s="5">
        <v>45111</v>
      </c>
      <c r="D210" s="2" t="s">
        <v>522</v>
      </c>
      <c r="E210" s="2" t="s">
        <v>525</v>
      </c>
      <c r="F210" s="2" t="s">
        <v>602</v>
      </c>
      <c r="G210" s="2" t="s">
        <v>531</v>
      </c>
      <c r="H210" s="2" t="s">
        <v>552</v>
      </c>
      <c r="I210" s="2" t="s">
        <v>593</v>
      </c>
      <c r="J210" s="3" t="s">
        <v>599</v>
      </c>
      <c r="K210" s="4">
        <v>134.76</v>
      </c>
      <c r="L210" s="2">
        <v>36</v>
      </c>
      <c r="M210" s="4">
        <v>4851.3599999999997</v>
      </c>
      <c r="N210" s="2">
        <v>1014.41</v>
      </c>
      <c r="O210" s="2">
        <v>20.91</v>
      </c>
      <c r="P210" s="2" t="s">
        <v>554</v>
      </c>
      <c r="Q210" s="2" t="s">
        <v>558</v>
      </c>
      <c r="R210" s="2">
        <v>2023</v>
      </c>
      <c r="S210" s="11" t="str">
        <f>TEXT(Table1[[#This Row],[Invoice Date]],"mmm")</f>
        <v>Jul</v>
      </c>
      <c r="T210" s="11">
        <f>DAY(Table1[[#This Row],[Invoice Date]])</f>
        <v>4</v>
      </c>
      <c r="U210" s="11" t="s">
        <v>561</v>
      </c>
    </row>
    <row r="211" spans="1:21" x14ac:dyDescent="0.25">
      <c r="A211" s="10" t="s">
        <v>20</v>
      </c>
      <c r="B211" s="2" t="s">
        <v>231</v>
      </c>
      <c r="C211" s="5">
        <v>44980</v>
      </c>
      <c r="D211" s="2" t="s">
        <v>522</v>
      </c>
      <c r="E211" s="2" t="s">
        <v>525</v>
      </c>
      <c r="F211" s="2" t="s">
        <v>602</v>
      </c>
      <c r="G211" s="2" t="s">
        <v>542</v>
      </c>
      <c r="H211" s="2" t="s">
        <v>553</v>
      </c>
      <c r="I211" s="2" t="s">
        <v>591</v>
      </c>
      <c r="J211" s="3" t="s">
        <v>598</v>
      </c>
      <c r="K211" s="4">
        <v>26.75</v>
      </c>
      <c r="L211" s="2">
        <v>86</v>
      </c>
      <c r="M211" s="4">
        <v>2300.5</v>
      </c>
      <c r="N211" s="2">
        <v>325.32</v>
      </c>
      <c r="O211" s="2">
        <v>14.14</v>
      </c>
      <c r="P211" s="2" t="s">
        <v>555</v>
      </c>
      <c r="Q211" s="2" t="s">
        <v>557</v>
      </c>
      <c r="R211" s="2">
        <v>2021</v>
      </c>
      <c r="S211" s="11" t="str">
        <f>TEXT(Table1[[#This Row],[Invoice Date]],"mmm")</f>
        <v>Feb</v>
      </c>
      <c r="T211" s="11">
        <f>DAY(Table1[[#This Row],[Invoice Date]])</f>
        <v>23</v>
      </c>
      <c r="U211" s="11" t="s">
        <v>561</v>
      </c>
    </row>
    <row r="212" spans="1:21" x14ac:dyDescent="0.25">
      <c r="A212" s="10" t="s">
        <v>21</v>
      </c>
      <c r="B212" s="2" t="s">
        <v>232</v>
      </c>
      <c r="C212" s="5">
        <v>45030</v>
      </c>
      <c r="D212" s="2" t="s">
        <v>522</v>
      </c>
      <c r="E212" s="2" t="s">
        <v>523</v>
      </c>
      <c r="F212" s="2" t="s">
        <v>601</v>
      </c>
      <c r="G212" s="2" t="s">
        <v>545</v>
      </c>
      <c r="H212" s="2" t="s">
        <v>539</v>
      </c>
      <c r="I212" s="2" t="s">
        <v>593</v>
      </c>
      <c r="J212" s="3" t="s">
        <v>599</v>
      </c>
      <c r="K212" s="4">
        <v>44.85</v>
      </c>
      <c r="L212" s="2">
        <v>62</v>
      </c>
      <c r="M212" s="4">
        <v>2780.7</v>
      </c>
      <c r="N212" s="2">
        <v>580.6</v>
      </c>
      <c r="O212" s="2">
        <v>20.88</v>
      </c>
      <c r="P212" s="2" t="s">
        <v>555</v>
      </c>
      <c r="Q212" s="2" t="s">
        <v>557</v>
      </c>
      <c r="R212" s="2">
        <v>2023</v>
      </c>
      <c r="S212" s="11" t="str">
        <f>TEXT(Table1[[#This Row],[Invoice Date]],"mmm")</f>
        <v>Apr</v>
      </c>
      <c r="T212" s="11">
        <f>DAY(Table1[[#This Row],[Invoice Date]])</f>
        <v>14</v>
      </c>
      <c r="U212" s="11" t="s">
        <v>561</v>
      </c>
    </row>
    <row r="213" spans="1:21" x14ac:dyDescent="0.25">
      <c r="A213" s="10" t="s">
        <v>20</v>
      </c>
      <c r="B213" s="2" t="s">
        <v>233</v>
      </c>
      <c r="C213" s="5">
        <v>45009</v>
      </c>
      <c r="D213" s="2" t="s">
        <v>522</v>
      </c>
      <c r="E213" s="2" t="s">
        <v>595</v>
      </c>
      <c r="F213" s="2" t="s">
        <v>605</v>
      </c>
      <c r="G213" s="2" t="s">
        <v>584</v>
      </c>
      <c r="H213" s="2" t="s">
        <v>585</v>
      </c>
      <c r="I213" s="2" t="s">
        <v>591</v>
      </c>
      <c r="J213" s="3" t="s">
        <v>598</v>
      </c>
      <c r="K213" s="4">
        <v>60.31</v>
      </c>
      <c r="L213" s="2">
        <v>42</v>
      </c>
      <c r="M213" s="4">
        <v>2533.02</v>
      </c>
      <c r="N213" s="2">
        <v>370.63</v>
      </c>
      <c r="O213" s="2">
        <v>14.63</v>
      </c>
      <c r="P213" s="2" t="s">
        <v>555</v>
      </c>
      <c r="Q213" s="2" t="s">
        <v>559</v>
      </c>
      <c r="R213" s="2">
        <v>2023</v>
      </c>
      <c r="S213" s="11" t="str">
        <f>TEXT(Table1[[#This Row],[Invoice Date]],"mmm")</f>
        <v>Mar</v>
      </c>
      <c r="T213" s="11">
        <f>DAY(Table1[[#This Row],[Invoice Date]])</f>
        <v>24</v>
      </c>
      <c r="U213" s="11" t="s">
        <v>562</v>
      </c>
    </row>
    <row r="214" spans="1:21" x14ac:dyDescent="0.25">
      <c r="A214" s="10" t="s">
        <v>17</v>
      </c>
      <c r="B214" s="2" t="s">
        <v>234</v>
      </c>
      <c r="C214" s="5">
        <v>44554</v>
      </c>
      <c r="D214" s="2" t="s">
        <v>522</v>
      </c>
      <c r="E214" s="2" t="s">
        <v>595</v>
      </c>
      <c r="F214" s="2" t="s">
        <v>605</v>
      </c>
      <c r="G214" s="2" t="s">
        <v>584</v>
      </c>
      <c r="H214" s="2" t="s">
        <v>586</v>
      </c>
      <c r="I214" s="2" t="s">
        <v>592</v>
      </c>
      <c r="J214" s="3" t="s">
        <v>597</v>
      </c>
      <c r="K214" s="4">
        <v>115.12</v>
      </c>
      <c r="L214" s="2">
        <v>76</v>
      </c>
      <c r="M214" s="4">
        <v>8749.1200000000008</v>
      </c>
      <c r="N214" s="2">
        <v>2360.38</v>
      </c>
      <c r="O214" s="2">
        <v>26.98</v>
      </c>
      <c r="P214" s="2" t="s">
        <v>554</v>
      </c>
      <c r="Q214" s="2" t="s">
        <v>558</v>
      </c>
      <c r="R214" s="2">
        <v>2023</v>
      </c>
      <c r="S214" s="11" t="str">
        <f>TEXT(Table1[[#This Row],[Invoice Date]],"mmm")</f>
        <v>Dec</v>
      </c>
      <c r="T214" s="11">
        <f>DAY(Table1[[#This Row],[Invoice Date]])</f>
        <v>24</v>
      </c>
      <c r="U214" s="11" t="s">
        <v>561</v>
      </c>
    </row>
    <row r="215" spans="1:21" x14ac:dyDescent="0.25">
      <c r="A215" s="10" t="s">
        <v>19</v>
      </c>
      <c r="B215" s="2" t="s">
        <v>235</v>
      </c>
      <c r="C215" s="5">
        <v>44332</v>
      </c>
      <c r="D215" s="2" t="s">
        <v>522</v>
      </c>
      <c r="E215" s="2" t="s">
        <v>524</v>
      </c>
      <c r="F215" s="2" t="s">
        <v>603</v>
      </c>
      <c r="G215" s="2" t="s">
        <v>532</v>
      </c>
      <c r="H215" s="2" t="s">
        <v>549</v>
      </c>
      <c r="I215" s="2" t="s">
        <v>594</v>
      </c>
      <c r="J215" s="3" t="s">
        <v>596</v>
      </c>
      <c r="K215" s="4">
        <v>103.28</v>
      </c>
      <c r="L215" s="2">
        <v>42</v>
      </c>
      <c r="M215" s="4">
        <v>4337.76</v>
      </c>
      <c r="N215" s="2">
        <v>778.43</v>
      </c>
      <c r="O215" s="2">
        <v>17.95</v>
      </c>
      <c r="P215" s="2" t="s">
        <v>554</v>
      </c>
      <c r="Q215" s="2" t="s">
        <v>556</v>
      </c>
      <c r="R215" s="2">
        <v>2023</v>
      </c>
      <c r="S215" s="11" t="str">
        <f>TEXT(Table1[[#This Row],[Invoice Date]],"mmm")</f>
        <v>May</v>
      </c>
      <c r="T215" s="11">
        <f>DAY(Table1[[#This Row],[Invoice Date]])</f>
        <v>16</v>
      </c>
      <c r="U215" s="11" t="s">
        <v>560</v>
      </c>
    </row>
    <row r="216" spans="1:21" x14ac:dyDescent="0.25">
      <c r="A216" s="10" t="s">
        <v>21</v>
      </c>
      <c r="B216" s="2" t="s">
        <v>236</v>
      </c>
      <c r="C216" s="5">
        <v>44667</v>
      </c>
      <c r="D216" s="2" t="s">
        <v>522</v>
      </c>
      <c r="E216" s="2" t="s">
        <v>524</v>
      </c>
      <c r="F216" s="2" t="s">
        <v>603</v>
      </c>
      <c r="G216" s="2" t="s">
        <v>532</v>
      </c>
      <c r="H216" s="2" t="s">
        <v>547</v>
      </c>
      <c r="I216" s="2" t="s">
        <v>593</v>
      </c>
      <c r="J216" s="3" t="s">
        <v>599</v>
      </c>
      <c r="K216" s="4">
        <v>74.069999999999993</v>
      </c>
      <c r="L216" s="2">
        <v>61</v>
      </c>
      <c r="M216" s="4">
        <v>4518.2700000000004</v>
      </c>
      <c r="N216" s="2">
        <v>673.72</v>
      </c>
      <c r="O216" s="2">
        <v>14.91</v>
      </c>
      <c r="P216" s="2" t="s">
        <v>555</v>
      </c>
      <c r="Q216" s="2" t="s">
        <v>556</v>
      </c>
      <c r="R216" s="2">
        <v>2022</v>
      </c>
      <c r="S216" s="11" t="str">
        <f>TEXT(Table1[[#This Row],[Invoice Date]],"mmm")</f>
        <v>Apr</v>
      </c>
      <c r="T216" s="11">
        <f>DAY(Table1[[#This Row],[Invoice Date]])</f>
        <v>16</v>
      </c>
      <c r="U216" s="11" t="s">
        <v>561</v>
      </c>
    </row>
    <row r="217" spans="1:21" x14ac:dyDescent="0.25">
      <c r="A217" s="10" t="s">
        <v>19</v>
      </c>
      <c r="B217" s="2" t="s">
        <v>237</v>
      </c>
      <c r="C217" s="5">
        <v>44806</v>
      </c>
      <c r="D217" s="2" t="s">
        <v>522</v>
      </c>
      <c r="E217" s="2" t="s">
        <v>523</v>
      </c>
      <c r="F217" s="2" t="s">
        <v>601</v>
      </c>
      <c r="G217" s="2" t="s">
        <v>539</v>
      </c>
      <c r="H217" s="2" t="s">
        <v>539</v>
      </c>
      <c r="I217" s="2" t="s">
        <v>593</v>
      </c>
      <c r="J217" s="3" t="s">
        <v>599</v>
      </c>
      <c r="K217" s="4">
        <v>118.68</v>
      </c>
      <c r="L217" s="2">
        <v>13</v>
      </c>
      <c r="M217" s="4">
        <v>1542.84</v>
      </c>
      <c r="N217" s="2">
        <v>404.94</v>
      </c>
      <c r="O217" s="2">
        <v>26.25</v>
      </c>
      <c r="P217" s="2" t="s">
        <v>554</v>
      </c>
      <c r="Q217" s="2" t="s">
        <v>558</v>
      </c>
      <c r="R217" s="2">
        <v>2023</v>
      </c>
      <c r="S217" s="11" t="str">
        <f>TEXT(Table1[[#This Row],[Invoice Date]],"mmm")</f>
        <v>Sep</v>
      </c>
      <c r="T217" s="11">
        <f>DAY(Table1[[#This Row],[Invoice Date]])</f>
        <v>2</v>
      </c>
      <c r="U217" s="11" t="s">
        <v>561</v>
      </c>
    </row>
    <row r="218" spans="1:21" x14ac:dyDescent="0.25">
      <c r="A218" s="10" t="s">
        <v>21</v>
      </c>
      <c r="B218" s="2" t="s">
        <v>238</v>
      </c>
      <c r="C218" s="5">
        <v>45002</v>
      </c>
      <c r="D218" s="2" t="s">
        <v>522</v>
      </c>
      <c r="E218" s="2" t="s">
        <v>524</v>
      </c>
      <c r="F218" s="2" t="s">
        <v>603</v>
      </c>
      <c r="G218" s="2" t="s">
        <v>536</v>
      </c>
      <c r="H218" s="2" t="s">
        <v>529</v>
      </c>
      <c r="I218" s="2" t="s">
        <v>591</v>
      </c>
      <c r="J218" s="3" t="s">
        <v>598</v>
      </c>
      <c r="K218" s="4">
        <v>99.25</v>
      </c>
      <c r="L218" s="2">
        <v>11</v>
      </c>
      <c r="M218" s="4">
        <v>1091.75</v>
      </c>
      <c r="N218" s="2">
        <v>184.03</v>
      </c>
      <c r="O218" s="2">
        <v>16.86</v>
      </c>
      <c r="P218" s="2" t="s">
        <v>554</v>
      </c>
      <c r="Q218" s="2" t="s">
        <v>557</v>
      </c>
      <c r="R218" s="2">
        <v>2021</v>
      </c>
      <c r="S218" s="11" t="str">
        <f>TEXT(Table1[[#This Row],[Invoice Date]],"mmm")</f>
        <v>Mar</v>
      </c>
      <c r="T218" s="11">
        <f>DAY(Table1[[#This Row],[Invoice Date]])</f>
        <v>17</v>
      </c>
      <c r="U218" s="11" t="s">
        <v>561</v>
      </c>
    </row>
    <row r="219" spans="1:21" x14ac:dyDescent="0.25">
      <c r="A219" s="10" t="s">
        <v>17</v>
      </c>
      <c r="B219" s="2" t="s">
        <v>239</v>
      </c>
      <c r="C219" s="5">
        <v>44847</v>
      </c>
      <c r="D219" s="2" t="s">
        <v>522</v>
      </c>
      <c r="E219" s="2" t="s">
        <v>524</v>
      </c>
      <c r="F219" s="2" t="s">
        <v>603</v>
      </c>
      <c r="G219" s="2" t="s">
        <v>536</v>
      </c>
      <c r="H219" s="2" t="s">
        <v>529</v>
      </c>
      <c r="I219" s="2" t="s">
        <v>591</v>
      </c>
      <c r="J219" s="3" t="s">
        <v>598</v>
      </c>
      <c r="K219" s="4">
        <v>136.49</v>
      </c>
      <c r="L219" s="2">
        <v>54</v>
      </c>
      <c r="M219" s="4">
        <v>7370.46</v>
      </c>
      <c r="N219" s="2">
        <v>901.39</v>
      </c>
      <c r="O219" s="2">
        <v>12.23</v>
      </c>
      <c r="P219" s="2" t="s">
        <v>555</v>
      </c>
      <c r="Q219" s="2" t="s">
        <v>557</v>
      </c>
      <c r="R219" s="2">
        <v>2022</v>
      </c>
      <c r="S219" s="11" t="str">
        <f>TEXT(Table1[[#This Row],[Invoice Date]],"mmm")</f>
        <v>Oct</v>
      </c>
      <c r="T219" s="11">
        <f>DAY(Table1[[#This Row],[Invoice Date]])</f>
        <v>13</v>
      </c>
      <c r="U219" s="11" t="s">
        <v>560</v>
      </c>
    </row>
    <row r="220" spans="1:21" x14ac:dyDescent="0.25">
      <c r="A220" s="10" t="s">
        <v>19</v>
      </c>
      <c r="B220" s="2" t="s">
        <v>240</v>
      </c>
      <c r="C220" s="5">
        <v>44235</v>
      </c>
      <c r="D220" s="2" t="s">
        <v>522</v>
      </c>
      <c r="E220" s="2" t="s">
        <v>524</v>
      </c>
      <c r="F220" s="2" t="s">
        <v>603</v>
      </c>
      <c r="G220" s="2" t="s">
        <v>538</v>
      </c>
      <c r="H220" s="2" t="s">
        <v>547</v>
      </c>
      <c r="I220" s="2" t="s">
        <v>593</v>
      </c>
      <c r="J220" s="3" t="s">
        <v>599</v>
      </c>
      <c r="K220" s="4">
        <v>126.34</v>
      </c>
      <c r="L220" s="2">
        <v>16</v>
      </c>
      <c r="M220" s="4">
        <v>2021.44</v>
      </c>
      <c r="N220" s="2">
        <v>432.75</v>
      </c>
      <c r="O220" s="2">
        <v>21.41</v>
      </c>
      <c r="P220" s="2" t="s">
        <v>555</v>
      </c>
      <c r="Q220" s="2" t="s">
        <v>556</v>
      </c>
      <c r="R220" s="2">
        <v>2022</v>
      </c>
      <c r="S220" s="11" t="str">
        <f>TEXT(Table1[[#This Row],[Invoice Date]],"mmm")</f>
        <v>Feb</v>
      </c>
      <c r="T220" s="11">
        <f>DAY(Table1[[#This Row],[Invoice Date]])</f>
        <v>8</v>
      </c>
      <c r="U220" s="11" t="s">
        <v>561</v>
      </c>
    </row>
    <row r="221" spans="1:21" x14ac:dyDescent="0.25">
      <c r="A221" s="10" t="s">
        <v>18</v>
      </c>
      <c r="B221" s="2" t="s">
        <v>241</v>
      </c>
      <c r="C221" s="5">
        <v>44809</v>
      </c>
      <c r="D221" s="2" t="s">
        <v>522</v>
      </c>
      <c r="E221" s="2" t="s">
        <v>523</v>
      </c>
      <c r="F221" s="2" t="s">
        <v>601</v>
      </c>
      <c r="G221" s="2" t="s">
        <v>527</v>
      </c>
      <c r="H221" s="2" t="s">
        <v>533</v>
      </c>
      <c r="I221" s="2" t="s">
        <v>591</v>
      </c>
      <c r="J221" s="3" t="s">
        <v>598</v>
      </c>
      <c r="K221" s="4">
        <v>52.87</v>
      </c>
      <c r="L221" s="2">
        <v>8</v>
      </c>
      <c r="M221" s="4">
        <v>422.96</v>
      </c>
      <c r="N221" s="2">
        <v>91.49</v>
      </c>
      <c r="O221" s="2">
        <v>21.63</v>
      </c>
      <c r="P221" s="2" t="s">
        <v>554</v>
      </c>
      <c r="Q221" s="2" t="s">
        <v>556</v>
      </c>
      <c r="R221" s="2">
        <v>2023</v>
      </c>
      <c r="S221" s="11" t="str">
        <f>TEXT(Table1[[#This Row],[Invoice Date]],"mmm")</f>
        <v>Sep</v>
      </c>
      <c r="T221" s="11">
        <f>DAY(Table1[[#This Row],[Invoice Date]])</f>
        <v>5</v>
      </c>
      <c r="U221" s="11" t="s">
        <v>560</v>
      </c>
    </row>
    <row r="222" spans="1:21" x14ac:dyDescent="0.25">
      <c r="A222" s="10" t="s">
        <v>21</v>
      </c>
      <c r="B222" s="2" t="s">
        <v>242</v>
      </c>
      <c r="C222" s="5">
        <v>44626</v>
      </c>
      <c r="D222" s="2" t="s">
        <v>522</v>
      </c>
      <c r="E222" s="2" t="s">
        <v>524</v>
      </c>
      <c r="F222" s="2" t="s">
        <v>603</v>
      </c>
      <c r="G222" s="2" t="s">
        <v>529</v>
      </c>
      <c r="H222" s="2" t="s">
        <v>547</v>
      </c>
      <c r="I222" s="2" t="s">
        <v>593</v>
      </c>
      <c r="J222" s="3" t="s">
        <v>599</v>
      </c>
      <c r="K222" s="4">
        <v>55.29</v>
      </c>
      <c r="L222" s="2">
        <v>59</v>
      </c>
      <c r="M222" s="4">
        <v>3262.11</v>
      </c>
      <c r="N222" s="2">
        <v>792.49</v>
      </c>
      <c r="O222" s="2">
        <v>24.29</v>
      </c>
      <c r="P222" s="2" t="s">
        <v>554</v>
      </c>
      <c r="Q222" s="2" t="s">
        <v>556</v>
      </c>
      <c r="R222" s="2">
        <v>2022</v>
      </c>
      <c r="S222" s="11" t="str">
        <f>TEXT(Table1[[#This Row],[Invoice Date]],"mmm")</f>
        <v>Mar</v>
      </c>
      <c r="T222" s="11">
        <f>DAY(Table1[[#This Row],[Invoice Date]])</f>
        <v>6</v>
      </c>
      <c r="U222" s="11" t="s">
        <v>560</v>
      </c>
    </row>
    <row r="223" spans="1:21" x14ac:dyDescent="0.25">
      <c r="A223" s="10" t="s">
        <v>18</v>
      </c>
      <c r="B223" s="2" t="s">
        <v>243</v>
      </c>
      <c r="C223" s="5">
        <v>44272</v>
      </c>
      <c r="D223" s="2" t="s">
        <v>522</v>
      </c>
      <c r="E223" s="2" t="s">
        <v>523</v>
      </c>
      <c r="F223" s="2" t="s">
        <v>601</v>
      </c>
      <c r="G223" s="2" t="s">
        <v>545</v>
      </c>
      <c r="H223" s="2" t="s">
        <v>527</v>
      </c>
      <c r="I223" s="2" t="s">
        <v>593</v>
      </c>
      <c r="J223" s="3" t="s">
        <v>599</v>
      </c>
      <c r="K223" s="4">
        <v>36.299999999999997</v>
      </c>
      <c r="L223" s="2">
        <v>57</v>
      </c>
      <c r="M223" s="4">
        <v>2069.1</v>
      </c>
      <c r="N223" s="2">
        <v>306.32</v>
      </c>
      <c r="O223" s="2">
        <v>14.8</v>
      </c>
      <c r="P223" s="2" t="s">
        <v>555</v>
      </c>
      <c r="Q223" s="2" t="s">
        <v>559</v>
      </c>
      <c r="R223" s="2">
        <v>2023</v>
      </c>
      <c r="S223" s="11" t="str">
        <f>TEXT(Table1[[#This Row],[Invoice Date]],"mmm")</f>
        <v>Mar</v>
      </c>
      <c r="T223" s="11">
        <f>DAY(Table1[[#This Row],[Invoice Date]])</f>
        <v>17</v>
      </c>
      <c r="U223" s="11" t="s">
        <v>561</v>
      </c>
    </row>
    <row r="224" spans="1:21" x14ac:dyDescent="0.25">
      <c r="A224" s="10" t="s">
        <v>19</v>
      </c>
      <c r="B224" s="2" t="s">
        <v>244</v>
      </c>
      <c r="C224" s="5">
        <v>44241</v>
      </c>
      <c r="D224" s="2" t="s">
        <v>522</v>
      </c>
      <c r="E224" s="2" t="s">
        <v>526</v>
      </c>
      <c r="F224" s="2" t="s">
        <v>604</v>
      </c>
      <c r="G224" s="2" t="s">
        <v>535</v>
      </c>
      <c r="H224" s="2" t="s">
        <v>544</v>
      </c>
      <c r="I224" s="2" t="s">
        <v>593</v>
      </c>
      <c r="J224" s="3" t="s">
        <v>599</v>
      </c>
      <c r="K224" s="4">
        <v>63.81</v>
      </c>
      <c r="L224" s="2">
        <v>40</v>
      </c>
      <c r="M224" s="4">
        <v>2552.4</v>
      </c>
      <c r="N224" s="2">
        <v>481.78</v>
      </c>
      <c r="O224" s="2">
        <v>18.88</v>
      </c>
      <c r="P224" s="2" t="s">
        <v>555</v>
      </c>
      <c r="Q224" s="2" t="s">
        <v>556</v>
      </c>
      <c r="R224" s="2">
        <v>2021</v>
      </c>
      <c r="S224" s="11" t="str">
        <f>TEXT(Table1[[#This Row],[Invoice Date]],"mmm")</f>
        <v>Feb</v>
      </c>
      <c r="T224" s="11">
        <f>DAY(Table1[[#This Row],[Invoice Date]])</f>
        <v>14</v>
      </c>
      <c r="U224" s="11" t="s">
        <v>560</v>
      </c>
    </row>
    <row r="225" spans="1:21" x14ac:dyDescent="0.25">
      <c r="A225" s="10" t="s">
        <v>18</v>
      </c>
      <c r="B225" s="2" t="s">
        <v>245</v>
      </c>
      <c r="C225" s="5">
        <v>44432</v>
      </c>
      <c r="D225" s="2" t="s">
        <v>522</v>
      </c>
      <c r="E225" s="2" t="s">
        <v>524</v>
      </c>
      <c r="F225" s="2" t="s">
        <v>603</v>
      </c>
      <c r="G225" s="2" t="s">
        <v>536</v>
      </c>
      <c r="H225" s="2" t="s">
        <v>529</v>
      </c>
      <c r="I225" s="2" t="s">
        <v>592</v>
      </c>
      <c r="J225" s="3" t="s">
        <v>597</v>
      </c>
      <c r="K225" s="4">
        <v>149.94</v>
      </c>
      <c r="L225" s="2">
        <v>59</v>
      </c>
      <c r="M225" s="4">
        <v>8846.4599999999991</v>
      </c>
      <c r="N225" s="2">
        <v>1384.24</v>
      </c>
      <c r="O225" s="2">
        <v>15.65</v>
      </c>
      <c r="P225" s="2" t="s">
        <v>555</v>
      </c>
      <c r="Q225" s="2" t="s">
        <v>559</v>
      </c>
      <c r="R225" s="2">
        <v>2023</v>
      </c>
      <c r="S225" s="11" t="str">
        <f>TEXT(Table1[[#This Row],[Invoice Date]],"mmm")</f>
        <v>Aug</v>
      </c>
      <c r="T225" s="11">
        <f>DAY(Table1[[#This Row],[Invoice Date]])</f>
        <v>24</v>
      </c>
      <c r="U225" s="11" t="s">
        <v>562</v>
      </c>
    </row>
    <row r="226" spans="1:21" x14ac:dyDescent="0.25">
      <c r="A226" s="10" t="s">
        <v>18</v>
      </c>
      <c r="B226" s="2" t="s">
        <v>246</v>
      </c>
      <c r="C226" s="5">
        <v>45235</v>
      </c>
      <c r="D226" s="2" t="s">
        <v>522</v>
      </c>
      <c r="E226" s="2" t="s">
        <v>524</v>
      </c>
      <c r="F226" s="2" t="s">
        <v>603</v>
      </c>
      <c r="G226" s="2" t="s">
        <v>536</v>
      </c>
      <c r="H226" s="2" t="s">
        <v>529</v>
      </c>
      <c r="I226" s="2" t="s">
        <v>591</v>
      </c>
      <c r="J226" s="3" t="s">
        <v>598</v>
      </c>
      <c r="K226" s="4">
        <v>72.75</v>
      </c>
      <c r="L226" s="2">
        <v>2</v>
      </c>
      <c r="M226" s="4">
        <v>145.5</v>
      </c>
      <c r="N226" s="2">
        <v>16.91</v>
      </c>
      <c r="O226" s="2">
        <v>11.62</v>
      </c>
      <c r="P226" s="2" t="s">
        <v>555</v>
      </c>
      <c r="Q226" s="2" t="s">
        <v>558</v>
      </c>
      <c r="R226" s="2">
        <v>2022</v>
      </c>
      <c r="S226" s="11" t="str">
        <f>TEXT(Table1[[#This Row],[Invoice Date]],"mmm")</f>
        <v>Nov</v>
      </c>
      <c r="T226" s="11">
        <f>DAY(Table1[[#This Row],[Invoice Date]])</f>
        <v>5</v>
      </c>
      <c r="U226" s="11" t="s">
        <v>561</v>
      </c>
    </row>
    <row r="227" spans="1:21" x14ac:dyDescent="0.25">
      <c r="A227" s="10" t="s">
        <v>19</v>
      </c>
      <c r="B227" s="2" t="s">
        <v>247</v>
      </c>
      <c r="C227" s="5">
        <v>44487</v>
      </c>
      <c r="D227" s="2" t="s">
        <v>522</v>
      </c>
      <c r="E227" s="2" t="s">
        <v>524</v>
      </c>
      <c r="F227" s="2" t="s">
        <v>603</v>
      </c>
      <c r="G227" s="2" t="s">
        <v>528</v>
      </c>
      <c r="H227" s="2" t="s">
        <v>529</v>
      </c>
      <c r="I227" s="2" t="s">
        <v>594</v>
      </c>
      <c r="J227" s="3" t="s">
        <v>596</v>
      </c>
      <c r="K227" s="4">
        <v>48.66</v>
      </c>
      <c r="L227" s="2">
        <v>94</v>
      </c>
      <c r="M227" s="4">
        <v>4574.04</v>
      </c>
      <c r="N227" s="2">
        <v>1259.3399999999999</v>
      </c>
      <c r="O227" s="2">
        <v>27.53</v>
      </c>
      <c r="P227" s="2" t="s">
        <v>555</v>
      </c>
      <c r="Q227" s="2" t="s">
        <v>557</v>
      </c>
      <c r="R227" s="2">
        <v>2021</v>
      </c>
      <c r="S227" s="11" t="str">
        <f>TEXT(Table1[[#This Row],[Invoice Date]],"mmm")</f>
        <v>Oct</v>
      </c>
      <c r="T227" s="11">
        <f>DAY(Table1[[#This Row],[Invoice Date]])</f>
        <v>18</v>
      </c>
      <c r="U227" s="11" t="s">
        <v>561</v>
      </c>
    </row>
    <row r="228" spans="1:21" x14ac:dyDescent="0.25">
      <c r="A228" s="10" t="s">
        <v>17</v>
      </c>
      <c r="B228" s="2" t="s">
        <v>248</v>
      </c>
      <c r="C228" s="5">
        <v>44459</v>
      </c>
      <c r="D228" s="2" t="s">
        <v>522</v>
      </c>
      <c r="E228" s="2" t="s">
        <v>595</v>
      </c>
      <c r="F228" s="2" t="s">
        <v>605</v>
      </c>
      <c r="G228" s="2" t="s">
        <v>587</v>
      </c>
      <c r="H228" s="2" t="s">
        <v>588</v>
      </c>
      <c r="I228" s="2" t="s">
        <v>594</v>
      </c>
      <c r="J228" s="3" t="s">
        <v>596</v>
      </c>
      <c r="K228" s="4">
        <v>119.12</v>
      </c>
      <c r="L228" s="2">
        <v>94</v>
      </c>
      <c r="M228" s="4">
        <v>11197.28</v>
      </c>
      <c r="N228" s="2">
        <v>2752</v>
      </c>
      <c r="O228" s="2">
        <v>24.58</v>
      </c>
      <c r="P228" s="2" t="s">
        <v>554</v>
      </c>
      <c r="Q228" s="2" t="s">
        <v>556</v>
      </c>
      <c r="R228" s="2">
        <v>2023</v>
      </c>
      <c r="S228" s="11" t="str">
        <f>TEXT(Table1[[#This Row],[Invoice Date]],"mmm")</f>
        <v>Sep</v>
      </c>
      <c r="T228" s="11">
        <f>DAY(Table1[[#This Row],[Invoice Date]])</f>
        <v>20</v>
      </c>
      <c r="U228" s="11" t="s">
        <v>560</v>
      </c>
    </row>
    <row r="229" spans="1:21" x14ac:dyDescent="0.25">
      <c r="A229" s="10" t="s">
        <v>18</v>
      </c>
      <c r="B229" s="2" t="s">
        <v>249</v>
      </c>
      <c r="C229" s="5">
        <v>45009</v>
      </c>
      <c r="D229" s="2" t="s">
        <v>522</v>
      </c>
      <c r="E229" s="2" t="s">
        <v>524</v>
      </c>
      <c r="F229" s="2" t="s">
        <v>603</v>
      </c>
      <c r="G229" s="2" t="s">
        <v>536</v>
      </c>
      <c r="H229" s="2" t="s">
        <v>547</v>
      </c>
      <c r="I229" s="2" t="s">
        <v>591</v>
      </c>
      <c r="J229" s="3" t="s">
        <v>598</v>
      </c>
      <c r="K229" s="4">
        <v>90.52</v>
      </c>
      <c r="L229" s="2">
        <v>76</v>
      </c>
      <c r="M229" s="4">
        <v>6879.52</v>
      </c>
      <c r="N229" s="2">
        <v>1102.74</v>
      </c>
      <c r="O229" s="2">
        <v>16.03</v>
      </c>
      <c r="P229" s="2" t="s">
        <v>554</v>
      </c>
      <c r="Q229" s="2" t="s">
        <v>557</v>
      </c>
      <c r="R229" s="2">
        <v>2021</v>
      </c>
      <c r="S229" s="11" t="str">
        <f>TEXT(Table1[[#This Row],[Invoice Date]],"mmm")</f>
        <v>Mar</v>
      </c>
      <c r="T229" s="11">
        <f>DAY(Table1[[#This Row],[Invoice Date]])</f>
        <v>24</v>
      </c>
      <c r="U229" s="11" t="s">
        <v>560</v>
      </c>
    </row>
    <row r="230" spans="1:21" x14ac:dyDescent="0.25">
      <c r="A230" s="10" t="s">
        <v>18</v>
      </c>
      <c r="B230" s="2" t="s">
        <v>250</v>
      </c>
      <c r="C230" s="5">
        <v>44201</v>
      </c>
      <c r="D230" s="2" t="s">
        <v>522</v>
      </c>
      <c r="E230" s="2" t="s">
        <v>524</v>
      </c>
      <c r="F230" s="2" t="s">
        <v>603</v>
      </c>
      <c r="G230" s="2" t="s">
        <v>529</v>
      </c>
      <c r="H230" s="2" t="s">
        <v>529</v>
      </c>
      <c r="I230" s="2" t="s">
        <v>593</v>
      </c>
      <c r="J230" s="3" t="s">
        <v>599</v>
      </c>
      <c r="K230" s="4">
        <v>39.450000000000003</v>
      </c>
      <c r="L230" s="2">
        <v>10</v>
      </c>
      <c r="M230" s="4">
        <v>394.5</v>
      </c>
      <c r="N230" s="2">
        <v>86.74</v>
      </c>
      <c r="O230" s="2">
        <v>21.99</v>
      </c>
      <c r="P230" s="2" t="s">
        <v>554</v>
      </c>
      <c r="Q230" s="2" t="s">
        <v>557</v>
      </c>
      <c r="R230" s="2">
        <v>2021</v>
      </c>
      <c r="S230" s="11" t="str">
        <f>TEXT(Table1[[#This Row],[Invoice Date]],"mmm")</f>
        <v>Jan</v>
      </c>
      <c r="T230" s="11">
        <f>DAY(Table1[[#This Row],[Invoice Date]])</f>
        <v>5</v>
      </c>
      <c r="U230" s="11" t="s">
        <v>561</v>
      </c>
    </row>
    <row r="231" spans="1:21" x14ac:dyDescent="0.25">
      <c r="A231" s="10" t="s">
        <v>17</v>
      </c>
      <c r="B231" s="2" t="s">
        <v>251</v>
      </c>
      <c r="C231" s="5">
        <v>45055</v>
      </c>
      <c r="D231" s="2" t="s">
        <v>522</v>
      </c>
      <c r="E231" s="2" t="s">
        <v>524</v>
      </c>
      <c r="F231" s="2" t="s">
        <v>603</v>
      </c>
      <c r="G231" s="2" t="s">
        <v>532</v>
      </c>
      <c r="H231" s="2" t="s">
        <v>538</v>
      </c>
      <c r="I231" s="2" t="s">
        <v>594</v>
      </c>
      <c r="J231" s="3" t="s">
        <v>596</v>
      </c>
      <c r="K231" s="4">
        <v>69.489999999999995</v>
      </c>
      <c r="L231" s="2">
        <v>44</v>
      </c>
      <c r="M231" s="4">
        <v>3057.56</v>
      </c>
      <c r="N231" s="2">
        <v>428.83</v>
      </c>
      <c r="O231" s="2">
        <v>14.03</v>
      </c>
      <c r="P231" s="2" t="s">
        <v>554</v>
      </c>
      <c r="Q231" s="2" t="s">
        <v>556</v>
      </c>
      <c r="R231" s="2">
        <v>2022</v>
      </c>
      <c r="S231" s="11" t="str">
        <f>TEXT(Table1[[#This Row],[Invoice Date]],"mmm")</f>
        <v>May</v>
      </c>
      <c r="T231" s="11">
        <f>DAY(Table1[[#This Row],[Invoice Date]])</f>
        <v>9</v>
      </c>
      <c r="U231" s="11" t="s">
        <v>562</v>
      </c>
    </row>
    <row r="232" spans="1:21" x14ac:dyDescent="0.25">
      <c r="A232" s="10" t="s">
        <v>18</v>
      </c>
      <c r="B232" s="2" t="s">
        <v>252</v>
      </c>
      <c r="C232" s="5">
        <v>44621</v>
      </c>
      <c r="D232" s="2" t="s">
        <v>522</v>
      </c>
      <c r="E232" s="2" t="s">
        <v>595</v>
      </c>
      <c r="F232" s="2" t="s">
        <v>605</v>
      </c>
      <c r="G232" s="2" t="s">
        <v>587</v>
      </c>
      <c r="H232" s="2" t="s">
        <v>589</v>
      </c>
      <c r="I232" s="2" t="s">
        <v>594</v>
      </c>
      <c r="J232" s="3" t="s">
        <v>596</v>
      </c>
      <c r="K232" s="4">
        <v>73.88</v>
      </c>
      <c r="L232" s="2">
        <v>11</v>
      </c>
      <c r="M232" s="4">
        <v>812.68</v>
      </c>
      <c r="N232" s="2">
        <v>225.96</v>
      </c>
      <c r="O232" s="2">
        <v>27.8</v>
      </c>
      <c r="P232" s="2" t="s">
        <v>555</v>
      </c>
      <c r="Q232" s="2" t="s">
        <v>556</v>
      </c>
      <c r="R232" s="2">
        <v>2021</v>
      </c>
      <c r="S232" s="11" t="str">
        <f>TEXT(Table1[[#This Row],[Invoice Date]],"mmm")</f>
        <v>Mar</v>
      </c>
      <c r="T232" s="11">
        <f>DAY(Table1[[#This Row],[Invoice Date]])</f>
        <v>1</v>
      </c>
      <c r="U232" s="11" t="s">
        <v>560</v>
      </c>
    </row>
    <row r="233" spans="1:21" x14ac:dyDescent="0.25">
      <c r="A233" s="10" t="s">
        <v>18</v>
      </c>
      <c r="B233" s="2" t="s">
        <v>253</v>
      </c>
      <c r="C233" s="5">
        <v>44371</v>
      </c>
      <c r="D233" s="2" t="s">
        <v>522</v>
      </c>
      <c r="E233" s="2" t="s">
        <v>525</v>
      </c>
      <c r="F233" s="2" t="s">
        <v>602</v>
      </c>
      <c r="G233" s="2" t="s">
        <v>540</v>
      </c>
      <c r="H233" s="2" t="s">
        <v>552</v>
      </c>
      <c r="I233" s="2" t="s">
        <v>591</v>
      </c>
      <c r="J233" s="3" t="s">
        <v>598</v>
      </c>
      <c r="K233" s="4">
        <v>118</v>
      </c>
      <c r="L233" s="2">
        <v>79</v>
      </c>
      <c r="M233" s="4">
        <v>9322</v>
      </c>
      <c r="N233" s="2">
        <v>1146.43</v>
      </c>
      <c r="O233" s="2">
        <v>12.3</v>
      </c>
      <c r="P233" s="2" t="s">
        <v>555</v>
      </c>
      <c r="Q233" s="2" t="s">
        <v>558</v>
      </c>
      <c r="R233" s="2">
        <v>2022</v>
      </c>
      <c r="S233" s="11" t="str">
        <f>TEXT(Table1[[#This Row],[Invoice Date]],"mmm")</f>
        <v>Jun</v>
      </c>
      <c r="T233" s="11">
        <f>DAY(Table1[[#This Row],[Invoice Date]])</f>
        <v>24</v>
      </c>
      <c r="U233" s="11" t="s">
        <v>560</v>
      </c>
    </row>
    <row r="234" spans="1:21" x14ac:dyDescent="0.25">
      <c r="A234" s="10" t="s">
        <v>18</v>
      </c>
      <c r="B234" s="2" t="s">
        <v>254</v>
      </c>
      <c r="C234" s="5">
        <v>44412</v>
      </c>
      <c r="D234" s="2" t="s">
        <v>522</v>
      </c>
      <c r="E234" s="2" t="s">
        <v>595</v>
      </c>
      <c r="F234" s="2" t="s">
        <v>605</v>
      </c>
      <c r="G234" s="2" t="s">
        <v>563</v>
      </c>
      <c r="H234" s="2" t="s">
        <v>564</v>
      </c>
      <c r="I234" s="2" t="s">
        <v>594</v>
      </c>
      <c r="J234" s="3" t="s">
        <v>596</v>
      </c>
      <c r="K234" s="4">
        <v>22.69</v>
      </c>
      <c r="L234" s="2">
        <v>80</v>
      </c>
      <c r="M234" s="4">
        <v>1815.2</v>
      </c>
      <c r="N234" s="2">
        <v>182.91</v>
      </c>
      <c r="O234" s="2">
        <v>10.08</v>
      </c>
      <c r="P234" s="2" t="s">
        <v>555</v>
      </c>
      <c r="Q234" s="2" t="s">
        <v>559</v>
      </c>
      <c r="R234" s="2">
        <v>2021</v>
      </c>
      <c r="S234" s="11" t="str">
        <f>TEXT(Table1[[#This Row],[Invoice Date]],"mmm")</f>
        <v>Aug</v>
      </c>
      <c r="T234" s="11">
        <f>DAY(Table1[[#This Row],[Invoice Date]])</f>
        <v>4</v>
      </c>
      <c r="U234" s="11" t="s">
        <v>562</v>
      </c>
    </row>
    <row r="235" spans="1:21" x14ac:dyDescent="0.25">
      <c r="A235" s="10" t="s">
        <v>20</v>
      </c>
      <c r="B235" s="2" t="s">
        <v>255</v>
      </c>
      <c r="C235" s="5">
        <v>44521</v>
      </c>
      <c r="D235" s="2" t="s">
        <v>522</v>
      </c>
      <c r="E235" s="2" t="s">
        <v>526</v>
      </c>
      <c r="F235" s="2" t="s">
        <v>604</v>
      </c>
      <c r="G235" s="2" t="s">
        <v>535</v>
      </c>
      <c r="H235" s="2" t="s">
        <v>535</v>
      </c>
      <c r="I235" s="2" t="s">
        <v>593</v>
      </c>
      <c r="J235" s="3" t="s">
        <v>599</v>
      </c>
      <c r="K235" s="4">
        <v>54.97</v>
      </c>
      <c r="L235" s="2">
        <v>81</v>
      </c>
      <c r="M235" s="4">
        <v>4452.57</v>
      </c>
      <c r="N235" s="2">
        <v>892.3</v>
      </c>
      <c r="O235" s="2">
        <v>20.04</v>
      </c>
      <c r="P235" s="2" t="s">
        <v>554</v>
      </c>
      <c r="Q235" s="2" t="s">
        <v>559</v>
      </c>
      <c r="R235" s="2">
        <v>2023</v>
      </c>
      <c r="S235" s="11" t="str">
        <f>TEXT(Table1[[#This Row],[Invoice Date]],"mmm")</f>
        <v>Nov</v>
      </c>
      <c r="T235" s="11">
        <f>DAY(Table1[[#This Row],[Invoice Date]])</f>
        <v>21</v>
      </c>
      <c r="U235" s="11" t="s">
        <v>562</v>
      </c>
    </row>
    <row r="236" spans="1:21" x14ac:dyDescent="0.25">
      <c r="A236" s="10" t="s">
        <v>17</v>
      </c>
      <c r="B236" s="2" t="s">
        <v>256</v>
      </c>
      <c r="C236" s="5">
        <v>44233</v>
      </c>
      <c r="D236" s="2" t="s">
        <v>522</v>
      </c>
      <c r="E236" s="2" t="s">
        <v>524</v>
      </c>
      <c r="F236" s="2" t="s">
        <v>603</v>
      </c>
      <c r="G236" s="2" t="s">
        <v>532</v>
      </c>
      <c r="H236" s="2" t="s">
        <v>547</v>
      </c>
      <c r="I236" s="2" t="s">
        <v>591</v>
      </c>
      <c r="J236" s="3" t="s">
        <v>598</v>
      </c>
      <c r="K236" s="4">
        <v>87.29</v>
      </c>
      <c r="L236" s="2">
        <v>90</v>
      </c>
      <c r="M236" s="4">
        <v>7856.1</v>
      </c>
      <c r="N236" s="2">
        <v>1701.83</v>
      </c>
      <c r="O236" s="2">
        <v>21.66</v>
      </c>
      <c r="P236" s="2" t="s">
        <v>554</v>
      </c>
      <c r="Q236" s="2" t="s">
        <v>557</v>
      </c>
      <c r="R236" s="2">
        <v>2021</v>
      </c>
      <c r="S236" s="11" t="str">
        <f>TEXT(Table1[[#This Row],[Invoice Date]],"mmm")</f>
        <v>Feb</v>
      </c>
      <c r="T236" s="11">
        <f>DAY(Table1[[#This Row],[Invoice Date]])</f>
        <v>6</v>
      </c>
      <c r="U236" s="11" t="s">
        <v>561</v>
      </c>
    </row>
    <row r="237" spans="1:21" x14ac:dyDescent="0.25">
      <c r="A237" s="10" t="s">
        <v>18</v>
      </c>
      <c r="B237" s="2" t="s">
        <v>257</v>
      </c>
      <c r="C237" s="5">
        <v>44906</v>
      </c>
      <c r="D237" s="2" t="s">
        <v>522</v>
      </c>
      <c r="E237" s="2" t="s">
        <v>595</v>
      </c>
      <c r="F237" s="2" t="s">
        <v>605</v>
      </c>
      <c r="G237" s="2" t="s">
        <v>563</v>
      </c>
      <c r="H237" s="2" t="s">
        <v>565</v>
      </c>
      <c r="I237" s="2" t="s">
        <v>593</v>
      </c>
      <c r="J237" s="3" t="s">
        <v>599</v>
      </c>
      <c r="K237" s="4">
        <v>54.95</v>
      </c>
      <c r="L237" s="2">
        <v>2</v>
      </c>
      <c r="M237" s="4">
        <v>109.9</v>
      </c>
      <c r="N237" s="2">
        <v>23.72</v>
      </c>
      <c r="O237" s="2">
        <v>21.58</v>
      </c>
      <c r="P237" s="2" t="s">
        <v>554</v>
      </c>
      <c r="Q237" s="2" t="s">
        <v>556</v>
      </c>
      <c r="R237" s="2">
        <v>2023</v>
      </c>
      <c r="S237" s="11" t="str">
        <f>TEXT(Table1[[#This Row],[Invoice Date]],"mmm")</f>
        <v>Dec</v>
      </c>
      <c r="T237" s="11">
        <f>DAY(Table1[[#This Row],[Invoice Date]])</f>
        <v>11</v>
      </c>
      <c r="U237" s="11" t="s">
        <v>562</v>
      </c>
    </row>
    <row r="238" spans="1:21" x14ac:dyDescent="0.25">
      <c r="A238" s="10" t="s">
        <v>17</v>
      </c>
      <c r="B238" s="2" t="s">
        <v>258</v>
      </c>
      <c r="C238" s="5">
        <v>44610</v>
      </c>
      <c r="D238" s="2" t="s">
        <v>522</v>
      </c>
      <c r="E238" s="2" t="s">
        <v>524</v>
      </c>
      <c r="F238" s="2" t="s">
        <v>603</v>
      </c>
      <c r="G238" s="2" t="s">
        <v>532</v>
      </c>
      <c r="H238" s="2" t="s">
        <v>538</v>
      </c>
      <c r="I238" s="2" t="s">
        <v>594</v>
      </c>
      <c r="J238" s="3" t="s">
        <v>596</v>
      </c>
      <c r="K238" s="4">
        <v>101.7</v>
      </c>
      <c r="L238" s="2">
        <v>50</v>
      </c>
      <c r="M238" s="4">
        <v>5085</v>
      </c>
      <c r="N238" s="2">
        <v>563.94000000000005</v>
      </c>
      <c r="O238" s="2">
        <v>11.09</v>
      </c>
      <c r="P238" s="2" t="s">
        <v>555</v>
      </c>
      <c r="Q238" s="2" t="s">
        <v>558</v>
      </c>
      <c r="R238" s="2">
        <v>2023</v>
      </c>
      <c r="S238" s="11" t="str">
        <f>TEXT(Table1[[#This Row],[Invoice Date]],"mmm")</f>
        <v>Feb</v>
      </c>
      <c r="T238" s="11">
        <f>DAY(Table1[[#This Row],[Invoice Date]])</f>
        <v>18</v>
      </c>
      <c r="U238" s="11" t="s">
        <v>561</v>
      </c>
    </row>
    <row r="239" spans="1:21" x14ac:dyDescent="0.25">
      <c r="A239" s="10" t="s">
        <v>21</v>
      </c>
      <c r="B239" s="2" t="s">
        <v>259</v>
      </c>
      <c r="C239" s="5">
        <v>44630</v>
      </c>
      <c r="D239" s="2" t="s">
        <v>522</v>
      </c>
      <c r="E239" s="2" t="s">
        <v>595</v>
      </c>
      <c r="F239" s="2" t="s">
        <v>605</v>
      </c>
      <c r="G239" s="2" t="s">
        <v>566</v>
      </c>
      <c r="H239" s="2" t="s">
        <v>567</v>
      </c>
      <c r="I239" s="2" t="s">
        <v>594</v>
      </c>
      <c r="J239" s="3" t="s">
        <v>596</v>
      </c>
      <c r="K239" s="4">
        <v>82.64</v>
      </c>
      <c r="L239" s="2">
        <v>12</v>
      </c>
      <c r="M239" s="4">
        <v>991.68</v>
      </c>
      <c r="N239" s="2">
        <v>161.44999999999999</v>
      </c>
      <c r="O239" s="2">
        <v>16.28</v>
      </c>
      <c r="P239" s="2" t="s">
        <v>554</v>
      </c>
      <c r="Q239" s="2" t="s">
        <v>558</v>
      </c>
      <c r="R239" s="2">
        <v>2021</v>
      </c>
      <c r="S239" s="11" t="str">
        <f>TEXT(Table1[[#This Row],[Invoice Date]],"mmm")</f>
        <v>Mar</v>
      </c>
      <c r="T239" s="11">
        <f>DAY(Table1[[#This Row],[Invoice Date]])</f>
        <v>10</v>
      </c>
      <c r="U239" s="11" t="s">
        <v>562</v>
      </c>
    </row>
    <row r="240" spans="1:21" x14ac:dyDescent="0.25">
      <c r="A240" s="10" t="s">
        <v>21</v>
      </c>
      <c r="B240" s="2" t="s">
        <v>260</v>
      </c>
      <c r="C240" s="5">
        <v>44787</v>
      </c>
      <c r="D240" s="2" t="s">
        <v>522</v>
      </c>
      <c r="E240" s="2" t="s">
        <v>523</v>
      </c>
      <c r="F240" s="2" t="s">
        <v>601</v>
      </c>
      <c r="G240" s="2" t="s">
        <v>530</v>
      </c>
      <c r="H240" s="2" t="s">
        <v>530</v>
      </c>
      <c r="I240" s="2" t="s">
        <v>593</v>
      </c>
      <c r="J240" s="3" t="s">
        <v>599</v>
      </c>
      <c r="K240" s="4">
        <v>67.02</v>
      </c>
      <c r="L240" s="2">
        <v>90</v>
      </c>
      <c r="M240" s="4">
        <v>6031.8</v>
      </c>
      <c r="N240" s="2">
        <v>1205.3900000000001</v>
      </c>
      <c r="O240" s="2">
        <v>19.98</v>
      </c>
      <c r="P240" s="2" t="s">
        <v>555</v>
      </c>
      <c r="Q240" s="2" t="s">
        <v>558</v>
      </c>
      <c r="R240" s="2">
        <v>2023</v>
      </c>
      <c r="S240" s="11" t="str">
        <f>TEXT(Table1[[#This Row],[Invoice Date]],"mmm")</f>
        <v>Aug</v>
      </c>
      <c r="T240" s="11">
        <f>DAY(Table1[[#This Row],[Invoice Date]])</f>
        <v>14</v>
      </c>
      <c r="U240" s="11" t="s">
        <v>560</v>
      </c>
    </row>
    <row r="241" spans="1:21" x14ac:dyDescent="0.25">
      <c r="A241" s="10" t="s">
        <v>18</v>
      </c>
      <c r="B241" s="2" t="s">
        <v>261</v>
      </c>
      <c r="C241" s="5">
        <v>44399</v>
      </c>
      <c r="D241" s="2" t="s">
        <v>522</v>
      </c>
      <c r="E241" s="2" t="s">
        <v>595</v>
      </c>
      <c r="F241" s="2" t="s">
        <v>605</v>
      </c>
      <c r="G241" s="2" t="s">
        <v>566</v>
      </c>
      <c r="H241" s="2" t="s">
        <v>568</v>
      </c>
      <c r="I241" s="2" t="s">
        <v>592</v>
      </c>
      <c r="J241" s="3" t="s">
        <v>597</v>
      </c>
      <c r="K241" s="4">
        <v>143.4</v>
      </c>
      <c r="L241" s="2">
        <v>23</v>
      </c>
      <c r="M241" s="4">
        <v>3298.2</v>
      </c>
      <c r="N241" s="2">
        <v>472.68</v>
      </c>
      <c r="O241" s="2">
        <v>14.33</v>
      </c>
      <c r="P241" s="2" t="s">
        <v>555</v>
      </c>
      <c r="Q241" s="2" t="s">
        <v>558</v>
      </c>
      <c r="R241" s="2">
        <v>2021</v>
      </c>
      <c r="S241" s="11" t="str">
        <f>TEXT(Table1[[#This Row],[Invoice Date]],"mmm")</f>
        <v>Jul</v>
      </c>
      <c r="T241" s="11">
        <f>DAY(Table1[[#This Row],[Invoice Date]])</f>
        <v>22</v>
      </c>
      <c r="U241" s="11" t="s">
        <v>561</v>
      </c>
    </row>
    <row r="242" spans="1:21" x14ac:dyDescent="0.25">
      <c r="A242" s="10" t="s">
        <v>17</v>
      </c>
      <c r="B242" s="2" t="s">
        <v>262</v>
      </c>
      <c r="C242" s="5">
        <v>45144</v>
      </c>
      <c r="D242" s="2" t="s">
        <v>522</v>
      </c>
      <c r="E242" s="2" t="s">
        <v>524</v>
      </c>
      <c r="F242" s="2" t="s">
        <v>603</v>
      </c>
      <c r="G242" s="2" t="s">
        <v>532</v>
      </c>
      <c r="H242" s="2" t="s">
        <v>528</v>
      </c>
      <c r="I242" s="2" t="s">
        <v>594</v>
      </c>
      <c r="J242" s="3" t="s">
        <v>596</v>
      </c>
      <c r="K242" s="4">
        <v>102.18</v>
      </c>
      <c r="L242" s="2">
        <v>18</v>
      </c>
      <c r="M242" s="4">
        <v>1839.24</v>
      </c>
      <c r="N242" s="2">
        <v>504.92</v>
      </c>
      <c r="O242" s="2">
        <v>27.45</v>
      </c>
      <c r="P242" s="2" t="s">
        <v>555</v>
      </c>
      <c r="Q242" s="2" t="s">
        <v>558</v>
      </c>
      <c r="R242" s="2">
        <v>2021</v>
      </c>
      <c r="S242" s="11" t="str">
        <f>TEXT(Table1[[#This Row],[Invoice Date]],"mmm")</f>
        <v>Aug</v>
      </c>
      <c r="T242" s="11">
        <f>DAY(Table1[[#This Row],[Invoice Date]])</f>
        <v>6</v>
      </c>
      <c r="U242" s="11" t="s">
        <v>561</v>
      </c>
    </row>
    <row r="243" spans="1:21" x14ac:dyDescent="0.25">
      <c r="A243" s="10" t="s">
        <v>17</v>
      </c>
      <c r="B243" s="2" t="s">
        <v>263</v>
      </c>
      <c r="C243" s="5">
        <v>44574</v>
      </c>
      <c r="D243" s="2" t="s">
        <v>522</v>
      </c>
      <c r="E243" s="2" t="s">
        <v>524</v>
      </c>
      <c r="F243" s="2" t="s">
        <v>603</v>
      </c>
      <c r="G243" s="2" t="s">
        <v>528</v>
      </c>
      <c r="H243" s="2" t="s">
        <v>547</v>
      </c>
      <c r="I243" s="2" t="s">
        <v>592</v>
      </c>
      <c r="J243" s="3" t="s">
        <v>597</v>
      </c>
      <c r="K243" s="4">
        <v>36.89</v>
      </c>
      <c r="L243" s="2">
        <v>62</v>
      </c>
      <c r="M243" s="4">
        <v>2287.1799999999998</v>
      </c>
      <c r="N243" s="2">
        <v>268.56</v>
      </c>
      <c r="O243" s="2">
        <v>11.74</v>
      </c>
      <c r="P243" s="2" t="s">
        <v>555</v>
      </c>
      <c r="Q243" s="2" t="s">
        <v>559</v>
      </c>
      <c r="R243" s="2">
        <v>2023</v>
      </c>
      <c r="S243" s="11" t="str">
        <f>TEXT(Table1[[#This Row],[Invoice Date]],"mmm")</f>
        <v>Jan</v>
      </c>
      <c r="T243" s="11">
        <f>DAY(Table1[[#This Row],[Invoice Date]])</f>
        <v>13</v>
      </c>
      <c r="U243" s="11" t="s">
        <v>561</v>
      </c>
    </row>
    <row r="244" spans="1:21" x14ac:dyDescent="0.25">
      <c r="A244" s="10" t="s">
        <v>17</v>
      </c>
      <c r="B244" s="2" t="s">
        <v>264</v>
      </c>
      <c r="C244" s="5">
        <v>45139</v>
      </c>
      <c r="D244" s="2" t="s">
        <v>522</v>
      </c>
      <c r="E244" s="2" t="s">
        <v>524</v>
      </c>
      <c r="F244" s="2" t="s">
        <v>603</v>
      </c>
      <c r="G244" s="2" t="s">
        <v>536</v>
      </c>
      <c r="H244" s="2" t="s">
        <v>528</v>
      </c>
      <c r="I244" s="2" t="s">
        <v>594</v>
      </c>
      <c r="J244" s="3" t="s">
        <v>596</v>
      </c>
      <c r="K244" s="4">
        <v>92.81</v>
      </c>
      <c r="L244" s="2">
        <v>96</v>
      </c>
      <c r="M244" s="4">
        <v>8909.76</v>
      </c>
      <c r="N244" s="2">
        <v>1759.47</v>
      </c>
      <c r="O244" s="2">
        <v>19.75</v>
      </c>
      <c r="P244" s="2" t="s">
        <v>555</v>
      </c>
      <c r="Q244" s="2" t="s">
        <v>559</v>
      </c>
      <c r="R244" s="2">
        <v>2023</v>
      </c>
      <c r="S244" s="11" t="str">
        <f>TEXT(Table1[[#This Row],[Invoice Date]],"mmm")</f>
        <v>Aug</v>
      </c>
      <c r="T244" s="11">
        <f>DAY(Table1[[#This Row],[Invoice Date]])</f>
        <v>1</v>
      </c>
      <c r="U244" s="11" t="s">
        <v>562</v>
      </c>
    </row>
    <row r="245" spans="1:21" x14ac:dyDescent="0.25">
      <c r="A245" s="10" t="s">
        <v>20</v>
      </c>
      <c r="B245" s="2" t="s">
        <v>265</v>
      </c>
      <c r="C245" s="5">
        <v>44901</v>
      </c>
      <c r="D245" s="2" t="s">
        <v>522</v>
      </c>
      <c r="E245" s="2" t="s">
        <v>524</v>
      </c>
      <c r="F245" s="2" t="s">
        <v>603</v>
      </c>
      <c r="G245" s="2" t="s">
        <v>532</v>
      </c>
      <c r="H245" s="2" t="s">
        <v>529</v>
      </c>
      <c r="I245" s="2" t="s">
        <v>592</v>
      </c>
      <c r="J245" s="3" t="s">
        <v>597</v>
      </c>
      <c r="K245" s="4">
        <v>121.5</v>
      </c>
      <c r="L245" s="2">
        <v>62</v>
      </c>
      <c r="M245" s="4">
        <v>7533</v>
      </c>
      <c r="N245" s="2">
        <v>1794.99</v>
      </c>
      <c r="O245" s="2">
        <v>23.83</v>
      </c>
      <c r="P245" s="2" t="s">
        <v>555</v>
      </c>
      <c r="Q245" s="2" t="s">
        <v>559</v>
      </c>
      <c r="R245" s="2">
        <v>2022</v>
      </c>
      <c r="S245" s="11" t="str">
        <f>TEXT(Table1[[#This Row],[Invoice Date]],"mmm")</f>
        <v>Dec</v>
      </c>
      <c r="T245" s="11">
        <f>DAY(Table1[[#This Row],[Invoice Date]])</f>
        <v>6</v>
      </c>
      <c r="U245" s="11" t="s">
        <v>560</v>
      </c>
    </row>
    <row r="246" spans="1:21" x14ac:dyDescent="0.25">
      <c r="A246" s="10" t="s">
        <v>21</v>
      </c>
      <c r="B246" s="2" t="s">
        <v>266</v>
      </c>
      <c r="C246" s="5">
        <v>44703</v>
      </c>
      <c r="D246" s="2" t="s">
        <v>522</v>
      </c>
      <c r="E246" s="2" t="s">
        <v>524</v>
      </c>
      <c r="F246" s="2" t="s">
        <v>603</v>
      </c>
      <c r="G246" s="2" t="s">
        <v>538</v>
      </c>
      <c r="H246" s="2" t="s">
        <v>529</v>
      </c>
      <c r="I246" s="2" t="s">
        <v>592</v>
      </c>
      <c r="J246" s="3" t="s">
        <v>597</v>
      </c>
      <c r="K246" s="4">
        <v>112.1</v>
      </c>
      <c r="L246" s="2">
        <v>38</v>
      </c>
      <c r="M246" s="4">
        <v>4259.8</v>
      </c>
      <c r="N246" s="2">
        <v>648.98</v>
      </c>
      <c r="O246" s="2">
        <v>15.23</v>
      </c>
      <c r="P246" s="2" t="s">
        <v>554</v>
      </c>
      <c r="Q246" s="2" t="s">
        <v>556</v>
      </c>
      <c r="R246" s="2">
        <v>2023</v>
      </c>
      <c r="S246" s="11" t="str">
        <f>TEXT(Table1[[#This Row],[Invoice Date]],"mmm")</f>
        <v>May</v>
      </c>
      <c r="T246" s="11">
        <f>DAY(Table1[[#This Row],[Invoice Date]])</f>
        <v>22</v>
      </c>
      <c r="U246" s="11" t="s">
        <v>561</v>
      </c>
    </row>
    <row r="247" spans="1:21" x14ac:dyDescent="0.25">
      <c r="A247" s="10" t="s">
        <v>17</v>
      </c>
      <c r="B247" s="2" t="s">
        <v>267</v>
      </c>
      <c r="C247" s="5">
        <v>44524</v>
      </c>
      <c r="D247" s="2" t="s">
        <v>522</v>
      </c>
      <c r="E247" s="2" t="s">
        <v>524</v>
      </c>
      <c r="F247" s="2" t="s">
        <v>603</v>
      </c>
      <c r="G247" s="2" t="s">
        <v>532</v>
      </c>
      <c r="H247" s="2" t="s">
        <v>549</v>
      </c>
      <c r="I247" s="2" t="s">
        <v>592</v>
      </c>
      <c r="J247" s="3" t="s">
        <v>597</v>
      </c>
      <c r="K247" s="4">
        <v>42.37</v>
      </c>
      <c r="L247" s="2">
        <v>67</v>
      </c>
      <c r="M247" s="4">
        <v>2838.79</v>
      </c>
      <c r="N247" s="2">
        <v>638.29999999999995</v>
      </c>
      <c r="O247" s="2">
        <v>22.48</v>
      </c>
      <c r="P247" s="2" t="s">
        <v>555</v>
      </c>
      <c r="Q247" s="2" t="s">
        <v>557</v>
      </c>
      <c r="R247" s="2">
        <v>2022</v>
      </c>
      <c r="S247" s="11" t="str">
        <f>TEXT(Table1[[#This Row],[Invoice Date]],"mmm")</f>
        <v>Nov</v>
      </c>
      <c r="T247" s="11">
        <f>DAY(Table1[[#This Row],[Invoice Date]])</f>
        <v>24</v>
      </c>
      <c r="U247" s="11" t="s">
        <v>561</v>
      </c>
    </row>
    <row r="248" spans="1:21" x14ac:dyDescent="0.25">
      <c r="A248" s="10" t="s">
        <v>17</v>
      </c>
      <c r="B248" s="2" t="s">
        <v>268</v>
      </c>
      <c r="C248" s="5">
        <v>44401</v>
      </c>
      <c r="D248" s="2" t="s">
        <v>522</v>
      </c>
      <c r="E248" s="2" t="s">
        <v>524</v>
      </c>
      <c r="F248" s="2" t="s">
        <v>603</v>
      </c>
      <c r="G248" s="2" t="s">
        <v>536</v>
      </c>
      <c r="H248" s="2" t="s">
        <v>529</v>
      </c>
      <c r="I248" s="2" t="s">
        <v>593</v>
      </c>
      <c r="J248" s="3" t="s">
        <v>599</v>
      </c>
      <c r="K248" s="4">
        <v>146.41</v>
      </c>
      <c r="L248" s="2">
        <v>38</v>
      </c>
      <c r="M248" s="4">
        <v>5563.58</v>
      </c>
      <c r="N248" s="2">
        <v>1479.23</v>
      </c>
      <c r="O248" s="2">
        <v>26.59</v>
      </c>
      <c r="P248" s="2" t="s">
        <v>555</v>
      </c>
      <c r="Q248" s="2" t="s">
        <v>558</v>
      </c>
      <c r="R248" s="2">
        <v>2023</v>
      </c>
      <c r="S248" s="11" t="str">
        <f>TEXT(Table1[[#This Row],[Invoice Date]],"mmm")</f>
        <v>Jul</v>
      </c>
      <c r="T248" s="11">
        <f>DAY(Table1[[#This Row],[Invoice Date]])</f>
        <v>24</v>
      </c>
      <c r="U248" s="11" t="s">
        <v>561</v>
      </c>
    </row>
    <row r="249" spans="1:21" x14ac:dyDescent="0.25">
      <c r="A249" s="10" t="s">
        <v>20</v>
      </c>
      <c r="B249" s="2" t="s">
        <v>269</v>
      </c>
      <c r="C249" s="5">
        <v>44673</v>
      </c>
      <c r="D249" s="2" t="s">
        <v>522</v>
      </c>
      <c r="E249" s="2" t="s">
        <v>525</v>
      </c>
      <c r="F249" s="2" t="s">
        <v>602</v>
      </c>
      <c r="G249" s="2" t="s">
        <v>543</v>
      </c>
      <c r="H249" s="2" t="s">
        <v>551</v>
      </c>
      <c r="I249" s="2" t="s">
        <v>592</v>
      </c>
      <c r="J249" s="3" t="s">
        <v>597</v>
      </c>
      <c r="K249" s="4">
        <v>78.349999999999994</v>
      </c>
      <c r="L249" s="2">
        <v>67</v>
      </c>
      <c r="M249" s="4">
        <v>5249.45</v>
      </c>
      <c r="N249" s="2">
        <v>724.78</v>
      </c>
      <c r="O249" s="2">
        <v>13.81</v>
      </c>
      <c r="P249" s="2" t="s">
        <v>554</v>
      </c>
      <c r="Q249" s="2" t="s">
        <v>556</v>
      </c>
      <c r="R249" s="2">
        <v>2021</v>
      </c>
      <c r="S249" s="11" t="str">
        <f>TEXT(Table1[[#This Row],[Invoice Date]],"mmm")</f>
        <v>Apr</v>
      </c>
      <c r="T249" s="11">
        <f>DAY(Table1[[#This Row],[Invoice Date]])</f>
        <v>22</v>
      </c>
      <c r="U249" s="11" t="s">
        <v>561</v>
      </c>
    </row>
    <row r="250" spans="1:21" x14ac:dyDescent="0.25">
      <c r="A250" s="10" t="s">
        <v>20</v>
      </c>
      <c r="B250" s="2" t="s">
        <v>270</v>
      </c>
      <c r="C250" s="5">
        <v>45212</v>
      </c>
      <c r="D250" s="2" t="s">
        <v>522</v>
      </c>
      <c r="E250" s="2" t="s">
        <v>595</v>
      </c>
      <c r="F250" s="2" t="s">
        <v>605</v>
      </c>
      <c r="G250" s="2" t="s">
        <v>569</v>
      </c>
      <c r="H250" s="2" t="s">
        <v>570</v>
      </c>
      <c r="I250" s="2" t="s">
        <v>592</v>
      </c>
      <c r="J250" s="3" t="s">
        <v>597</v>
      </c>
      <c r="K250" s="4">
        <v>40.67</v>
      </c>
      <c r="L250" s="2">
        <v>94</v>
      </c>
      <c r="M250" s="4">
        <v>3822.98</v>
      </c>
      <c r="N250" s="2">
        <v>1083.5999999999999</v>
      </c>
      <c r="O250" s="2">
        <v>28.34</v>
      </c>
      <c r="P250" s="2" t="s">
        <v>555</v>
      </c>
      <c r="Q250" s="2" t="s">
        <v>558</v>
      </c>
      <c r="R250" s="2">
        <v>2023</v>
      </c>
      <c r="S250" s="11" t="str">
        <f>TEXT(Table1[[#This Row],[Invoice Date]],"mmm")</f>
        <v>Oct</v>
      </c>
      <c r="T250" s="11">
        <f>DAY(Table1[[#This Row],[Invoice Date]])</f>
        <v>13</v>
      </c>
      <c r="U250" s="11" t="s">
        <v>560</v>
      </c>
    </row>
    <row r="251" spans="1:21" x14ac:dyDescent="0.25">
      <c r="A251" s="10" t="s">
        <v>17</v>
      </c>
      <c r="B251" s="2" t="s">
        <v>271</v>
      </c>
      <c r="C251" s="5">
        <v>45187</v>
      </c>
      <c r="D251" s="2" t="s">
        <v>522</v>
      </c>
      <c r="E251" s="2" t="s">
        <v>525</v>
      </c>
      <c r="F251" s="2" t="s">
        <v>602</v>
      </c>
      <c r="G251" s="2" t="s">
        <v>542</v>
      </c>
      <c r="H251" s="2" t="s">
        <v>551</v>
      </c>
      <c r="I251" s="2" t="s">
        <v>592</v>
      </c>
      <c r="J251" s="3" t="s">
        <v>597</v>
      </c>
      <c r="K251" s="4">
        <v>43.43</v>
      </c>
      <c r="L251" s="2">
        <v>61</v>
      </c>
      <c r="M251" s="4">
        <v>2649.23</v>
      </c>
      <c r="N251" s="2">
        <v>558.22</v>
      </c>
      <c r="O251" s="2">
        <v>21.07</v>
      </c>
      <c r="P251" s="2" t="s">
        <v>554</v>
      </c>
      <c r="Q251" s="2" t="s">
        <v>559</v>
      </c>
      <c r="R251" s="2">
        <v>2021</v>
      </c>
      <c r="S251" s="11" t="str">
        <f>TEXT(Table1[[#This Row],[Invoice Date]],"mmm")</f>
        <v>Sep</v>
      </c>
      <c r="T251" s="11">
        <f>DAY(Table1[[#This Row],[Invoice Date]])</f>
        <v>18</v>
      </c>
      <c r="U251" s="11" t="s">
        <v>562</v>
      </c>
    </row>
    <row r="252" spans="1:21" x14ac:dyDescent="0.25">
      <c r="A252" s="10" t="s">
        <v>19</v>
      </c>
      <c r="B252" s="2" t="s">
        <v>272</v>
      </c>
      <c r="C252" s="5">
        <v>45057</v>
      </c>
      <c r="D252" s="2" t="s">
        <v>522</v>
      </c>
      <c r="E252" s="2" t="s">
        <v>524</v>
      </c>
      <c r="F252" s="2" t="s">
        <v>603</v>
      </c>
      <c r="G252" s="2" t="s">
        <v>532</v>
      </c>
      <c r="H252" s="2" t="s">
        <v>528</v>
      </c>
      <c r="I252" s="2" t="s">
        <v>594</v>
      </c>
      <c r="J252" s="3" t="s">
        <v>596</v>
      </c>
      <c r="K252" s="4">
        <v>32.770000000000003</v>
      </c>
      <c r="L252" s="2">
        <v>1</v>
      </c>
      <c r="M252" s="4">
        <v>32.770000000000003</v>
      </c>
      <c r="N252" s="2">
        <v>5.24</v>
      </c>
      <c r="O252" s="2">
        <v>15.99</v>
      </c>
      <c r="P252" s="2" t="s">
        <v>554</v>
      </c>
      <c r="Q252" s="2" t="s">
        <v>556</v>
      </c>
      <c r="R252" s="2">
        <v>2021</v>
      </c>
      <c r="S252" s="11" t="str">
        <f>TEXT(Table1[[#This Row],[Invoice Date]],"mmm")</f>
        <v>May</v>
      </c>
      <c r="T252" s="11">
        <f>DAY(Table1[[#This Row],[Invoice Date]])</f>
        <v>11</v>
      </c>
      <c r="U252" s="11" t="s">
        <v>560</v>
      </c>
    </row>
    <row r="253" spans="1:21" x14ac:dyDescent="0.25">
      <c r="A253" s="10" t="s">
        <v>17</v>
      </c>
      <c r="B253" s="2" t="s">
        <v>273</v>
      </c>
      <c r="C253" s="5">
        <v>45122</v>
      </c>
      <c r="D253" s="2" t="s">
        <v>522</v>
      </c>
      <c r="E253" s="2" t="s">
        <v>525</v>
      </c>
      <c r="F253" s="2" t="s">
        <v>602</v>
      </c>
      <c r="G253" s="2" t="s">
        <v>541</v>
      </c>
      <c r="H253" s="2" t="s">
        <v>553</v>
      </c>
      <c r="I253" s="2" t="s">
        <v>592</v>
      </c>
      <c r="J253" s="3" t="s">
        <v>597</v>
      </c>
      <c r="K253" s="4">
        <v>124.46</v>
      </c>
      <c r="L253" s="2">
        <v>94</v>
      </c>
      <c r="M253" s="4">
        <v>11699.24</v>
      </c>
      <c r="N253" s="2">
        <v>2178.0700000000002</v>
      </c>
      <c r="O253" s="2">
        <v>18.62</v>
      </c>
      <c r="P253" s="2" t="s">
        <v>554</v>
      </c>
      <c r="Q253" s="2" t="s">
        <v>559</v>
      </c>
      <c r="R253" s="2">
        <v>2021</v>
      </c>
      <c r="S253" s="11" t="str">
        <f>TEXT(Table1[[#This Row],[Invoice Date]],"mmm")</f>
        <v>Jul</v>
      </c>
      <c r="T253" s="11">
        <f>DAY(Table1[[#This Row],[Invoice Date]])</f>
        <v>15</v>
      </c>
      <c r="U253" s="11" t="s">
        <v>561</v>
      </c>
    </row>
    <row r="254" spans="1:21" x14ac:dyDescent="0.25">
      <c r="A254" s="10" t="s">
        <v>17</v>
      </c>
      <c r="B254" s="2" t="s">
        <v>274</v>
      </c>
      <c r="C254" s="5">
        <v>45118</v>
      </c>
      <c r="D254" s="2" t="s">
        <v>522</v>
      </c>
      <c r="E254" s="2" t="s">
        <v>524</v>
      </c>
      <c r="F254" s="2" t="s">
        <v>603</v>
      </c>
      <c r="G254" s="2" t="s">
        <v>528</v>
      </c>
      <c r="H254" s="2" t="s">
        <v>529</v>
      </c>
      <c r="I254" s="2" t="s">
        <v>594</v>
      </c>
      <c r="J254" s="3" t="s">
        <v>596</v>
      </c>
      <c r="K254" s="4">
        <v>35.86</v>
      </c>
      <c r="L254" s="2">
        <v>45</v>
      </c>
      <c r="M254" s="4">
        <v>1613.7</v>
      </c>
      <c r="N254" s="2">
        <v>262.13</v>
      </c>
      <c r="O254" s="2">
        <v>16.239999999999998</v>
      </c>
      <c r="P254" s="2" t="s">
        <v>555</v>
      </c>
      <c r="Q254" s="2" t="s">
        <v>558</v>
      </c>
      <c r="R254" s="2">
        <v>2022</v>
      </c>
      <c r="S254" s="11" t="str">
        <f>TEXT(Table1[[#This Row],[Invoice Date]],"mmm")</f>
        <v>Jul</v>
      </c>
      <c r="T254" s="11">
        <f>DAY(Table1[[#This Row],[Invoice Date]])</f>
        <v>11</v>
      </c>
      <c r="U254" s="11" t="s">
        <v>560</v>
      </c>
    </row>
    <row r="255" spans="1:21" x14ac:dyDescent="0.25">
      <c r="A255" s="10" t="s">
        <v>20</v>
      </c>
      <c r="B255" s="2" t="s">
        <v>275</v>
      </c>
      <c r="C255" s="5">
        <v>44375</v>
      </c>
      <c r="D255" s="2" t="s">
        <v>522</v>
      </c>
      <c r="E255" s="2" t="s">
        <v>526</v>
      </c>
      <c r="F255" s="2" t="s">
        <v>604</v>
      </c>
      <c r="G255" s="2" t="s">
        <v>534</v>
      </c>
      <c r="H255" s="2" t="s">
        <v>535</v>
      </c>
      <c r="I255" s="2" t="s">
        <v>592</v>
      </c>
      <c r="J255" s="3" t="s">
        <v>597</v>
      </c>
      <c r="K255" s="4">
        <v>36.270000000000003</v>
      </c>
      <c r="L255" s="2">
        <v>96</v>
      </c>
      <c r="M255" s="4">
        <v>3481.92</v>
      </c>
      <c r="N255" s="2">
        <v>853.15</v>
      </c>
      <c r="O255" s="2">
        <v>24.5</v>
      </c>
      <c r="P255" s="2" t="s">
        <v>555</v>
      </c>
      <c r="Q255" s="2" t="s">
        <v>558</v>
      </c>
      <c r="R255" s="2">
        <v>2023</v>
      </c>
      <c r="S255" s="11" t="str">
        <f>TEXT(Table1[[#This Row],[Invoice Date]],"mmm")</f>
        <v>Jun</v>
      </c>
      <c r="T255" s="11">
        <f>DAY(Table1[[#This Row],[Invoice Date]])</f>
        <v>28</v>
      </c>
      <c r="U255" s="11" t="s">
        <v>561</v>
      </c>
    </row>
    <row r="256" spans="1:21" x14ac:dyDescent="0.25">
      <c r="A256" s="10" t="s">
        <v>20</v>
      </c>
      <c r="B256" s="2" t="s">
        <v>276</v>
      </c>
      <c r="C256" s="5">
        <v>44908</v>
      </c>
      <c r="D256" s="2" t="s">
        <v>522</v>
      </c>
      <c r="E256" s="2" t="s">
        <v>524</v>
      </c>
      <c r="F256" s="2" t="s">
        <v>603</v>
      </c>
      <c r="G256" s="2" t="s">
        <v>529</v>
      </c>
      <c r="H256" s="2" t="s">
        <v>547</v>
      </c>
      <c r="I256" s="2" t="s">
        <v>592</v>
      </c>
      <c r="J256" s="3" t="s">
        <v>597</v>
      </c>
      <c r="K256" s="4">
        <v>130.56</v>
      </c>
      <c r="L256" s="2">
        <v>28</v>
      </c>
      <c r="M256" s="4">
        <v>3655.68</v>
      </c>
      <c r="N256" s="2">
        <v>947.77</v>
      </c>
      <c r="O256" s="2">
        <v>25.93</v>
      </c>
      <c r="P256" s="2" t="s">
        <v>554</v>
      </c>
      <c r="Q256" s="2" t="s">
        <v>557</v>
      </c>
      <c r="R256" s="2">
        <v>2021</v>
      </c>
      <c r="S256" s="11" t="str">
        <f>TEXT(Table1[[#This Row],[Invoice Date]],"mmm")</f>
        <v>Dec</v>
      </c>
      <c r="T256" s="11">
        <f>DAY(Table1[[#This Row],[Invoice Date]])</f>
        <v>13</v>
      </c>
      <c r="U256" s="11" t="s">
        <v>562</v>
      </c>
    </row>
    <row r="257" spans="1:21" x14ac:dyDescent="0.25">
      <c r="A257" s="10" t="s">
        <v>17</v>
      </c>
      <c r="B257" s="2" t="s">
        <v>277</v>
      </c>
      <c r="C257" s="5">
        <v>44987</v>
      </c>
      <c r="D257" s="2" t="s">
        <v>522</v>
      </c>
      <c r="E257" s="2" t="s">
        <v>523</v>
      </c>
      <c r="F257" s="2" t="s">
        <v>601</v>
      </c>
      <c r="G257" s="2" t="s">
        <v>545</v>
      </c>
      <c r="H257" s="2" t="s">
        <v>545</v>
      </c>
      <c r="I257" s="2" t="s">
        <v>593</v>
      </c>
      <c r="J257" s="3" t="s">
        <v>599</v>
      </c>
      <c r="K257" s="4">
        <v>64.8</v>
      </c>
      <c r="L257" s="2">
        <v>21</v>
      </c>
      <c r="M257" s="4">
        <v>1360.8</v>
      </c>
      <c r="N257" s="2">
        <v>362.77</v>
      </c>
      <c r="O257" s="2">
        <v>26.66</v>
      </c>
      <c r="P257" s="2" t="s">
        <v>555</v>
      </c>
      <c r="Q257" s="2" t="s">
        <v>558</v>
      </c>
      <c r="R257" s="2">
        <v>2021</v>
      </c>
      <c r="S257" s="11" t="str">
        <f>TEXT(Table1[[#This Row],[Invoice Date]],"mmm")</f>
        <v>Mar</v>
      </c>
      <c r="T257" s="11">
        <f>DAY(Table1[[#This Row],[Invoice Date]])</f>
        <v>2</v>
      </c>
      <c r="U257" s="11" t="s">
        <v>562</v>
      </c>
    </row>
    <row r="258" spans="1:21" x14ac:dyDescent="0.25">
      <c r="A258" s="10" t="s">
        <v>17</v>
      </c>
      <c r="B258" s="2" t="s">
        <v>278</v>
      </c>
      <c r="C258" s="5">
        <v>44510</v>
      </c>
      <c r="D258" s="2" t="s">
        <v>522</v>
      </c>
      <c r="E258" s="2" t="s">
        <v>526</v>
      </c>
      <c r="F258" s="2" t="s">
        <v>604</v>
      </c>
      <c r="G258" s="2" t="s">
        <v>535</v>
      </c>
      <c r="H258" s="2" t="s">
        <v>534</v>
      </c>
      <c r="I258" s="2" t="s">
        <v>594</v>
      </c>
      <c r="J258" s="3" t="s">
        <v>596</v>
      </c>
      <c r="K258" s="4">
        <v>24.01</v>
      </c>
      <c r="L258" s="2">
        <v>13</v>
      </c>
      <c r="M258" s="4">
        <v>312.13</v>
      </c>
      <c r="N258" s="2">
        <v>92.75</v>
      </c>
      <c r="O258" s="2">
        <v>29.72</v>
      </c>
      <c r="P258" s="2" t="s">
        <v>555</v>
      </c>
      <c r="Q258" s="2" t="s">
        <v>559</v>
      </c>
      <c r="R258" s="2">
        <v>2022</v>
      </c>
      <c r="S258" s="11" t="str">
        <f>TEXT(Table1[[#This Row],[Invoice Date]],"mmm")</f>
        <v>Nov</v>
      </c>
      <c r="T258" s="11">
        <f>DAY(Table1[[#This Row],[Invoice Date]])</f>
        <v>10</v>
      </c>
      <c r="U258" s="11" t="s">
        <v>562</v>
      </c>
    </row>
    <row r="259" spans="1:21" x14ac:dyDescent="0.25">
      <c r="A259" s="10" t="s">
        <v>17</v>
      </c>
      <c r="B259" s="2" t="s">
        <v>279</v>
      </c>
      <c r="C259" s="5">
        <v>44842</v>
      </c>
      <c r="D259" s="2" t="s">
        <v>522</v>
      </c>
      <c r="E259" s="2" t="s">
        <v>595</v>
      </c>
      <c r="F259" s="2" t="s">
        <v>605</v>
      </c>
      <c r="G259" s="2" t="s">
        <v>569</v>
      </c>
      <c r="H259" s="2" t="s">
        <v>571</v>
      </c>
      <c r="I259" s="2" t="s">
        <v>592</v>
      </c>
      <c r="J259" s="3" t="s">
        <v>597</v>
      </c>
      <c r="K259" s="4">
        <v>26.75</v>
      </c>
      <c r="L259" s="2">
        <v>27</v>
      </c>
      <c r="M259" s="4">
        <v>722.25</v>
      </c>
      <c r="N259" s="2">
        <v>186.53</v>
      </c>
      <c r="O259" s="2">
        <v>25.83</v>
      </c>
      <c r="P259" s="2" t="s">
        <v>554</v>
      </c>
      <c r="Q259" s="2" t="s">
        <v>558</v>
      </c>
      <c r="R259" s="2">
        <v>2023</v>
      </c>
      <c r="S259" s="11" t="str">
        <f>TEXT(Table1[[#This Row],[Invoice Date]],"mmm")</f>
        <v>Oct</v>
      </c>
      <c r="T259" s="11">
        <f>DAY(Table1[[#This Row],[Invoice Date]])</f>
        <v>8</v>
      </c>
      <c r="U259" s="11" t="s">
        <v>561</v>
      </c>
    </row>
    <row r="260" spans="1:21" x14ac:dyDescent="0.25">
      <c r="A260" s="10" t="s">
        <v>20</v>
      </c>
      <c r="B260" s="2" t="s">
        <v>280</v>
      </c>
      <c r="C260" s="5">
        <v>44563</v>
      </c>
      <c r="D260" s="2" t="s">
        <v>522</v>
      </c>
      <c r="E260" s="2" t="s">
        <v>523</v>
      </c>
      <c r="F260" s="2" t="s">
        <v>601</v>
      </c>
      <c r="G260" s="2" t="s">
        <v>533</v>
      </c>
      <c r="H260" s="2" t="s">
        <v>539</v>
      </c>
      <c r="I260" s="2" t="s">
        <v>594</v>
      </c>
      <c r="J260" s="3" t="s">
        <v>596</v>
      </c>
      <c r="K260" s="4">
        <v>38.479999999999997</v>
      </c>
      <c r="L260" s="2">
        <v>7</v>
      </c>
      <c r="M260" s="4">
        <v>269.36</v>
      </c>
      <c r="N260" s="2">
        <v>59.33</v>
      </c>
      <c r="O260" s="2">
        <v>22.03</v>
      </c>
      <c r="P260" s="2" t="s">
        <v>554</v>
      </c>
      <c r="Q260" s="2" t="s">
        <v>557</v>
      </c>
      <c r="R260" s="2">
        <v>2023</v>
      </c>
      <c r="S260" s="11" t="str">
        <f>TEXT(Table1[[#This Row],[Invoice Date]],"mmm")</f>
        <v>Jan</v>
      </c>
      <c r="T260" s="11">
        <f>DAY(Table1[[#This Row],[Invoice Date]])</f>
        <v>2</v>
      </c>
      <c r="U260" s="11" t="s">
        <v>560</v>
      </c>
    </row>
    <row r="261" spans="1:21" x14ac:dyDescent="0.25">
      <c r="A261" s="10" t="s">
        <v>17</v>
      </c>
      <c r="B261" s="2" t="s">
        <v>281</v>
      </c>
      <c r="C261" s="5">
        <v>45261</v>
      </c>
      <c r="D261" s="2" t="s">
        <v>522</v>
      </c>
      <c r="E261" s="2" t="s">
        <v>595</v>
      </c>
      <c r="F261" s="2" t="s">
        <v>605</v>
      </c>
      <c r="G261" s="2" t="s">
        <v>572</v>
      </c>
      <c r="H261" s="2" t="s">
        <v>573</v>
      </c>
      <c r="I261" s="2" t="s">
        <v>594</v>
      </c>
      <c r="J261" s="3" t="s">
        <v>596</v>
      </c>
      <c r="K261" s="4">
        <v>47.74</v>
      </c>
      <c r="L261" s="2">
        <v>22</v>
      </c>
      <c r="M261" s="4">
        <v>1050.28</v>
      </c>
      <c r="N261" s="2">
        <v>176.28</v>
      </c>
      <c r="O261" s="2">
        <v>16.78</v>
      </c>
      <c r="P261" s="2" t="s">
        <v>555</v>
      </c>
      <c r="Q261" s="2" t="s">
        <v>557</v>
      </c>
      <c r="R261" s="2">
        <v>2022</v>
      </c>
      <c r="S261" s="11" t="str">
        <f>TEXT(Table1[[#This Row],[Invoice Date]],"mmm")</f>
        <v>Dec</v>
      </c>
      <c r="T261" s="11">
        <f>DAY(Table1[[#This Row],[Invoice Date]])</f>
        <v>1</v>
      </c>
      <c r="U261" s="11" t="s">
        <v>562</v>
      </c>
    </row>
    <row r="262" spans="1:21" x14ac:dyDescent="0.25">
      <c r="A262" s="10" t="s">
        <v>17</v>
      </c>
      <c r="B262" s="2" t="s">
        <v>282</v>
      </c>
      <c r="C262" s="5">
        <v>44275</v>
      </c>
      <c r="D262" s="2" t="s">
        <v>522</v>
      </c>
      <c r="E262" s="2" t="s">
        <v>526</v>
      </c>
      <c r="F262" s="2" t="s">
        <v>604</v>
      </c>
      <c r="G262" s="2" t="s">
        <v>537</v>
      </c>
      <c r="H262" s="2" t="s">
        <v>535</v>
      </c>
      <c r="I262" s="2" t="s">
        <v>591</v>
      </c>
      <c r="J262" s="3" t="s">
        <v>598</v>
      </c>
      <c r="K262" s="4">
        <v>106.47</v>
      </c>
      <c r="L262" s="2">
        <v>74</v>
      </c>
      <c r="M262" s="4">
        <v>7878.78</v>
      </c>
      <c r="N262" s="2">
        <v>1646.03</v>
      </c>
      <c r="O262" s="2">
        <v>20.89</v>
      </c>
      <c r="P262" s="2" t="s">
        <v>554</v>
      </c>
      <c r="Q262" s="2" t="s">
        <v>559</v>
      </c>
      <c r="R262" s="2">
        <v>2022</v>
      </c>
      <c r="S262" s="11" t="str">
        <f>TEXT(Table1[[#This Row],[Invoice Date]],"mmm")</f>
        <v>Mar</v>
      </c>
      <c r="T262" s="11">
        <f>DAY(Table1[[#This Row],[Invoice Date]])</f>
        <v>20</v>
      </c>
      <c r="U262" s="11" t="s">
        <v>561</v>
      </c>
    </row>
    <row r="263" spans="1:21" x14ac:dyDescent="0.25">
      <c r="A263" s="10" t="s">
        <v>18</v>
      </c>
      <c r="B263" s="2" t="s">
        <v>283</v>
      </c>
      <c r="C263" s="5">
        <v>45157</v>
      </c>
      <c r="D263" s="2" t="s">
        <v>522</v>
      </c>
      <c r="E263" s="2" t="s">
        <v>523</v>
      </c>
      <c r="F263" s="2" t="s">
        <v>601</v>
      </c>
      <c r="G263" s="2" t="s">
        <v>545</v>
      </c>
      <c r="H263" s="2" t="s">
        <v>545</v>
      </c>
      <c r="I263" s="2" t="s">
        <v>593</v>
      </c>
      <c r="J263" s="3" t="s">
        <v>599</v>
      </c>
      <c r="K263" s="4">
        <v>40.450000000000003</v>
      </c>
      <c r="L263" s="2">
        <v>53</v>
      </c>
      <c r="M263" s="4">
        <v>2143.85</v>
      </c>
      <c r="N263" s="2">
        <v>231.99</v>
      </c>
      <c r="O263" s="2">
        <v>10.82</v>
      </c>
      <c r="P263" s="2" t="s">
        <v>554</v>
      </c>
      <c r="Q263" s="2" t="s">
        <v>556</v>
      </c>
      <c r="R263" s="2">
        <v>2023</v>
      </c>
      <c r="S263" s="11" t="str">
        <f>TEXT(Table1[[#This Row],[Invoice Date]],"mmm")</f>
        <v>Aug</v>
      </c>
      <c r="T263" s="11">
        <f>DAY(Table1[[#This Row],[Invoice Date]])</f>
        <v>19</v>
      </c>
      <c r="U263" s="11" t="s">
        <v>561</v>
      </c>
    </row>
    <row r="264" spans="1:21" x14ac:dyDescent="0.25">
      <c r="A264" s="10" t="s">
        <v>19</v>
      </c>
      <c r="B264" s="2" t="s">
        <v>284</v>
      </c>
      <c r="C264" s="5">
        <v>44410</v>
      </c>
      <c r="D264" s="2" t="s">
        <v>522</v>
      </c>
      <c r="E264" s="2" t="s">
        <v>525</v>
      </c>
      <c r="F264" s="2" t="s">
        <v>602</v>
      </c>
      <c r="G264" s="2" t="s">
        <v>542</v>
      </c>
      <c r="H264" s="2" t="s">
        <v>551</v>
      </c>
      <c r="I264" s="2" t="s">
        <v>593</v>
      </c>
      <c r="J264" s="3" t="s">
        <v>599</v>
      </c>
      <c r="K264" s="4">
        <v>35.450000000000003</v>
      </c>
      <c r="L264" s="2">
        <v>79</v>
      </c>
      <c r="M264" s="4">
        <v>2800.55</v>
      </c>
      <c r="N264" s="2">
        <v>697.24</v>
      </c>
      <c r="O264" s="2">
        <v>24.9</v>
      </c>
      <c r="P264" s="2" t="s">
        <v>554</v>
      </c>
      <c r="Q264" s="2" t="s">
        <v>558</v>
      </c>
      <c r="R264" s="2">
        <v>2022</v>
      </c>
      <c r="S264" s="11" t="str">
        <f>TEXT(Table1[[#This Row],[Invoice Date]],"mmm")</f>
        <v>Aug</v>
      </c>
      <c r="T264" s="11">
        <f>DAY(Table1[[#This Row],[Invoice Date]])</f>
        <v>2</v>
      </c>
      <c r="U264" s="11" t="s">
        <v>560</v>
      </c>
    </row>
    <row r="265" spans="1:21" x14ac:dyDescent="0.25">
      <c r="A265" s="10" t="s">
        <v>21</v>
      </c>
      <c r="B265" s="2" t="s">
        <v>285</v>
      </c>
      <c r="C265" s="5">
        <v>44497</v>
      </c>
      <c r="D265" s="2" t="s">
        <v>522</v>
      </c>
      <c r="E265" s="2" t="s">
        <v>523</v>
      </c>
      <c r="F265" s="2" t="s">
        <v>601</v>
      </c>
      <c r="G265" s="2" t="s">
        <v>533</v>
      </c>
      <c r="H265" s="2" t="s">
        <v>527</v>
      </c>
      <c r="I265" s="2" t="s">
        <v>593</v>
      </c>
      <c r="J265" s="3" t="s">
        <v>599</v>
      </c>
      <c r="K265" s="4">
        <v>119.41</v>
      </c>
      <c r="L265" s="2">
        <v>79</v>
      </c>
      <c r="M265" s="4">
        <v>9433.39</v>
      </c>
      <c r="N265" s="2">
        <v>1784.71</v>
      </c>
      <c r="O265" s="2">
        <v>18.920000000000002</v>
      </c>
      <c r="P265" s="2" t="s">
        <v>555</v>
      </c>
      <c r="Q265" s="2" t="s">
        <v>557</v>
      </c>
      <c r="R265" s="2">
        <v>2023</v>
      </c>
      <c r="S265" s="11" t="str">
        <f>TEXT(Table1[[#This Row],[Invoice Date]],"mmm")</f>
        <v>Oct</v>
      </c>
      <c r="T265" s="11">
        <f>DAY(Table1[[#This Row],[Invoice Date]])</f>
        <v>28</v>
      </c>
      <c r="U265" s="11" t="s">
        <v>562</v>
      </c>
    </row>
    <row r="266" spans="1:21" x14ac:dyDescent="0.25">
      <c r="A266" s="10" t="s">
        <v>19</v>
      </c>
      <c r="B266" s="2" t="s">
        <v>286</v>
      </c>
      <c r="C266" s="5">
        <v>44715</v>
      </c>
      <c r="D266" s="2" t="s">
        <v>522</v>
      </c>
      <c r="E266" s="2" t="s">
        <v>525</v>
      </c>
      <c r="F266" s="2" t="s">
        <v>602</v>
      </c>
      <c r="G266" s="2" t="s">
        <v>542</v>
      </c>
      <c r="H266" s="2" t="s">
        <v>550</v>
      </c>
      <c r="I266" s="2" t="s">
        <v>591</v>
      </c>
      <c r="J266" s="3" t="s">
        <v>598</v>
      </c>
      <c r="K266" s="4">
        <v>107.24</v>
      </c>
      <c r="L266" s="2">
        <v>4</v>
      </c>
      <c r="M266" s="4">
        <v>428.96</v>
      </c>
      <c r="N266" s="2">
        <v>44.61</v>
      </c>
      <c r="O266" s="2">
        <v>10.4</v>
      </c>
      <c r="P266" s="2" t="s">
        <v>555</v>
      </c>
      <c r="Q266" s="2" t="s">
        <v>558</v>
      </c>
      <c r="R266" s="2">
        <v>2023</v>
      </c>
      <c r="S266" s="11" t="str">
        <f>TEXT(Table1[[#This Row],[Invoice Date]],"mmm")</f>
        <v>Jun</v>
      </c>
      <c r="T266" s="11">
        <f>DAY(Table1[[#This Row],[Invoice Date]])</f>
        <v>3</v>
      </c>
      <c r="U266" s="11" t="s">
        <v>561</v>
      </c>
    </row>
    <row r="267" spans="1:21" x14ac:dyDescent="0.25">
      <c r="A267" s="10" t="s">
        <v>18</v>
      </c>
      <c r="B267" s="2" t="s">
        <v>287</v>
      </c>
      <c r="C267" s="5">
        <v>44343</v>
      </c>
      <c r="D267" s="2" t="s">
        <v>522</v>
      </c>
      <c r="E267" s="2" t="s">
        <v>523</v>
      </c>
      <c r="F267" s="2" t="s">
        <v>601</v>
      </c>
      <c r="G267" s="2" t="s">
        <v>527</v>
      </c>
      <c r="H267" s="2" t="s">
        <v>527</v>
      </c>
      <c r="I267" s="2" t="s">
        <v>591</v>
      </c>
      <c r="J267" s="3" t="s">
        <v>598</v>
      </c>
      <c r="K267" s="4">
        <v>76.59</v>
      </c>
      <c r="L267" s="2">
        <v>96</v>
      </c>
      <c r="M267" s="4">
        <v>7352.64</v>
      </c>
      <c r="N267" s="2">
        <v>827.18</v>
      </c>
      <c r="O267" s="2">
        <v>11.25</v>
      </c>
      <c r="P267" s="2" t="s">
        <v>555</v>
      </c>
      <c r="Q267" s="2" t="s">
        <v>558</v>
      </c>
      <c r="R267" s="2">
        <v>2021</v>
      </c>
      <c r="S267" s="11" t="str">
        <f>TEXT(Table1[[#This Row],[Invoice Date]],"mmm")</f>
        <v>May</v>
      </c>
      <c r="T267" s="11">
        <f>DAY(Table1[[#This Row],[Invoice Date]])</f>
        <v>27</v>
      </c>
      <c r="U267" s="11" t="s">
        <v>560</v>
      </c>
    </row>
    <row r="268" spans="1:21" x14ac:dyDescent="0.25">
      <c r="A268" s="10" t="s">
        <v>21</v>
      </c>
      <c r="B268" s="2" t="s">
        <v>288</v>
      </c>
      <c r="C268" s="5">
        <v>44945</v>
      </c>
      <c r="D268" s="2" t="s">
        <v>522</v>
      </c>
      <c r="E268" s="2" t="s">
        <v>525</v>
      </c>
      <c r="F268" s="2" t="s">
        <v>602</v>
      </c>
      <c r="G268" s="2" t="s">
        <v>541</v>
      </c>
      <c r="H268" s="2" t="s">
        <v>548</v>
      </c>
      <c r="I268" s="2" t="s">
        <v>593</v>
      </c>
      <c r="J268" s="3" t="s">
        <v>599</v>
      </c>
      <c r="K268" s="4">
        <v>91.41</v>
      </c>
      <c r="L268" s="2">
        <v>23</v>
      </c>
      <c r="M268" s="4">
        <v>2102.4299999999998</v>
      </c>
      <c r="N268" s="2">
        <v>373.17</v>
      </c>
      <c r="O268" s="2">
        <v>17.75</v>
      </c>
      <c r="P268" s="2" t="s">
        <v>554</v>
      </c>
      <c r="Q268" s="2" t="s">
        <v>556</v>
      </c>
      <c r="R268" s="2">
        <v>2021</v>
      </c>
      <c r="S268" s="11" t="str">
        <f>TEXT(Table1[[#This Row],[Invoice Date]],"mmm")</f>
        <v>Jan</v>
      </c>
      <c r="T268" s="11">
        <f>DAY(Table1[[#This Row],[Invoice Date]])</f>
        <v>19</v>
      </c>
      <c r="U268" s="11" t="s">
        <v>562</v>
      </c>
    </row>
    <row r="269" spans="1:21" x14ac:dyDescent="0.25">
      <c r="A269" s="10" t="s">
        <v>17</v>
      </c>
      <c r="B269" s="2" t="s">
        <v>289</v>
      </c>
      <c r="C269" s="5">
        <v>45270</v>
      </c>
      <c r="D269" s="2" t="s">
        <v>522</v>
      </c>
      <c r="E269" s="2" t="s">
        <v>524</v>
      </c>
      <c r="F269" s="2" t="s">
        <v>603</v>
      </c>
      <c r="G269" s="2" t="s">
        <v>529</v>
      </c>
      <c r="H269" s="2" t="s">
        <v>529</v>
      </c>
      <c r="I269" s="2" t="s">
        <v>591</v>
      </c>
      <c r="J269" s="3" t="s">
        <v>598</v>
      </c>
      <c r="K269" s="4">
        <v>60.56</v>
      </c>
      <c r="L269" s="2">
        <v>70</v>
      </c>
      <c r="M269" s="4">
        <v>4239.2</v>
      </c>
      <c r="N269" s="2">
        <v>918.57</v>
      </c>
      <c r="O269" s="2">
        <v>21.67</v>
      </c>
      <c r="P269" s="2" t="s">
        <v>555</v>
      </c>
      <c r="Q269" s="2" t="s">
        <v>557</v>
      </c>
      <c r="R269" s="2">
        <v>2023</v>
      </c>
      <c r="S269" s="11" t="str">
        <f>TEXT(Table1[[#This Row],[Invoice Date]],"mmm")</f>
        <v>Dec</v>
      </c>
      <c r="T269" s="11">
        <f>DAY(Table1[[#This Row],[Invoice Date]])</f>
        <v>10</v>
      </c>
      <c r="U269" s="11" t="s">
        <v>560</v>
      </c>
    </row>
    <row r="270" spans="1:21" x14ac:dyDescent="0.25">
      <c r="A270" s="10" t="s">
        <v>18</v>
      </c>
      <c r="B270" s="2" t="s">
        <v>290</v>
      </c>
      <c r="C270" s="5">
        <v>45032</v>
      </c>
      <c r="D270" s="2" t="s">
        <v>522</v>
      </c>
      <c r="E270" s="2" t="s">
        <v>524</v>
      </c>
      <c r="F270" s="2" t="s">
        <v>603</v>
      </c>
      <c r="G270" s="2" t="s">
        <v>536</v>
      </c>
      <c r="H270" s="2" t="s">
        <v>549</v>
      </c>
      <c r="I270" s="2" t="s">
        <v>591</v>
      </c>
      <c r="J270" s="3" t="s">
        <v>598</v>
      </c>
      <c r="K270" s="4">
        <v>82.73</v>
      </c>
      <c r="L270" s="2">
        <v>88</v>
      </c>
      <c r="M270" s="4">
        <v>7280.24</v>
      </c>
      <c r="N270" s="2">
        <v>1403.93</v>
      </c>
      <c r="O270" s="2">
        <v>19.28</v>
      </c>
      <c r="P270" s="2" t="s">
        <v>554</v>
      </c>
      <c r="Q270" s="2" t="s">
        <v>558</v>
      </c>
      <c r="R270" s="2">
        <v>2023</v>
      </c>
      <c r="S270" s="11" t="str">
        <f>TEXT(Table1[[#This Row],[Invoice Date]],"mmm")</f>
        <v>Apr</v>
      </c>
      <c r="T270" s="11">
        <f>DAY(Table1[[#This Row],[Invoice Date]])</f>
        <v>16</v>
      </c>
      <c r="U270" s="11" t="s">
        <v>560</v>
      </c>
    </row>
    <row r="271" spans="1:21" x14ac:dyDescent="0.25">
      <c r="A271" s="10" t="s">
        <v>17</v>
      </c>
      <c r="B271" s="2" t="s">
        <v>291</v>
      </c>
      <c r="C271" s="5">
        <v>44449</v>
      </c>
      <c r="D271" s="2" t="s">
        <v>522</v>
      </c>
      <c r="E271" s="2" t="s">
        <v>524</v>
      </c>
      <c r="F271" s="2" t="s">
        <v>603</v>
      </c>
      <c r="G271" s="2" t="s">
        <v>529</v>
      </c>
      <c r="H271" s="2" t="s">
        <v>529</v>
      </c>
      <c r="I271" s="2" t="s">
        <v>591</v>
      </c>
      <c r="J271" s="3" t="s">
        <v>598</v>
      </c>
      <c r="K271" s="4">
        <v>85.87</v>
      </c>
      <c r="L271" s="2">
        <v>84</v>
      </c>
      <c r="M271" s="4">
        <v>7213.08</v>
      </c>
      <c r="N271" s="2">
        <v>1614.58</v>
      </c>
      <c r="O271" s="2">
        <v>22.38</v>
      </c>
      <c r="P271" s="2" t="s">
        <v>555</v>
      </c>
      <c r="Q271" s="2" t="s">
        <v>557</v>
      </c>
      <c r="R271" s="2">
        <v>2023</v>
      </c>
      <c r="S271" s="11" t="str">
        <f>TEXT(Table1[[#This Row],[Invoice Date]],"mmm")</f>
        <v>Sep</v>
      </c>
      <c r="T271" s="11">
        <f>DAY(Table1[[#This Row],[Invoice Date]])</f>
        <v>10</v>
      </c>
      <c r="U271" s="11" t="s">
        <v>561</v>
      </c>
    </row>
    <row r="272" spans="1:21" x14ac:dyDescent="0.25">
      <c r="A272" s="10" t="s">
        <v>20</v>
      </c>
      <c r="B272" s="2" t="s">
        <v>292</v>
      </c>
      <c r="C272" s="5">
        <v>44730</v>
      </c>
      <c r="D272" s="2" t="s">
        <v>522</v>
      </c>
      <c r="E272" s="2" t="s">
        <v>524</v>
      </c>
      <c r="F272" s="2" t="s">
        <v>603</v>
      </c>
      <c r="G272" s="2" t="s">
        <v>529</v>
      </c>
      <c r="H272" s="2" t="s">
        <v>528</v>
      </c>
      <c r="I272" s="2" t="s">
        <v>593</v>
      </c>
      <c r="J272" s="3" t="s">
        <v>599</v>
      </c>
      <c r="K272" s="4">
        <v>70.34</v>
      </c>
      <c r="L272" s="2">
        <v>84</v>
      </c>
      <c r="M272" s="4">
        <v>5908.56</v>
      </c>
      <c r="N272" s="2">
        <v>1158.43</v>
      </c>
      <c r="O272" s="2">
        <v>19.61</v>
      </c>
      <c r="P272" s="2" t="s">
        <v>555</v>
      </c>
      <c r="Q272" s="2" t="s">
        <v>559</v>
      </c>
      <c r="R272" s="2">
        <v>2023</v>
      </c>
      <c r="S272" s="11" t="str">
        <f>TEXT(Table1[[#This Row],[Invoice Date]],"mmm")</f>
        <v>Jun</v>
      </c>
      <c r="T272" s="11">
        <f>DAY(Table1[[#This Row],[Invoice Date]])</f>
        <v>18</v>
      </c>
      <c r="U272" s="11" t="s">
        <v>561</v>
      </c>
    </row>
    <row r="273" spans="1:21" x14ac:dyDescent="0.25">
      <c r="A273" s="10" t="s">
        <v>18</v>
      </c>
      <c r="B273" s="2" t="s">
        <v>293</v>
      </c>
      <c r="C273" s="5">
        <v>44769</v>
      </c>
      <c r="D273" s="2" t="s">
        <v>522</v>
      </c>
      <c r="E273" s="2" t="s">
        <v>524</v>
      </c>
      <c r="F273" s="2" t="s">
        <v>603</v>
      </c>
      <c r="G273" s="2" t="s">
        <v>538</v>
      </c>
      <c r="H273" s="2" t="s">
        <v>528</v>
      </c>
      <c r="I273" s="2" t="s">
        <v>593</v>
      </c>
      <c r="J273" s="3" t="s">
        <v>599</v>
      </c>
      <c r="K273" s="4">
        <v>137.85</v>
      </c>
      <c r="L273" s="2">
        <v>76</v>
      </c>
      <c r="M273" s="4">
        <v>10476.6</v>
      </c>
      <c r="N273" s="2">
        <v>2434.14</v>
      </c>
      <c r="O273" s="2">
        <v>23.23</v>
      </c>
      <c r="P273" s="2" t="s">
        <v>554</v>
      </c>
      <c r="Q273" s="2" t="s">
        <v>559</v>
      </c>
      <c r="R273" s="2">
        <v>2023</v>
      </c>
      <c r="S273" s="11" t="str">
        <f>TEXT(Table1[[#This Row],[Invoice Date]],"mmm")</f>
        <v>Jul</v>
      </c>
      <c r="T273" s="11">
        <f>DAY(Table1[[#This Row],[Invoice Date]])</f>
        <v>27</v>
      </c>
      <c r="U273" s="11" t="s">
        <v>561</v>
      </c>
    </row>
    <row r="274" spans="1:21" x14ac:dyDescent="0.25">
      <c r="A274" s="10" t="s">
        <v>20</v>
      </c>
      <c r="B274" s="2" t="s">
        <v>294</v>
      </c>
      <c r="C274" s="5">
        <v>45006</v>
      </c>
      <c r="D274" s="2" t="s">
        <v>522</v>
      </c>
      <c r="E274" s="2" t="s">
        <v>525</v>
      </c>
      <c r="F274" s="2" t="s">
        <v>602</v>
      </c>
      <c r="G274" s="2" t="s">
        <v>542</v>
      </c>
      <c r="H274" s="2" t="s">
        <v>548</v>
      </c>
      <c r="I274" s="2" t="s">
        <v>593</v>
      </c>
      <c r="J274" s="3" t="s">
        <v>599</v>
      </c>
      <c r="K274" s="4">
        <v>22.09</v>
      </c>
      <c r="L274" s="2">
        <v>33</v>
      </c>
      <c r="M274" s="4">
        <v>728.97</v>
      </c>
      <c r="N274" s="2">
        <v>104.84</v>
      </c>
      <c r="O274" s="2">
        <v>14.38</v>
      </c>
      <c r="P274" s="2" t="s">
        <v>555</v>
      </c>
      <c r="Q274" s="2" t="s">
        <v>558</v>
      </c>
      <c r="R274" s="2">
        <v>2023</v>
      </c>
      <c r="S274" s="11" t="str">
        <f>TEXT(Table1[[#This Row],[Invoice Date]],"mmm")</f>
        <v>Mar</v>
      </c>
      <c r="T274" s="11">
        <f>DAY(Table1[[#This Row],[Invoice Date]])</f>
        <v>21</v>
      </c>
      <c r="U274" s="11" t="s">
        <v>560</v>
      </c>
    </row>
    <row r="275" spans="1:21" x14ac:dyDescent="0.25">
      <c r="A275" s="10" t="s">
        <v>18</v>
      </c>
      <c r="B275" s="2" t="s">
        <v>295</v>
      </c>
      <c r="C275" s="5">
        <v>45164</v>
      </c>
      <c r="D275" s="2" t="s">
        <v>522</v>
      </c>
      <c r="E275" s="2" t="s">
        <v>524</v>
      </c>
      <c r="F275" s="2" t="s">
        <v>603</v>
      </c>
      <c r="G275" s="2" t="s">
        <v>536</v>
      </c>
      <c r="H275" s="2" t="s">
        <v>529</v>
      </c>
      <c r="I275" s="2" t="s">
        <v>591</v>
      </c>
      <c r="J275" s="3" t="s">
        <v>598</v>
      </c>
      <c r="K275" s="4">
        <v>121.68</v>
      </c>
      <c r="L275" s="2">
        <v>28</v>
      </c>
      <c r="M275" s="4">
        <v>3407.04</v>
      </c>
      <c r="N275" s="2">
        <v>417.6</v>
      </c>
      <c r="O275" s="2">
        <v>12.26</v>
      </c>
      <c r="P275" s="2" t="s">
        <v>554</v>
      </c>
      <c r="Q275" s="2" t="s">
        <v>557</v>
      </c>
      <c r="R275" s="2">
        <v>2022</v>
      </c>
      <c r="S275" s="11" t="str">
        <f>TEXT(Table1[[#This Row],[Invoice Date]],"mmm")</f>
        <v>Aug</v>
      </c>
      <c r="T275" s="11">
        <f>DAY(Table1[[#This Row],[Invoice Date]])</f>
        <v>26</v>
      </c>
      <c r="U275" s="11" t="s">
        <v>561</v>
      </c>
    </row>
    <row r="276" spans="1:21" x14ac:dyDescent="0.25">
      <c r="A276" s="10" t="s">
        <v>18</v>
      </c>
      <c r="B276" s="2" t="s">
        <v>296</v>
      </c>
      <c r="C276" s="5">
        <v>44694</v>
      </c>
      <c r="D276" s="2" t="s">
        <v>522</v>
      </c>
      <c r="E276" s="2" t="s">
        <v>595</v>
      </c>
      <c r="F276" s="2" t="s">
        <v>605</v>
      </c>
      <c r="G276" s="2" t="s">
        <v>572</v>
      </c>
      <c r="H276" s="2" t="s">
        <v>574</v>
      </c>
      <c r="I276" s="2" t="s">
        <v>593</v>
      </c>
      <c r="J276" s="3" t="s">
        <v>599</v>
      </c>
      <c r="K276" s="4">
        <v>36.17</v>
      </c>
      <c r="L276" s="2">
        <v>8</v>
      </c>
      <c r="M276" s="4">
        <v>289.36</v>
      </c>
      <c r="N276" s="2">
        <v>63.45</v>
      </c>
      <c r="O276" s="2">
        <v>21.93</v>
      </c>
      <c r="P276" s="2" t="s">
        <v>555</v>
      </c>
      <c r="Q276" s="2" t="s">
        <v>558</v>
      </c>
      <c r="R276" s="2">
        <v>2023</v>
      </c>
      <c r="S276" s="11" t="str">
        <f>TEXT(Table1[[#This Row],[Invoice Date]],"mmm")</f>
        <v>May</v>
      </c>
      <c r="T276" s="11">
        <f>DAY(Table1[[#This Row],[Invoice Date]])</f>
        <v>13</v>
      </c>
      <c r="U276" s="11" t="s">
        <v>560</v>
      </c>
    </row>
    <row r="277" spans="1:21" x14ac:dyDescent="0.25">
      <c r="A277" s="10" t="s">
        <v>20</v>
      </c>
      <c r="B277" s="2" t="s">
        <v>297</v>
      </c>
      <c r="C277" s="5">
        <v>44687</v>
      </c>
      <c r="D277" s="2" t="s">
        <v>522</v>
      </c>
      <c r="E277" s="2" t="s">
        <v>524</v>
      </c>
      <c r="F277" s="2" t="s">
        <v>603</v>
      </c>
      <c r="G277" s="2" t="s">
        <v>536</v>
      </c>
      <c r="H277" s="2" t="s">
        <v>528</v>
      </c>
      <c r="I277" s="2" t="s">
        <v>591</v>
      </c>
      <c r="J277" s="3" t="s">
        <v>598</v>
      </c>
      <c r="K277" s="4">
        <v>123.68</v>
      </c>
      <c r="L277" s="2">
        <v>1</v>
      </c>
      <c r="M277" s="4">
        <v>123.68</v>
      </c>
      <c r="N277" s="2">
        <v>24.36</v>
      </c>
      <c r="O277" s="2">
        <v>19.7</v>
      </c>
      <c r="P277" s="2" t="s">
        <v>555</v>
      </c>
      <c r="Q277" s="2" t="s">
        <v>557</v>
      </c>
      <c r="R277" s="2">
        <v>2022</v>
      </c>
      <c r="S277" s="11" t="str">
        <f>TEXT(Table1[[#This Row],[Invoice Date]],"mmm")</f>
        <v>May</v>
      </c>
      <c r="T277" s="11">
        <f>DAY(Table1[[#This Row],[Invoice Date]])</f>
        <v>6</v>
      </c>
      <c r="U277" s="11" t="s">
        <v>560</v>
      </c>
    </row>
    <row r="278" spans="1:21" x14ac:dyDescent="0.25">
      <c r="A278" s="10" t="s">
        <v>21</v>
      </c>
      <c r="B278" s="2" t="s">
        <v>298</v>
      </c>
      <c r="C278" s="5">
        <v>44767</v>
      </c>
      <c r="D278" s="2" t="s">
        <v>522</v>
      </c>
      <c r="E278" s="2" t="s">
        <v>524</v>
      </c>
      <c r="F278" s="2" t="s">
        <v>603</v>
      </c>
      <c r="G278" s="2" t="s">
        <v>529</v>
      </c>
      <c r="H278" s="2" t="s">
        <v>528</v>
      </c>
      <c r="I278" s="2" t="s">
        <v>592</v>
      </c>
      <c r="J278" s="3" t="s">
        <v>597</v>
      </c>
      <c r="K278" s="4">
        <v>100.07</v>
      </c>
      <c r="L278" s="2">
        <v>37</v>
      </c>
      <c r="M278" s="4">
        <v>3702.59</v>
      </c>
      <c r="N278" s="2">
        <v>390.15</v>
      </c>
      <c r="O278" s="2">
        <v>10.54</v>
      </c>
      <c r="P278" s="2" t="s">
        <v>554</v>
      </c>
      <c r="Q278" s="2" t="s">
        <v>557</v>
      </c>
      <c r="R278" s="2">
        <v>2022</v>
      </c>
      <c r="S278" s="11" t="str">
        <f>TEXT(Table1[[#This Row],[Invoice Date]],"mmm")</f>
        <v>Jul</v>
      </c>
      <c r="T278" s="11">
        <f>DAY(Table1[[#This Row],[Invoice Date]])</f>
        <v>25</v>
      </c>
      <c r="U278" s="11" t="s">
        <v>561</v>
      </c>
    </row>
    <row r="279" spans="1:21" x14ac:dyDescent="0.25">
      <c r="A279" s="10" t="s">
        <v>19</v>
      </c>
      <c r="B279" s="2" t="s">
        <v>299</v>
      </c>
      <c r="C279" s="5">
        <v>44281</v>
      </c>
      <c r="D279" s="2" t="s">
        <v>522</v>
      </c>
      <c r="E279" s="2" t="s">
        <v>523</v>
      </c>
      <c r="F279" s="2" t="s">
        <v>601</v>
      </c>
      <c r="G279" s="2" t="s">
        <v>545</v>
      </c>
      <c r="H279" s="2" t="s">
        <v>545</v>
      </c>
      <c r="I279" s="2" t="s">
        <v>591</v>
      </c>
      <c r="J279" s="3" t="s">
        <v>598</v>
      </c>
      <c r="K279" s="4">
        <v>129.63</v>
      </c>
      <c r="L279" s="2">
        <v>63</v>
      </c>
      <c r="M279" s="4">
        <v>8166.69</v>
      </c>
      <c r="N279" s="2">
        <v>1438.12</v>
      </c>
      <c r="O279" s="2">
        <v>17.61</v>
      </c>
      <c r="P279" s="2" t="s">
        <v>554</v>
      </c>
      <c r="Q279" s="2" t="s">
        <v>556</v>
      </c>
      <c r="R279" s="2">
        <v>2023</v>
      </c>
      <c r="S279" s="11" t="str">
        <f>TEXT(Table1[[#This Row],[Invoice Date]],"mmm")</f>
        <v>Mar</v>
      </c>
      <c r="T279" s="11">
        <f>DAY(Table1[[#This Row],[Invoice Date]])</f>
        <v>26</v>
      </c>
      <c r="U279" s="11" t="s">
        <v>562</v>
      </c>
    </row>
    <row r="280" spans="1:21" x14ac:dyDescent="0.25">
      <c r="A280" s="10" t="s">
        <v>17</v>
      </c>
      <c r="B280" s="2" t="s">
        <v>300</v>
      </c>
      <c r="C280" s="5">
        <v>44914</v>
      </c>
      <c r="D280" s="2" t="s">
        <v>522</v>
      </c>
      <c r="E280" s="2" t="s">
        <v>525</v>
      </c>
      <c r="F280" s="2" t="s">
        <v>602</v>
      </c>
      <c r="G280" s="2" t="s">
        <v>543</v>
      </c>
      <c r="H280" s="2" t="s">
        <v>552</v>
      </c>
      <c r="I280" s="2" t="s">
        <v>594</v>
      </c>
      <c r="J280" s="3" t="s">
        <v>596</v>
      </c>
      <c r="K280" s="4">
        <v>32.68</v>
      </c>
      <c r="L280" s="2">
        <v>22</v>
      </c>
      <c r="M280" s="4">
        <v>718.96</v>
      </c>
      <c r="N280" s="2">
        <v>87.16</v>
      </c>
      <c r="O280" s="2">
        <v>12.12</v>
      </c>
      <c r="P280" s="2" t="s">
        <v>554</v>
      </c>
      <c r="Q280" s="2" t="s">
        <v>556</v>
      </c>
      <c r="R280" s="2">
        <v>2023</v>
      </c>
      <c r="S280" s="11" t="str">
        <f>TEXT(Table1[[#This Row],[Invoice Date]],"mmm")</f>
        <v>Dec</v>
      </c>
      <c r="T280" s="11">
        <f>DAY(Table1[[#This Row],[Invoice Date]])</f>
        <v>19</v>
      </c>
      <c r="U280" s="11" t="s">
        <v>562</v>
      </c>
    </row>
    <row r="281" spans="1:21" x14ac:dyDescent="0.25">
      <c r="A281" s="10" t="s">
        <v>18</v>
      </c>
      <c r="B281" s="2" t="s">
        <v>301</v>
      </c>
      <c r="C281" s="5">
        <v>44495</v>
      </c>
      <c r="D281" s="2" t="s">
        <v>522</v>
      </c>
      <c r="E281" s="2" t="s">
        <v>524</v>
      </c>
      <c r="F281" s="2" t="s">
        <v>603</v>
      </c>
      <c r="G281" s="2" t="s">
        <v>529</v>
      </c>
      <c r="H281" s="2" t="s">
        <v>549</v>
      </c>
      <c r="I281" s="2" t="s">
        <v>593</v>
      </c>
      <c r="J281" s="3" t="s">
        <v>599</v>
      </c>
      <c r="K281" s="4">
        <v>92.67</v>
      </c>
      <c r="L281" s="2">
        <v>70</v>
      </c>
      <c r="M281" s="4">
        <v>6486.9</v>
      </c>
      <c r="N281" s="2">
        <v>1338.06</v>
      </c>
      <c r="O281" s="2">
        <v>20.63</v>
      </c>
      <c r="P281" s="2" t="s">
        <v>555</v>
      </c>
      <c r="Q281" s="2" t="s">
        <v>556</v>
      </c>
      <c r="R281" s="2">
        <v>2022</v>
      </c>
      <c r="S281" s="11" t="str">
        <f>TEXT(Table1[[#This Row],[Invoice Date]],"mmm")</f>
        <v>Oct</v>
      </c>
      <c r="T281" s="11">
        <f>DAY(Table1[[#This Row],[Invoice Date]])</f>
        <v>26</v>
      </c>
      <c r="U281" s="11" t="s">
        <v>562</v>
      </c>
    </row>
    <row r="282" spans="1:21" x14ac:dyDescent="0.25">
      <c r="A282" s="10" t="s">
        <v>17</v>
      </c>
      <c r="B282" s="2" t="s">
        <v>302</v>
      </c>
      <c r="C282" s="5">
        <v>44911</v>
      </c>
      <c r="D282" s="2" t="s">
        <v>522</v>
      </c>
      <c r="E282" s="2" t="s">
        <v>595</v>
      </c>
      <c r="F282" s="2" t="s">
        <v>605</v>
      </c>
      <c r="G282" s="2" t="s">
        <v>575</v>
      </c>
      <c r="H282" s="2" t="s">
        <v>576</v>
      </c>
      <c r="I282" s="2" t="s">
        <v>593</v>
      </c>
      <c r="J282" s="3" t="s">
        <v>599</v>
      </c>
      <c r="K282" s="4">
        <v>85.14</v>
      </c>
      <c r="L282" s="2">
        <v>21</v>
      </c>
      <c r="M282" s="4">
        <v>1787.94</v>
      </c>
      <c r="N282" s="2">
        <v>320.32</v>
      </c>
      <c r="O282" s="2">
        <v>17.920000000000002</v>
      </c>
      <c r="P282" s="2" t="s">
        <v>555</v>
      </c>
      <c r="Q282" s="2" t="s">
        <v>558</v>
      </c>
      <c r="R282" s="2">
        <v>2022</v>
      </c>
      <c r="S282" s="11" t="str">
        <f>TEXT(Table1[[#This Row],[Invoice Date]],"mmm")</f>
        <v>Dec</v>
      </c>
      <c r="T282" s="11">
        <f>DAY(Table1[[#This Row],[Invoice Date]])</f>
        <v>16</v>
      </c>
      <c r="U282" s="11" t="s">
        <v>560</v>
      </c>
    </row>
    <row r="283" spans="1:21" x14ac:dyDescent="0.25">
      <c r="A283" s="10" t="s">
        <v>20</v>
      </c>
      <c r="B283" s="2" t="s">
        <v>303</v>
      </c>
      <c r="C283" s="5">
        <v>44482</v>
      </c>
      <c r="D283" s="2" t="s">
        <v>522</v>
      </c>
      <c r="E283" s="2" t="s">
        <v>595</v>
      </c>
      <c r="F283" s="2" t="s">
        <v>605</v>
      </c>
      <c r="G283" s="2" t="s">
        <v>575</v>
      </c>
      <c r="H283" s="2" t="s">
        <v>577</v>
      </c>
      <c r="I283" s="2" t="s">
        <v>594</v>
      </c>
      <c r="J283" s="3" t="s">
        <v>596</v>
      </c>
      <c r="K283" s="4">
        <v>111.81</v>
      </c>
      <c r="L283" s="2">
        <v>96</v>
      </c>
      <c r="M283" s="4">
        <v>10733.76</v>
      </c>
      <c r="N283" s="2">
        <v>2389.66</v>
      </c>
      <c r="O283" s="2">
        <v>22.26</v>
      </c>
      <c r="P283" s="2" t="s">
        <v>555</v>
      </c>
      <c r="Q283" s="2" t="s">
        <v>556</v>
      </c>
      <c r="R283" s="2">
        <v>2023</v>
      </c>
      <c r="S283" s="11" t="str">
        <f>TEXT(Table1[[#This Row],[Invoice Date]],"mmm")</f>
        <v>Oct</v>
      </c>
      <c r="T283" s="11">
        <f>DAY(Table1[[#This Row],[Invoice Date]])</f>
        <v>13</v>
      </c>
      <c r="U283" s="11" t="s">
        <v>560</v>
      </c>
    </row>
    <row r="284" spans="1:21" x14ac:dyDescent="0.25">
      <c r="A284" s="10" t="s">
        <v>17</v>
      </c>
      <c r="B284" s="2" t="s">
        <v>304</v>
      </c>
      <c r="C284" s="5">
        <v>44541</v>
      </c>
      <c r="D284" s="2" t="s">
        <v>522</v>
      </c>
      <c r="E284" s="2" t="s">
        <v>524</v>
      </c>
      <c r="F284" s="2" t="s">
        <v>603</v>
      </c>
      <c r="G284" s="2" t="s">
        <v>529</v>
      </c>
      <c r="H284" s="2" t="s">
        <v>547</v>
      </c>
      <c r="I284" s="2" t="s">
        <v>591</v>
      </c>
      <c r="J284" s="3" t="s">
        <v>598</v>
      </c>
      <c r="K284" s="4">
        <v>89.46</v>
      </c>
      <c r="L284" s="2">
        <v>35</v>
      </c>
      <c r="M284" s="4">
        <v>3131.1</v>
      </c>
      <c r="N284" s="2">
        <v>817.59</v>
      </c>
      <c r="O284" s="2">
        <v>26.11</v>
      </c>
      <c r="P284" s="2" t="s">
        <v>554</v>
      </c>
      <c r="Q284" s="2" t="s">
        <v>556</v>
      </c>
      <c r="R284" s="2">
        <v>2023</v>
      </c>
      <c r="S284" s="11" t="str">
        <f>TEXT(Table1[[#This Row],[Invoice Date]],"mmm")</f>
        <v>Dec</v>
      </c>
      <c r="T284" s="11">
        <f>DAY(Table1[[#This Row],[Invoice Date]])</f>
        <v>11</v>
      </c>
      <c r="U284" s="11" t="s">
        <v>560</v>
      </c>
    </row>
    <row r="285" spans="1:21" x14ac:dyDescent="0.25">
      <c r="A285" s="10" t="s">
        <v>20</v>
      </c>
      <c r="B285" s="2" t="s">
        <v>305</v>
      </c>
      <c r="C285" s="5">
        <v>45099</v>
      </c>
      <c r="D285" s="2" t="s">
        <v>522</v>
      </c>
      <c r="E285" s="2" t="s">
        <v>524</v>
      </c>
      <c r="F285" s="2" t="s">
        <v>603</v>
      </c>
      <c r="G285" s="2" t="s">
        <v>528</v>
      </c>
      <c r="H285" s="2" t="s">
        <v>549</v>
      </c>
      <c r="I285" s="2" t="s">
        <v>592</v>
      </c>
      <c r="J285" s="3" t="s">
        <v>597</v>
      </c>
      <c r="K285" s="4">
        <v>90.3</v>
      </c>
      <c r="L285" s="2">
        <v>79</v>
      </c>
      <c r="M285" s="4">
        <v>7133.7</v>
      </c>
      <c r="N285" s="2">
        <v>1140.92</v>
      </c>
      <c r="O285" s="2">
        <v>15.99</v>
      </c>
      <c r="P285" s="2" t="s">
        <v>554</v>
      </c>
      <c r="Q285" s="2" t="s">
        <v>559</v>
      </c>
      <c r="R285" s="2">
        <v>2022</v>
      </c>
      <c r="S285" s="11" t="str">
        <f>TEXT(Table1[[#This Row],[Invoice Date]],"mmm")</f>
        <v>Jun</v>
      </c>
      <c r="T285" s="11">
        <f>DAY(Table1[[#This Row],[Invoice Date]])</f>
        <v>22</v>
      </c>
      <c r="U285" s="11" t="s">
        <v>561</v>
      </c>
    </row>
    <row r="286" spans="1:21" x14ac:dyDescent="0.25">
      <c r="A286" s="10" t="s">
        <v>17</v>
      </c>
      <c r="B286" s="2" t="s">
        <v>306</v>
      </c>
      <c r="C286" s="5">
        <v>45283</v>
      </c>
      <c r="D286" s="2" t="s">
        <v>522</v>
      </c>
      <c r="E286" s="2" t="s">
        <v>526</v>
      </c>
      <c r="F286" s="2" t="s">
        <v>604</v>
      </c>
      <c r="G286" s="2" t="s">
        <v>537</v>
      </c>
      <c r="H286" s="2" t="s">
        <v>546</v>
      </c>
      <c r="I286" s="2" t="s">
        <v>594</v>
      </c>
      <c r="J286" s="3" t="s">
        <v>596</v>
      </c>
      <c r="K286" s="4">
        <v>75.849999999999994</v>
      </c>
      <c r="L286" s="2">
        <v>5</v>
      </c>
      <c r="M286" s="4">
        <v>379.25</v>
      </c>
      <c r="N286" s="2">
        <v>110.9</v>
      </c>
      <c r="O286" s="2">
        <v>29.24</v>
      </c>
      <c r="P286" s="2" t="s">
        <v>554</v>
      </c>
      <c r="Q286" s="2" t="s">
        <v>557</v>
      </c>
      <c r="R286" s="2">
        <v>2022</v>
      </c>
      <c r="S286" s="11" t="str">
        <f>TEXT(Table1[[#This Row],[Invoice Date]],"mmm")</f>
        <v>Dec</v>
      </c>
      <c r="T286" s="11">
        <f>DAY(Table1[[#This Row],[Invoice Date]])</f>
        <v>23</v>
      </c>
      <c r="U286" s="11" t="s">
        <v>560</v>
      </c>
    </row>
    <row r="287" spans="1:21" x14ac:dyDescent="0.25">
      <c r="A287" s="10" t="s">
        <v>19</v>
      </c>
      <c r="B287" s="2" t="s">
        <v>307</v>
      </c>
      <c r="C287" s="5">
        <v>45277</v>
      </c>
      <c r="D287" s="2" t="s">
        <v>522</v>
      </c>
      <c r="E287" s="2" t="s">
        <v>523</v>
      </c>
      <c r="F287" s="2" t="s">
        <v>601</v>
      </c>
      <c r="G287" s="2" t="s">
        <v>527</v>
      </c>
      <c r="H287" s="2" t="s">
        <v>530</v>
      </c>
      <c r="I287" s="2" t="s">
        <v>594</v>
      </c>
      <c r="J287" s="3" t="s">
        <v>596</v>
      </c>
      <c r="K287" s="4">
        <v>60.15</v>
      </c>
      <c r="L287" s="2">
        <v>60</v>
      </c>
      <c r="M287" s="4">
        <v>3609</v>
      </c>
      <c r="N287" s="2">
        <v>747.52</v>
      </c>
      <c r="O287" s="2">
        <v>20.71</v>
      </c>
      <c r="P287" s="2" t="s">
        <v>555</v>
      </c>
      <c r="Q287" s="2" t="s">
        <v>557</v>
      </c>
      <c r="R287" s="2">
        <v>2022</v>
      </c>
      <c r="S287" s="11" t="str">
        <f>TEXT(Table1[[#This Row],[Invoice Date]],"mmm")</f>
        <v>Dec</v>
      </c>
      <c r="T287" s="11">
        <f>DAY(Table1[[#This Row],[Invoice Date]])</f>
        <v>17</v>
      </c>
      <c r="U287" s="11" t="s">
        <v>561</v>
      </c>
    </row>
    <row r="288" spans="1:21" x14ac:dyDescent="0.25">
      <c r="A288" s="10" t="s">
        <v>19</v>
      </c>
      <c r="B288" s="2" t="s">
        <v>308</v>
      </c>
      <c r="C288" s="5">
        <v>44641</v>
      </c>
      <c r="D288" s="2" t="s">
        <v>522</v>
      </c>
      <c r="E288" s="2" t="s">
        <v>525</v>
      </c>
      <c r="F288" s="2" t="s">
        <v>602</v>
      </c>
      <c r="G288" s="2" t="s">
        <v>531</v>
      </c>
      <c r="H288" s="2" t="s">
        <v>551</v>
      </c>
      <c r="I288" s="2" t="s">
        <v>591</v>
      </c>
      <c r="J288" s="3" t="s">
        <v>598</v>
      </c>
      <c r="K288" s="4">
        <v>82.69</v>
      </c>
      <c r="L288" s="2">
        <v>46</v>
      </c>
      <c r="M288" s="4">
        <v>3803.74</v>
      </c>
      <c r="N288" s="2">
        <v>850.74</v>
      </c>
      <c r="O288" s="2">
        <v>22.37</v>
      </c>
      <c r="P288" s="2" t="s">
        <v>555</v>
      </c>
      <c r="Q288" s="2" t="s">
        <v>556</v>
      </c>
      <c r="R288" s="2">
        <v>2021</v>
      </c>
      <c r="S288" s="11" t="str">
        <f>TEXT(Table1[[#This Row],[Invoice Date]],"mmm")</f>
        <v>Mar</v>
      </c>
      <c r="T288" s="11">
        <f>DAY(Table1[[#This Row],[Invoice Date]])</f>
        <v>21</v>
      </c>
      <c r="U288" s="11" t="s">
        <v>561</v>
      </c>
    </row>
    <row r="289" spans="1:21" x14ac:dyDescent="0.25">
      <c r="A289" s="10" t="s">
        <v>19</v>
      </c>
      <c r="B289" s="2" t="s">
        <v>309</v>
      </c>
      <c r="C289" s="5">
        <v>44462</v>
      </c>
      <c r="D289" s="2" t="s">
        <v>522</v>
      </c>
      <c r="E289" s="2" t="s">
        <v>595</v>
      </c>
      <c r="F289" s="2" t="s">
        <v>605</v>
      </c>
      <c r="G289" s="2" t="s">
        <v>578</v>
      </c>
      <c r="H289" s="2" t="s">
        <v>579</v>
      </c>
      <c r="I289" s="2" t="s">
        <v>593</v>
      </c>
      <c r="J289" s="3" t="s">
        <v>599</v>
      </c>
      <c r="K289" s="4">
        <v>35.4</v>
      </c>
      <c r="L289" s="2">
        <v>50</v>
      </c>
      <c r="M289" s="4">
        <v>1770</v>
      </c>
      <c r="N289" s="2">
        <v>417.96</v>
      </c>
      <c r="O289" s="2">
        <v>23.61</v>
      </c>
      <c r="P289" s="2" t="s">
        <v>554</v>
      </c>
      <c r="Q289" s="2" t="s">
        <v>557</v>
      </c>
      <c r="R289" s="2">
        <v>2022</v>
      </c>
      <c r="S289" s="11" t="str">
        <f>TEXT(Table1[[#This Row],[Invoice Date]],"mmm")</f>
        <v>Sep</v>
      </c>
      <c r="T289" s="11">
        <f>DAY(Table1[[#This Row],[Invoice Date]])</f>
        <v>23</v>
      </c>
      <c r="U289" s="11" t="s">
        <v>562</v>
      </c>
    </row>
    <row r="290" spans="1:21" x14ac:dyDescent="0.25">
      <c r="A290" s="10" t="s">
        <v>19</v>
      </c>
      <c r="B290" s="2" t="s">
        <v>310</v>
      </c>
      <c r="C290" s="5">
        <v>44615</v>
      </c>
      <c r="D290" s="2" t="s">
        <v>522</v>
      </c>
      <c r="E290" s="2" t="s">
        <v>524</v>
      </c>
      <c r="F290" s="2" t="s">
        <v>603</v>
      </c>
      <c r="G290" s="2" t="s">
        <v>532</v>
      </c>
      <c r="H290" s="2" t="s">
        <v>538</v>
      </c>
      <c r="I290" s="2" t="s">
        <v>591</v>
      </c>
      <c r="J290" s="3" t="s">
        <v>598</v>
      </c>
      <c r="K290" s="4">
        <v>145</v>
      </c>
      <c r="L290" s="2">
        <v>48</v>
      </c>
      <c r="M290" s="4">
        <v>6960</v>
      </c>
      <c r="N290" s="2">
        <v>1624.09</v>
      </c>
      <c r="O290" s="2">
        <v>23.33</v>
      </c>
      <c r="P290" s="2" t="s">
        <v>555</v>
      </c>
      <c r="Q290" s="2" t="s">
        <v>559</v>
      </c>
      <c r="R290" s="2">
        <v>2021</v>
      </c>
      <c r="S290" s="11" t="str">
        <f>TEXT(Table1[[#This Row],[Invoice Date]],"mmm")</f>
        <v>Feb</v>
      </c>
      <c r="T290" s="11">
        <f>DAY(Table1[[#This Row],[Invoice Date]])</f>
        <v>23</v>
      </c>
      <c r="U290" s="11" t="s">
        <v>562</v>
      </c>
    </row>
    <row r="291" spans="1:21" x14ac:dyDescent="0.25">
      <c r="A291" s="10" t="s">
        <v>19</v>
      </c>
      <c r="B291" s="2" t="s">
        <v>311</v>
      </c>
      <c r="C291" s="5">
        <v>45174</v>
      </c>
      <c r="D291" s="2" t="s">
        <v>522</v>
      </c>
      <c r="E291" s="2" t="s">
        <v>525</v>
      </c>
      <c r="F291" s="2" t="s">
        <v>602</v>
      </c>
      <c r="G291" s="2" t="s">
        <v>542</v>
      </c>
      <c r="H291" s="2" t="s">
        <v>552</v>
      </c>
      <c r="I291" s="2" t="s">
        <v>594</v>
      </c>
      <c r="J291" s="3" t="s">
        <v>596</v>
      </c>
      <c r="K291" s="4">
        <v>112.87</v>
      </c>
      <c r="L291" s="2">
        <v>6</v>
      </c>
      <c r="M291" s="4">
        <v>677.22</v>
      </c>
      <c r="N291" s="2">
        <v>136.93</v>
      </c>
      <c r="O291" s="2">
        <v>20.22</v>
      </c>
      <c r="P291" s="2" t="s">
        <v>554</v>
      </c>
      <c r="Q291" s="2" t="s">
        <v>559</v>
      </c>
      <c r="R291" s="2">
        <v>2023</v>
      </c>
      <c r="S291" s="11" t="str">
        <f>TEXT(Table1[[#This Row],[Invoice Date]],"mmm")</f>
        <v>Sep</v>
      </c>
      <c r="T291" s="11">
        <f>DAY(Table1[[#This Row],[Invoice Date]])</f>
        <v>5</v>
      </c>
      <c r="U291" s="11" t="s">
        <v>562</v>
      </c>
    </row>
    <row r="292" spans="1:21" x14ac:dyDescent="0.25">
      <c r="A292" s="10" t="s">
        <v>19</v>
      </c>
      <c r="B292" s="2" t="s">
        <v>312</v>
      </c>
      <c r="C292" s="5">
        <v>45113</v>
      </c>
      <c r="D292" s="2" t="s">
        <v>522</v>
      </c>
      <c r="E292" s="2" t="s">
        <v>524</v>
      </c>
      <c r="F292" s="2" t="s">
        <v>603</v>
      </c>
      <c r="G292" s="2" t="s">
        <v>528</v>
      </c>
      <c r="H292" s="2" t="s">
        <v>549</v>
      </c>
      <c r="I292" s="2" t="s">
        <v>594</v>
      </c>
      <c r="J292" s="3" t="s">
        <v>596</v>
      </c>
      <c r="K292" s="4">
        <v>143.82</v>
      </c>
      <c r="L292" s="2">
        <v>89</v>
      </c>
      <c r="M292" s="4">
        <v>12799.98</v>
      </c>
      <c r="N292" s="2">
        <v>2377.63</v>
      </c>
      <c r="O292" s="2">
        <v>18.579999999999998</v>
      </c>
      <c r="P292" s="2" t="s">
        <v>555</v>
      </c>
      <c r="Q292" s="2" t="s">
        <v>556</v>
      </c>
      <c r="R292" s="2">
        <v>2023</v>
      </c>
      <c r="S292" s="11" t="str">
        <f>TEXT(Table1[[#This Row],[Invoice Date]],"mmm")</f>
        <v>Jul</v>
      </c>
      <c r="T292" s="11">
        <f>DAY(Table1[[#This Row],[Invoice Date]])</f>
        <v>6</v>
      </c>
      <c r="U292" s="11" t="s">
        <v>561</v>
      </c>
    </row>
    <row r="293" spans="1:21" x14ac:dyDescent="0.25">
      <c r="A293" s="10" t="s">
        <v>20</v>
      </c>
      <c r="B293" s="2" t="s">
        <v>313</v>
      </c>
      <c r="C293" s="5">
        <v>44900</v>
      </c>
      <c r="D293" s="2" t="s">
        <v>522</v>
      </c>
      <c r="E293" s="2" t="s">
        <v>595</v>
      </c>
      <c r="F293" s="2" t="s">
        <v>605</v>
      </c>
      <c r="G293" s="2" t="s">
        <v>578</v>
      </c>
      <c r="H293" s="2" t="s">
        <v>580</v>
      </c>
      <c r="I293" s="2" t="s">
        <v>593</v>
      </c>
      <c r="J293" s="3" t="s">
        <v>599</v>
      </c>
      <c r="K293" s="4">
        <v>49.47</v>
      </c>
      <c r="L293" s="2">
        <v>56</v>
      </c>
      <c r="M293" s="4">
        <v>2770.32</v>
      </c>
      <c r="N293" s="2">
        <v>306.83</v>
      </c>
      <c r="O293" s="2">
        <v>11.08</v>
      </c>
      <c r="P293" s="2" t="s">
        <v>555</v>
      </c>
      <c r="Q293" s="2" t="s">
        <v>559</v>
      </c>
      <c r="R293" s="2">
        <v>2022</v>
      </c>
      <c r="S293" s="11" t="str">
        <f>TEXT(Table1[[#This Row],[Invoice Date]],"mmm")</f>
        <v>Dec</v>
      </c>
      <c r="T293" s="11">
        <f>DAY(Table1[[#This Row],[Invoice Date]])</f>
        <v>5</v>
      </c>
      <c r="U293" s="11" t="s">
        <v>561</v>
      </c>
    </row>
    <row r="294" spans="1:21" x14ac:dyDescent="0.25">
      <c r="A294" s="10" t="s">
        <v>18</v>
      </c>
      <c r="B294" s="2" t="s">
        <v>314</v>
      </c>
      <c r="C294" s="5">
        <v>44352</v>
      </c>
      <c r="D294" s="2" t="s">
        <v>522</v>
      </c>
      <c r="E294" s="2" t="s">
        <v>525</v>
      </c>
      <c r="F294" s="2" t="s">
        <v>602</v>
      </c>
      <c r="G294" s="2" t="s">
        <v>543</v>
      </c>
      <c r="H294" s="2" t="s">
        <v>548</v>
      </c>
      <c r="I294" s="2" t="s">
        <v>593</v>
      </c>
      <c r="J294" s="3" t="s">
        <v>599</v>
      </c>
      <c r="K294" s="4">
        <v>134.31</v>
      </c>
      <c r="L294" s="2">
        <v>59</v>
      </c>
      <c r="M294" s="4">
        <v>7924.29</v>
      </c>
      <c r="N294" s="2">
        <v>827.43</v>
      </c>
      <c r="O294" s="2">
        <v>10.44</v>
      </c>
      <c r="P294" s="2" t="s">
        <v>554</v>
      </c>
      <c r="Q294" s="2" t="s">
        <v>557</v>
      </c>
      <c r="R294" s="2">
        <v>2023</v>
      </c>
      <c r="S294" s="11" t="str">
        <f>TEXT(Table1[[#This Row],[Invoice Date]],"mmm")</f>
        <v>Jun</v>
      </c>
      <c r="T294" s="11">
        <f>DAY(Table1[[#This Row],[Invoice Date]])</f>
        <v>5</v>
      </c>
      <c r="U294" s="11" t="s">
        <v>561</v>
      </c>
    </row>
    <row r="295" spans="1:21" x14ac:dyDescent="0.25">
      <c r="A295" s="10" t="s">
        <v>17</v>
      </c>
      <c r="B295" s="2" t="s">
        <v>315</v>
      </c>
      <c r="C295" s="5">
        <v>45285</v>
      </c>
      <c r="D295" s="2" t="s">
        <v>522</v>
      </c>
      <c r="E295" s="2" t="s">
        <v>523</v>
      </c>
      <c r="F295" s="2" t="s">
        <v>601</v>
      </c>
      <c r="G295" s="2" t="s">
        <v>527</v>
      </c>
      <c r="H295" s="2" t="s">
        <v>527</v>
      </c>
      <c r="I295" s="2" t="s">
        <v>593</v>
      </c>
      <c r="J295" s="3" t="s">
        <v>599</v>
      </c>
      <c r="K295" s="4">
        <v>125.14</v>
      </c>
      <c r="L295" s="2">
        <v>29</v>
      </c>
      <c r="M295" s="4">
        <v>3629.06</v>
      </c>
      <c r="N295" s="2">
        <v>622.72</v>
      </c>
      <c r="O295" s="2">
        <v>17.16</v>
      </c>
      <c r="P295" s="2" t="s">
        <v>555</v>
      </c>
      <c r="Q295" s="2" t="s">
        <v>558</v>
      </c>
      <c r="R295" s="2">
        <v>2023</v>
      </c>
      <c r="S295" s="11" t="str">
        <f>TEXT(Table1[[#This Row],[Invoice Date]],"mmm")</f>
        <v>Dec</v>
      </c>
      <c r="T295" s="11">
        <f>DAY(Table1[[#This Row],[Invoice Date]])</f>
        <v>25</v>
      </c>
      <c r="U295" s="11" t="s">
        <v>560</v>
      </c>
    </row>
    <row r="296" spans="1:21" x14ac:dyDescent="0.25">
      <c r="A296" s="10" t="s">
        <v>19</v>
      </c>
      <c r="B296" s="2" t="s">
        <v>316</v>
      </c>
      <c r="C296" s="5">
        <v>44565</v>
      </c>
      <c r="D296" s="2" t="s">
        <v>522</v>
      </c>
      <c r="E296" s="2" t="s">
        <v>524</v>
      </c>
      <c r="F296" s="2" t="s">
        <v>603</v>
      </c>
      <c r="G296" s="2" t="s">
        <v>536</v>
      </c>
      <c r="H296" s="2" t="s">
        <v>529</v>
      </c>
      <c r="I296" s="2" t="s">
        <v>591</v>
      </c>
      <c r="J296" s="3" t="s">
        <v>598</v>
      </c>
      <c r="K296" s="4">
        <v>108.03</v>
      </c>
      <c r="L296" s="2">
        <v>71</v>
      </c>
      <c r="M296" s="4">
        <v>7670.13</v>
      </c>
      <c r="N296" s="2">
        <v>1278.8599999999999</v>
      </c>
      <c r="O296" s="2">
        <v>16.670000000000002</v>
      </c>
      <c r="P296" s="2" t="s">
        <v>555</v>
      </c>
      <c r="Q296" s="2" t="s">
        <v>557</v>
      </c>
      <c r="R296" s="2">
        <v>2023</v>
      </c>
      <c r="S296" s="11" t="str">
        <f>TEXT(Table1[[#This Row],[Invoice Date]],"mmm")</f>
        <v>Jan</v>
      </c>
      <c r="T296" s="11">
        <f>DAY(Table1[[#This Row],[Invoice Date]])</f>
        <v>4</v>
      </c>
      <c r="U296" s="11" t="s">
        <v>561</v>
      </c>
    </row>
    <row r="297" spans="1:21" x14ac:dyDescent="0.25">
      <c r="A297" s="10" t="s">
        <v>20</v>
      </c>
      <c r="B297" s="2" t="s">
        <v>317</v>
      </c>
      <c r="C297" s="5">
        <v>44206</v>
      </c>
      <c r="D297" s="2" t="s">
        <v>522</v>
      </c>
      <c r="E297" s="2" t="s">
        <v>524</v>
      </c>
      <c r="F297" s="2" t="s">
        <v>603</v>
      </c>
      <c r="G297" s="2" t="s">
        <v>538</v>
      </c>
      <c r="H297" s="2" t="s">
        <v>547</v>
      </c>
      <c r="I297" s="2" t="s">
        <v>593</v>
      </c>
      <c r="J297" s="3" t="s">
        <v>599</v>
      </c>
      <c r="K297" s="4">
        <v>101.25</v>
      </c>
      <c r="L297" s="2">
        <v>77</v>
      </c>
      <c r="M297" s="4">
        <v>7796.25</v>
      </c>
      <c r="N297" s="2">
        <v>1384.14</v>
      </c>
      <c r="O297" s="2">
        <v>17.75</v>
      </c>
      <c r="P297" s="2" t="s">
        <v>554</v>
      </c>
      <c r="Q297" s="2" t="s">
        <v>558</v>
      </c>
      <c r="R297" s="2">
        <v>2023</v>
      </c>
      <c r="S297" s="11" t="str">
        <f>TEXT(Table1[[#This Row],[Invoice Date]],"mmm")</f>
        <v>Jan</v>
      </c>
      <c r="T297" s="11">
        <f>DAY(Table1[[#This Row],[Invoice Date]])</f>
        <v>10</v>
      </c>
      <c r="U297" s="11" t="s">
        <v>562</v>
      </c>
    </row>
    <row r="298" spans="1:21" x14ac:dyDescent="0.25">
      <c r="A298" s="10" t="s">
        <v>20</v>
      </c>
      <c r="B298" s="2" t="s">
        <v>318</v>
      </c>
      <c r="C298" s="5">
        <v>44370</v>
      </c>
      <c r="D298" s="2" t="s">
        <v>522</v>
      </c>
      <c r="E298" s="2" t="s">
        <v>525</v>
      </c>
      <c r="F298" s="2" t="s">
        <v>602</v>
      </c>
      <c r="G298" s="2" t="s">
        <v>531</v>
      </c>
      <c r="H298" s="2" t="s">
        <v>548</v>
      </c>
      <c r="I298" s="2" t="s">
        <v>594</v>
      </c>
      <c r="J298" s="3" t="s">
        <v>596</v>
      </c>
      <c r="K298" s="4">
        <v>61.15</v>
      </c>
      <c r="L298" s="2">
        <v>18</v>
      </c>
      <c r="M298" s="4">
        <v>1100.7</v>
      </c>
      <c r="N298" s="2">
        <v>140.53</v>
      </c>
      <c r="O298" s="2">
        <v>12.77</v>
      </c>
      <c r="P298" s="2" t="s">
        <v>554</v>
      </c>
      <c r="Q298" s="2" t="s">
        <v>556</v>
      </c>
      <c r="R298" s="2">
        <v>2021</v>
      </c>
      <c r="S298" s="11" t="str">
        <f>TEXT(Table1[[#This Row],[Invoice Date]],"mmm")</f>
        <v>Jun</v>
      </c>
      <c r="T298" s="11">
        <f>DAY(Table1[[#This Row],[Invoice Date]])</f>
        <v>23</v>
      </c>
      <c r="U298" s="11" t="s">
        <v>562</v>
      </c>
    </row>
    <row r="299" spans="1:21" x14ac:dyDescent="0.25">
      <c r="A299" s="10" t="s">
        <v>20</v>
      </c>
      <c r="B299" s="2" t="s">
        <v>319</v>
      </c>
      <c r="C299" s="5">
        <v>44367</v>
      </c>
      <c r="D299" s="2" t="s">
        <v>522</v>
      </c>
      <c r="E299" s="2" t="s">
        <v>523</v>
      </c>
      <c r="F299" s="2" t="s">
        <v>601</v>
      </c>
      <c r="G299" s="2" t="s">
        <v>539</v>
      </c>
      <c r="H299" s="2" t="s">
        <v>545</v>
      </c>
      <c r="I299" s="2" t="s">
        <v>594</v>
      </c>
      <c r="J299" s="3" t="s">
        <v>596</v>
      </c>
      <c r="K299" s="4">
        <v>126.13</v>
      </c>
      <c r="L299" s="2">
        <v>2</v>
      </c>
      <c r="M299" s="4">
        <v>252.26</v>
      </c>
      <c r="N299" s="2">
        <v>62.47</v>
      </c>
      <c r="O299" s="2">
        <v>24.76</v>
      </c>
      <c r="P299" s="2" t="s">
        <v>555</v>
      </c>
      <c r="Q299" s="2" t="s">
        <v>558</v>
      </c>
      <c r="R299" s="2">
        <v>2021</v>
      </c>
      <c r="S299" s="11" t="str">
        <f>TEXT(Table1[[#This Row],[Invoice Date]],"mmm")</f>
        <v>Jun</v>
      </c>
      <c r="T299" s="11">
        <f>DAY(Table1[[#This Row],[Invoice Date]])</f>
        <v>20</v>
      </c>
      <c r="U299" s="11" t="s">
        <v>561</v>
      </c>
    </row>
    <row r="300" spans="1:21" x14ac:dyDescent="0.25">
      <c r="A300" s="10" t="s">
        <v>18</v>
      </c>
      <c r="B300" s="2" t="s">
        <v>320</v>
      </c>
      <c r="C300" s="5">
        <v>44818</v>
      </c>
      <c r="D300" s="2" t="s">
        <v>522</v>
      </c>
      <c r="E300" s="2" t="s">
        <v>525</v>
      </c>
      <c r="F300" s="2" t="s">
        <v>602</v>
      </c>
      <c r="G300" s="2" t="s">
        <v>531</v>
      </c>
      <c r="H300" s="2" t="s">
        <v>551</v>
      </c>
      <c r="I300" s="2" t="s">
        <v>592</v>
      </c>
      <c r="J300" s="3" t="s">
        <v>597</v>
      </c>
      <c r="K300" s="4">
        <v>85.2</v>
      </c>
      <c r="L300" s="2">
        <v>8</v>
      </c>
      <c r="M300" s="4">
        <v>681.6</v>
      </c>
      <c r="N300" s="2">
        <v>184.98</v>
      </c>
      <c r="O300" s="2">
        <v>27.14</v>
      </c>
      <c r="P300" s="2" t="s">
        <v>554</v>
      </c>
      <c r="Q300" s="2" t="s">
        <v>559</v>
      </c>
      <c r="R300" s="2">
        <v>2022</v>
      </c>
      <c r="S300" s="11" t="str">
        <f>TEXT(Table1[[#This Row],[Invoice Date]],"mmm")</f>
        <v>Sep</v>
      </c>
      <c r="T300" s="11">
        <f>DAY(Table1[[#This Row],[Invoice Date]])</f>
        <v>14</v>
      </c>
      <c r="U300" s="11" t="s">
        <v>561</v>
      </c>
    </row>
    <row r="301" spans="1:21" x14ac:dyDescent="0.25">
      <c r="A301" s="10" t="s">
        <v>17</v>
      </c>
      <c r="B301" s="2" t="s">
        <v>321</v>
      </c>
      <c r="C301" s="5">
        <v>44743</v>
      </c>
      <c r="D301" s="2" t="s">
        <v>522</v>
      </c>
      <c r="E301" s="2" t="s">
        <v>524</v>
      </c>
      <c r="F301" s="2" t="s">
        <v>603</v>
      </c>
      <c r="G301" s="2" t="s">
        <v>532</v>
      </c>
      <c r="H301" s="2" t="s">
        <v>529</v>
      </c>
      <c r="I301" s="2" t="s">
        <v>591</v>
      </c>
      <c r="J301" s="3" t="s">
        <v>598</v>
      </c>
      <c r="K301" s="4">
        <v>29.22</v>
      </c>
      <c r="L301" s="2">
        <v>75</v>
      </c>
      <c r="M301" s="4">
        <v>2191.5</v>
      </c>
      <c r="N301" s="2">
        <v>630.59</v>
      </c>
      <c r="O301" s="2">
        <v>28.77</v>
      </c>
      <c r="P301" s="2" t="s">
        <v>555</v>
      </c>
      <c r="Q301" s="2" t="s">
        <v>557</v>
      </c>
      <c r="R301" s="2">
        <v>2022</v>
      </c>
      <c r="S301" s="11" t="str">
        <f>TEXT(Table1[[#This Row],[Invoice Date]],"mmm")</f>
        <v>Jul</v>
      </c>
      <c r="T301" s="11">
        <f>DAY(Table1[[#This Row],[Invoice Date]])</f>
        <v>1</v>
      </c>
      <c r="U301" s="11" t="s">
        <v>562</v>
      </c>
    </row>
    <row r="302" spans="1:21" x14ac:dyDescent="0.25">
      <c r="A302" s="10" t="s">
        <v>18</v>
      </c>
      <c r="B302" s="2" t="s">
        <v>322</v>
      </c>
      <c r="C302" s="5">
        <v>44873</v>
      </c>
      <c r="D302" s="2" t="s">
        <v>522</v>
      </c>
      <c r="E302" s="2" t="s">
        <v>595</v>
      </c>
      <c r="F302" s="2" t="s">
        <v>605</v>
      </c>
      <c r="G302" s="2" t="s">
        <v>581</v>
      </c>
      <c r="H302" s="2" t="s">
        <v>582</v>
      </c>
      <c r="I302" s="2" t="s">
        <v>592</v>
      </c>
      <c r="J302" s="3" t="s">
        <v>597</v>
      </c>
      <c r="K302" s="4">
        <v>60.67</v>
      </c>
      <c r="L302" s="2">
        <v>97</v>
      </c>
      <c r="M302" s="4">
        <v>5884.99</v>
      </c>
      <c r="N302" s="2">
        <v>1168.01</v>
      </c>
      <c r="O302" s="2">
        <v>19.850000000000001</v>
      </c>
      <c r="P302" s="2" t="s">
        <v>554</v>
      </c>
      <c r="Q302" s="2" t="s">
        <v>558</v>
      </c>
      <c r="R302" s="2">
        <v>2022</v>
      </c>
      <c r="S302" s="11" t="str">
        <f>TEXT(Table1[[#This Row],[Invoice Date]],"mmm")</f>
        <v>Nov</v>
      </c>
      <c r="T302" s="11">
        <f>DAY(Table1[[#This Row],[Invoice Date]])</f>
        <v>8</v>
      </c>
      <c r="U302" s="11" t="s">
        <v>561</v>
      </c>
    </row>
    <row r="303" spans="1:21" x14ac:dyDescent="0.25">
      <c r="A303" s="10" t="s">
        <v>21</v>
      </c>
      <c r="B303" s="2" t="s">
        <v>323</v>
      </c>
      <c r="C303" s="5">
        <v>44856</v>
      </c>
      <c r="D303" s="2" t="s">
        <v>522</v>
      </c>
      <c r="E303" s="2" t="s">
        <v>524</v>
      </c>
      <c r="F303" s="2" t="s">
        <v>603</v>
      </c>
      <c r="G303" s="2" t="s">
        <v>538</v>
      </c>
      <c r="H303" s="2" t="s">
        <v>538</v>
      </c>
      <c r="I303" s="2" t="s">
        <v>594</v>
      </c>
      <c r="J303" s="3" t="s">
        <v>596</v>
      </c>
      <c r="K303" s="4">
        <v>141.59</v>
      </c>
      <c r="L303" s="2">
        <v>54</v>
      </c>
      <c r="M303" s="4">
        <v>7645.86</v>
      </c>
      <c r="N303" s="2">
        <v>1836.33</v>
      </c>
      <c r="O303" s="2">
        <v>24.02</v>
      </c>
      <c r="P303" s="2" t="s">
        <v>555</v>
      </c>
      <c r="Q303" s="2" t="s">
        <v>557</v>
      </c>
      <c r="R303" s="2">
        <v>2023</v>
      </c>
      <c r="S303" s="11" t="str">
        <f>TEXT(Table1[[#This Row],[Invoice Date]],"mmm")</f>
        <v>Oct</v>
      </c>
      <c r="T303" s="11">
        <f>DAY(Table1[[#This Row],[Invoice Date]])</f>
        <v>22</v>
      </c>
      <c r="U303" s="11" t="s">
        <v>562</v>
      </c>
    </row>
    <row r="304" spans="1:21" x14ac:dyDescent="0.25">
      <c r="A304" s="10" t="s">
        <v>20</v>
      </c>
      <c r="B304" s="2" t="s">
        <v>324</v>
      </c>
      <c r="C304" s="5">
        <v>44397</v>
      </c>
      <c r="D304" s="2" t="s">
        <v>522</v>
      </c>
      <c r="E304" s="2" t="s">
        <v>526</v>
      </c>
      <c r="F304" s="2" t="s">
        <v>604</v>
      </c>
      <c r="G304" s="2" t="s">
        <v>544</v>
      </c>
      <c r="H304" s="2" t="s">
        <v>537</v>
      </c>
      <c r="I304" s="2" t="s">
        <v>592</v>
      </c>
      <c r="J304" s="3" t="s">
        <v>597</v>
      </c>
      <c r="K304" s="4">
        <v>130.59</v>
      </c>
      <c r="L304" s="2">
        <v>38</v>
      </c>
      <c r="M304" s="4">
        <v>4962.42</v>
      </c>
      <c r="N304" s="2">
        <v>1345.36</v>
      </c>
      <c r="O304" s="2">
        <v>27.11</v>
      </c>
      <c r="P304" s="2" t="s">
        <v>555</v>
      </c>
      <c r="Q304" s="2" t="s">
        <v>556</v>
      </c>
      <c r="R304" s="2">
        <v>2023</v>
      </c>
      <c r="S304" s="11" t="str">
        <f>TEXT(Table1[[#This Row],[Invoice Date]],"mmm")</f>
        <v>Jul</v>
      </c>
      <c r="T304" s="11">
        <f>DAY(Table1[[#This Row],[Invoice Date]])</f>
        <v>20</v>
      </c>
      <c r="U304" s="11" t="s">
        <v>560</v>
      </c>
    </row>
    <row r="305" spans="1:21" x14ac:dyDescent="0.25">
      <c r="A305" s="10" t="s">
        <v>21</v>
      </c>
      <c r="B305" s="2" t="s">
        <v>325</v>
      </c>
      <c r="C305" s="5">
        <v>44525</v>
      </c>
      <c r="D305" s="2" t="s">
        <v>522</v>
      </c>
      <c r="E305" s="2" t="s">
        <v>524</v>
      </c>
      <c r="F305" s="2" t="s">
        <v>603</v>
      </c>
      <c r="G305" s="2" t="s">
        <v>536</v>
      </c>
      <c r="H305" s="2" t="s">
        <v>547</v>
      </c>
      <c r="I305" s="2" t="s">
        <v>594</v>
      </c>
      <c r="J305" s="3" t="s">
        <v>596</v>
      </c>
      <c r="K305" s="4">
        <v>147.65</v>
      </c>
      <c r="L305" s="2">
        <v>48</v>
      </c>
      <c r="M305" s="4">
        <v>7087.2</v>
      </c>
      <c r="N305" s="2">
        <v>1301.6199999999999</v>
      </c>
      <c r="O305" s="2">
        <v>18.37</v>
      </c>
      <c r="P305" s="2" t="s">
        <v>554</v>
      </c>
      <c r="Q305" s="2" t="s">
        <v>556</v>
      </c>
      <c r="R305" s="2">
        <v>2021</v>
      </c>
      <c r="S305" s="11" t="str">
        <f>TEXT(Table1[[#This Row],[Invoice Date]],"mmm")</f>
        <v>Nov</v>
      </c>
      <c r="T305" s="11">
        <f>DAY(Table1[[#This Row],[Invoice Date]])</f>
        <v>25</v>
      </c>
      <c r="U305" s="11" t="s">
        <v>562</v>
      </c>
    </row>
    <row r="306" spans="1:21" x14ac:dyDescent="0.25">
      <c r="A306" s="10" t="s">
        <v>19</v>
      </c>
      <c r="B306" s="2" t="s">
        <v>326</v>
      </c>
      <c r="C306" s="5">
        <v>45223</v>
      </c>
      <c r="D306" s="2" t="s">
        <v>522</v>
      </c>
      <c r="E306" s="2" t="s">
        <v>523</v>
      </c>
      <c r="F306" s="2" t="s">
        <v>601</v>
      </c>
      <c r="G306" s="2" t="s">
        <v>527</v>
      </c>
      <c r="H306" s="2" t="s">
        <v>539</v>
      </c>
      <c r="I306" s="2" t="s">
        <v>592</v>
      </c>
      <c r="J306" s="3" t="s">
        <v>597</v>
      </c>
      <c r="K306" s="4">
        <v>101.64</v>
      </c>
      <c r="L306" s="2">
        <v>27</v>
      </c>
      <c r="M306" s="4">
        <v>2744.28</v>
      </c>
      <c r="N306" s="2">
        <v>444.25</v>
      </c>
      <c r="O306" s="2">
        <v>16.190000000000001</v>
      </c>
      <c r="P306" s="2" t="s">
        <v>555</v>
      </c>
      <c r="Q306" s="2" t="s">
        <v>559</v>
      </c>
      <c r="R306" s="2">
        <v>2021</v>
      </c>
      <c r="S306" s="11" t="str">
        <f>TEXT(Table1[[#This Row],[Invoice Date]],"mmm")</f>
        <v>Oct</v>
      </c>
      <c r="T306" s="11">
        <f>DAY(Table1[[#This Row],[Invoice Date]])</f>
        <v>24</v>
      </c>
      <c r="U306" s="11" t="s">
        <v>560</v>
      </c>
    </row>
    <row r="307" spans="1:21" x14ac:dyDescent="0.25">
      <c r="A307" s="10" t="s">
        <v>19</v>
      </c>
      <c r="B307" s="2" t="s">
        <v>327</v>
      </c>
      <c r="C307" s="5">
        <v>45065</v>
      </c>
      <c r="D307" s="2" t="s">
        <v>522</v>
      </c>
      <c r="E307" s="2" t="s">
        <v>524</v>
      </c>
      <c r="F307" s="2" t="s">
        <v>603</v>
      </c>
      <c r="G307" s="2" t="s">
        <v>536</v>
      </c>
      <c r="H307" s="2" t="s">
        <v>528</v>
      </c>
      <c r="I307" s="2" t="s">
        <v>593</v>
      </c>
      <c r="J307" s="3" t="s">
        <v>599</v>
      </c>
      <c r="K307" s="4">
        <v>52.18</v>
      </c>
      <c r="L307" s="2">
        <v>20</v>
      </c>
      <c r="M307" s="4">
        <v>1043.5999999999999</v>
      </c>
      <c r="N307" s="2">
        <v>299.87</v>
      </c>
      <c r="O307" s="2">
        <v>28.73</v>
      </c>
      <c r="P307" s="2" t="s">
        <v>555</v>
      </c>
      <c r="Q307" s="2" t="s">
        <v>556</v>
      </c>
      <c r="R307" s="2">
        <v>2022</v>
      </c>
      <c r="S307" s="11" t="str">
        <f>TEXT(Table1[[#This Row],[Invoice Date]],"mmm")</f>
        <v>May</v>
      </c>
      <c r="T307" s="11">
        <f>DAY(Table1[[#This Row],[Invoice Date]])</f>
        <v>19</v>
      </c>
      <c r="U307" s="11" t="s">
        <v>561</v>
      </c>
    </row>
    <row r="308" spans="1:21" x14ac:dyDescent="0.25">
      <c r="A308" s="10" t="s">
        <v>18</v>
      </c>
      <c r="B308" s="2" t="s">
        <v>328</v>
      </c>
      <c r="C308" s="5">
        <v>44749</v>
      </c>
      <c r="D308" s="2" t="s">
        <v>522</v>
      </c>
      <c r="E308" s="2" t="s">
        <v>526</v>
      </c>
      <c r="F308" s="2" t="s">
        <v>604</v>
      </c>
      <c r="G308" s="2" t="s">
        <v>534</v>
      </c>
      <c r="H308" s="2" t="s">
        <v>535</v>
      </c>
      <c r="I308" s="2" t="s">
        <v>592</v>
      </c>
      <c r="J308" s="3" t="s">
        <v>597</v>
      </c>
      <c r="K308" s="4">
        <v>41.17</v>
      </c>
      <c r="L308" s="2">
        <v>12</v>
      </c>
      <c r="M308" s="4">
        <v>494.04</v>
      </c>
      <c r="N308" s="2">
        <v>100.36</v>
      </c>
      <c r="O308" s="2">
        <v>20.309999999999999</v>
      </c>
      <c r="P308" s="2" t="s">
        <v>554</v>
      </c>
      <c r="Q308" s="2" t="s">
        <v>558</v>
      </c>
      <c r="R308" s="2">
        <v>2021</v>
      </c>
      <c r="S308" s="11" t="str">
        <f>TEXT(Table1[[#This Row],[Invoice Date]],"mmm")</f>
        <v>Jul</v>
      </c>
      <c r="T308" s="11">
        <f>DAY(Table1[[#This Row],[Invoice Date]])</f>
        <v>7</v>
      </c>
      <c r="U308" s="11" t="s">
        <v>561</v>
      </c>
    </row>
    <row r="309" spans="1:21" x14ac:dyDescent="0.25">
      <c r="A309" s="10" t="s">
        <v>17</v>
      </c>
      <c r="B309" s="2" t="s">
        <v>329</v>
      </c>
      <c r="C309" s="5">
        <v>45001</v>
      </c>
      <c r="D309" s="2" t="s">
        <v>522</v>
      </c>
      <c r="E309" s="2" t="s">
        <v>525</v>
      </c>
      <c r="F309" s="2" t="s">
        <v>602</v>
      </c>
      <c r="G309" s="2" t="s">
        <v>542</v>
      </c>
      <c r="H309" s="2" t="s">
        <v>550</v>
      </c>
      <c r="I309" s="2" t="s">
        <v>593</v>
      </c>
      <c r="J309" s="3" t="s">
        <v>599</v>
      </c>
      <c r="K309" s="4">
        <v>44.3</v>
      </c>
      <c r="L309" s="2">
        <v>43</v>
      </c>
      <c r="M309" s="4">
        <v>1904.9</v>
      </c>
      <c r="N309" s="2">
        <v>379.93</v>
      </c>
      <c r="O309" s="2">
        <v>19.940000000000001</v>
      </c>
      <c r="P309" s="2" t="s">
        <v>554</v>
      </c>
      <c r="Q309" s="2" t="s">
        <v>556</v>
      </c>
      <c r="R309" s="2">
        <v>2021</v>
      </c>
      <c r="S309" s="11" t="str">
        <f>TEXT(Table1[[#This Row],[Invoice Date]],"mmm")</f>
        <v>Mar</v>
      </c>
      <c r="T309" s="11">
        <f>DAY(Table1[[#This Row],[Invoice Date]])</f>
        <v>16</v>
      </c>
      <c r="U309" s="11" t="s">
        <v>560</v>
      </c>
    </row>
    <row r="310" spans="1:21" x14ac:dyDescent="0.25">
      <c r="A310" s="10" t="s">
        <v>21</v>
      </c>
      <c r="B310" s="2" t="s">
        <v>330</v>
      </c>
      <c r="C310" s="5">
        <v>44474</v>
      </c>
      <c r="D310" s="2" t="s">
        <v>522</v>
      </c>
      <c r="E310" s="2" t="s">
        <v>524</v>
      </c>
      <c r="F310" s="2" t="s">
        <v>603</v>
      </c>
      <c r="G310" s="2" t="s">
        <v>538</v>
      </c>
      <c r="H310" s="2" t="s">
        <v>549</v>
      </c>
      <c r="I310" s="2" t="s">
        <v>593</v>
      </c>
      <c r="J310" s="3" t="s">
        <v>599</v>
      </c>
      <c r="K310" s="4">
        <v>22.57</v>
      </c>
      <c r="L310" s="2">
        <v>61</v>
      </c>
      <c r="M310" s="4">
        <v>1376.77</v>
      </c>
      <c r="N310" s="2">
        <v>186.8</v>
      </c>
      <c r="O310" s="2">
        <v>13.57</v>
      </c>
      <c r="P310" s="2" t="s">
        <v>555</v>
      </c>
      <c r="Q310" s="2" t="s">
        <v>559</v>
      </c>
      <c r="R310" s="2">
        <v>2021</v>
      </c>
      <c r="S310" s="11" t="str">
        <f>TEXT(Table1[[#This Row],[Invoice Date]],"mmm")</f>
        <v>Oct</v>
      </c>
      <c r="T310" s="11">
        <f>DAY(Table1[[#This Row],[Invoice Date]])</f>
        <v>5</v>
      </c>
      <c r="U310" s="11" t="s">
        <v>561</v>
      </c>
    </row>
    <row r="311" spans="1:21" x14ac:dyDescent="0.25">
      <c r="A311" s="10" t="s">
        <v>17</v>
      </c>
      <c r="B311" s="2" t="s">
        <v>331</v>
      </c>
      <c r="C311" s="5">
        <v>45035</v>
      </c>
      <c r="D311" s="2" t="s">
        <v>522</v>
      </c>
      <c r="E311" s="2" t="s">
        <v>524</v>
      </c>
      <c r="F311" s="2" t="s">
        <v>603</v>
      </c>
      <c r="G311" s="2" t="s">
        <v>538</v>
      </c>
      <c r="H311" s="2" t="s">
        <v>529</v>
      </c>
      <c r="I311" s="2" t="s">
        <v>591</v>
      </c>
      <c r="J311" s="3" t="s">
        <v>598</v>
      </c>
      <c r="K311" s="4">
        <v>70.790000000000006</v>
      </c>
      <c r="L311" s="2">
        <v>31</v>
      </c>
      <c r="M311" s="4">
        <v>2194.4899999999998</v>
      </c>
      <c r="N311" s="2">
        <v>266.92</v>
      </c>
      <c r="O311" s="2">
        <v>12.16</v>
      </c>
      <c r="P311" s="2" t="s">
        <v>554</v>
      </c>
      <c r="Q311" s="2" t="s">
        <v>557</v>
      </c>
      <c r="R311" s="2">
        <v>2021</v>
      </c>
      <c r="S311" s="11" t="str">
        <f>TEXT(Table1[[#This Row],[Invoice Date]],"mmm")</f>
        <v>Apr</v>
      </c>
      <c r="T311" s="11">
        <f>DAY(Table1[[#This Row],[Invoice Date]])</f>
        <v>19</v>
      </c>
      <c r="U311" s="11" t="s">
        <v>560</v>
      </c>
    </row>
    <row r="312" spans="1:21" x14ac:dyDescent="0.25">
      <c r="A312" s="10" t="s">
        <v>18</v>
      </c>
      <c r="B312" s="2" t="s">
        <v>332</v>
      </c>
      <c r="C312" s="5">
        <v>44941</v>
      </c>
      <c r="D312" s="2" t="s">
        <v>522</v>
      </c>
      <c r="E312" s="2" t="s">
        <v>524</v>
      </c>
      <c r="F312" s="2" t="s">
        <v>603</v>
      </c>
      <c r="G312" s="2" t="s">
        <v>538</v>
      </c>
      <c r="H312" s="2" t="s">
        <v>538</v>
      </c>
      <c r="I312" s="2" t="s">
        <v>593</v>
      </c>
      <c r="J312" s="3" t="s">
        <v>599</v>
      </c>
      <c r="K312" s="4">
        <v>44.89</v>
      </c>
      <c r="L312" s="2">
        <v>91</v>
      </c>
      <c r="M312" s="4">
        <v>4084.99</v>
      </c>
      <c r="N312" s="2">
        <v>1096.5</v>
      </c>
      <c r="O312" s="2">
        <v>26.84</v>
      </c>
      <c r="P312" s="2" t="s">
        <v>554</v>
      </c>
      <c r="Q312" s="2" t="s">
        <v>557</v>
      </c>
      <c r="R312" s="2">
        <v>2021</v>
      </c>
      <c r="S312" s="11" t="str">
        <f>TEXT(Table1[[#This Row],[Invoice Date]],"mmm")</f>
        <v>Jan</v>
      </c>
      <c r="T312" s="11">
        <f>DAY(Table1[[#This Row],[Invoice Date]])</f>
        <v>15</v>
      </c>
      <c r="U312" s="11" t="s">
        <v>561</v>
      </c>
    </row>
    <row r="313" spans="1:21" x14ac:dyDescent="0.25">
      <c r="A313" s="10" t="s">
        <v>19</v>
      </c>
      <c r="B313" s="2" t="s">
        <v>333</v>
      </c>
      <c r="C313" s="5">
        <v>44571</v>
      </c>
      <c r="D313" s="2" t="s">
        <v>522</v>
      </c>
      <c r="E313" s="2" t="s">
        <v>524</v>
      </c>
      <c r="F313" s="2" t="s">
        <v>603</v>
      </c>
      <c r="G313" s="2" t="s">
        <v>536</v>
      </c>
      <c r="H313" s="2" t="s">
        <v>528</v>
      </c>
      <c r="I313" s="2" t="s">
        <v>593</v>
      </c>
      <c r="J313" s="3" t="s">
        <v>599</v>
      </c>
      <c r="K313" s="4">
        <v>73.52</v>
      </c>
      <c r="L313" s="2">
        <v>96</v>
      </c>
      <c r="M313" s="4">
        <v>7057.92</v>
      </c>
      <c r="N313" s="2">
        <v>1572.69</v>
      </c>
      <c r="O313" s="2">
        <v>22.28</v>
      </c>
      <c r="P313" s="2" t="s">
        <v>555</v>
      </c>
      <c r="Q313" s="2" t="s">
        <v>556</v>
      </c>
      <c r="R313" s="2">
        <v>2022</v>
      </c>
      <c r="S313" s="11" t="str">
        <f>TEXT(Table1[[#This Row],[Invoice Date]],"mmm")</f>
        <v>Jan</v>
      </c>
      <c r="T313" s="11">
        <f>DAY(Table1[[#This Row],[Invoice Date]])</f>
        <v>10</v>
      </c>
      <c r="U313" s="11" t="s">
        <v>562</v>
      </c>
    </row>
    <row r="314" spans="1:21" x14ac:dyDescent="0.25">
      <c r="A314" s="10" t="s">
        <v>17</v>
      </c>
      <c r="B314" s="2" t="s">
        <v>334</v>
      </c>
      <c r="C314" s="5">
        <v>44661</v>
      </c>
      <c r="D314" s="2" t="s">
        <v>522</v>
      </c>
      <c r="E314" s="2" t="s">
        <v>526</v>
      </c>
      <c r="F314" s="2" t="s">
        <v>604</v>
      </c>
      <c r="G314" s="2" t="s">
        <v>537</v>
      </c>
      <c r="H314" s="2" t="s">
        <v>544</v>
      </c>
      <c r="I314" s="2" t="s">
        <v>592</v>
      </c>
      <c r="J314" s="3" t="s">
        <v>597</v>
      </c>
      <c r="K314" s="4">
        <v>141.55000000000001</v>
      </c>
      <c r="L314" s="2">
        <v>61</v>
      </c>
      <c r="M314" s="4">
        <v>8634.5499999999993</v>
      </c>
      <c r="N314" s="2">
        <v>1426.12</v>
      </c>
      <c r="O314" s="2">
        <v>16.52</v>
      </c>
      <c r="P314" s="2" t="s">
        <v>555</v>
      </c>
      <c r="Q314" s="2" t="s">
        <v>558</v>
      </c>
      <c r="R314" s="2">
        <v>2022</v>
      </c>
      <c r="S314" s="11" t="str">
        <f>TEXT(Table1[[#This Row],[Invoice Date]],"mmm")</f>
        <v>Apr</v>
      </c>
      <c r="T314" s="11">
        <f>DAY(Table1[[#This Row],[Invoice Date]])</f>
        <v>10</v>
      </c>
      <c r="U314" s="11" t="s">
        <v>561</v>
      </c>
    </row>
    <row r="315" spans="1:21" x14ac:dyDescent="0.25">
      <c r="A315" s="10" t="s">
        <v>17</v>
      </c>
      <c r="B315" s="2" t="s">
        <v>335</v>
      </c>
      <c r="C315" s="5">
        <v>44433</v>
      </c>
      <c r="D315" s="2" t="s">
        <v>522</v>
      </c>
      <c r="E315" s="2" t="s">
        <v>525</v>
      </c>
      <c r="F315" s="2" t="s">
        <v>602</v>
      </c>
      <c r="G315" s="2" t="s">
        <v>543</v>
      </c>
      <c r="H315" s="2" t="s">
        <v>550</v>
      </c>
      <c r="I315" s="2" t="s">
        <v>594</v>
      </c>
      <c r="J315" s="3" t="s">
        <v>596</v>
      </c>
      <c r="K315" s="4">
        <v>75.97</v>
      </c>
      <c r="L315" s="2">
        <v>74</v>
      </c>
      <c r="M315" s="4">
        <v>5621.78</v>
      </c>
      <c r="N315" s="2">
        <v>777.76</v>
      </c>
      <c r="O315" s="2">
        <v>13.83</v>
      </c>
      <c r="P315" s="2" t="s">
        <v>554</v>
      </c>
      <c r="Q315" s="2" t="s">
        <v>559</v>
      </c>
      <c r="R315" s="2">
        <v>2021</v>
      </c>
      <c r="S315" s="11" t="str">
        <f>TEXT(Table1[[#This Row],[Invoice Date]],"mmm")</f>
        <v>Aug</v>
      </c>
      <c r="T315" s="11">
        <f>DAY(Table1[[#This Row],[Invoice Date]])</f>
        <v>25</v>
      </c>
      <c r="U315" s="11" t="s">
        <v>562</v>
      </c>
    </row>
    <row r="316" spans="1:21" x14ac:dyDescent="0.25">
      <c r="A316" s="10" t="s">
        <v>19</v>
      </c>
      <c r="B316" s="2" t="s">
        <v>336</v>
      </c>
      <c r="C316" s="5">
        <v>44232</v>
      </c>
      <c r="D316" s="2" t="s">
        <v>522</v>
      </c>
      <c r="E316" s="2" t="s">
        <v>595</v>
      </c>
      <c r="F316" s="2" t="s">
        <v>605</v>
      </c>
      <c r="G316" s="2" t="s">
        <v>581</v>
      </c>
      <c r="H316" s="2" t="s">
        <v>583</v>
      </c>
      <c r="I316" s="2" t="s">
        <v>591</v>
      </c>
      <c r="J316" s="3" t="s">
        <v>598</v>
      </c>
      <c r="K316" s="4">
        <v>134.13999999999999</v>
      </c>
      <c r="L316" s="2">
        <v>67</v>
      </c>
      <c r="M316" s="4">
        <v>8987.3799999999992</v>
      </c>
      <c r="N316" s="2">
        <v>1897.23</v>
      </c>
      <c r="O316" s="2">
        <v>21.11</v>
      </c>
      <c r="P316" s="2" t="s">
        <v>554</v>
      </c>
      <c r="Q316" s="2" t="s">
        <v>558</v>
      </c>
      <c r="R316" s="2">
        <v>2022</v>
      </c>
      <c r="S316" s="11" t="str">
        <f>TEXT(Table1[[#This Row],[Invoice Date]],"mmm")</f>
        <v>Feb</v>
      </c>
      <c r="T316" s="11">
        <f>DAY(Table1[[#This Row],[Invoice Date]])</f>
        <v>5</v>
      </c>
      <c r="U316" s="11" t="s">
        <v>562</v>
      </c>
    </row>
    <row r="317" spans="1:21" x14ac:dyDescent="0.25">
      <c r="A317" s="10" t="s">
        <v>21</v>
      </c>
      <c r="B317" s="2" t="s">
        <v>337</v>
      </c>
      <c r="C317" s="5">
        <v>44989</v>
      </c>
      <c r="D317" s="2" t="s">
        <v>522</v>
      </c>
      <c r="E317" s="2" t="s">
        <v>523</v>
      </c>
      <c r="F317" s="2" t="s">
        <v>601</v>
      </c>
      <c r="G317" s="2" t="s">
        <v>527</v>
      </c>
      <c r="H317" s="2" t="s">
        <v>545</v>
      </c>
      <c r="I317" s="2" t="s">
        <v>593</v>
      </c>
      <c r="J317" s="3" t="s">
        <v>599</v>
      </c>
      <c r="K317" s="4">
        <v>98.72</v>
      </c>
      <c r="L317" s="2">
        <v>91</v>
      </c>
      <c r="M317" s="4">
        <v>8983.52</v>
      </c>
      <c r="N317" s="2">
        <v>1947.48</v>
      </c>
      <c r="O317" s="2">
        <v>21.68</v>
      </c>
      <c r="P317" s="2" t="s">
        <v>554</v>
      </c>
      <c r="Q317" s="2" t="s">
        <v>559</v>
      </c>
      <c r="R317" s="2">
        <v>2023</v>
      </c>
      <c r="S317" s="11" t="str">
        <f>TEXT(Table1[[#This Row],[Invoice Date]],"mmm")</f>
        <v>Mar</v>
      </c>
      <c r="T317" s="11">
        <f>DAY(Table1[[#This Row],[Invoice Date]])</f>
        <v>4</v>
      </c>
      <c r="U317" s="11" t="s">
        <v>560</v>
      </c>
    </row>
    <row r="318" spans="1:21" x14ac:dyDescent="0.25">
      <c r="A318" s="10" t="s">
        <v>19</v>
      </c>
      <c r="B318" s="2" t="s">
        <v>338</v>
      </c>
      <c r="C318" s="5">
        <v>44475</v>
      </c>
      <c r="D318" s="2" t="s">
        <v>522</v>
      </c>
      <c r="E318" s="2" t="s">
        <v>523</v>
      </c>
      <c r="F318" s="2" t="s">
        <v>601</v>
      </c>
      <c r="G318" s="2" t="s">
        <v>545</v>
      </c>
      <c r="H318" s="2" t="s">
        <v>545</v>
      </c>
      <c r="I318" s="2" t="s">
        <v>591</v>
      </c>
      <c r="J318" s="3" t="s">
        <v>598</v>
      </c>
      <c r="K318" s="4">
        <v>52.13</v>
      </c>
      <c r="L318" s="2">
        <v>35</v>
      </c>
      <c r="M318" s="4">
        <v>1824.55</v>
      </c>
      <c r="N318" s="2">
        <v>257.99</v>
      </c>
      <c r="O318" s="2">
        <v>14.14</v>
      </c>
      <c r="P318" s="2" t="s">
        <v>555</v>
      </c>
      <c r="Q318" s="2" t="s">
        <v>556</v>
      </c>
      <c r="R318" s="2">
        <v>2021</v>
      </c>
      <c r="S318" s="11" t="str">
        <f>TEXT(Table1[[#This Row],[Invoice Date]],"mmm")</f>
        <v>Oct</v>
      </c>
      <c r="T318" s="11">
        <f>DAY(Table1[[#This Row],[Invoice Date]])</f>
        <v>6</v>
      </c>
      <c r="U318" s="11" t="s">
        <v>561</v>
      </c>
    </row>
    <row r="319" spans="1:21" x14ac:dyDescent="0.25">
      <c r="A319" s="10" t="s">
        <v>17</v>
      </c>
      <c r="B319" s="2" t="s">
        <v>339</v>
      </c>
      <c r="C319" s="5">
        <v>45002</v>
      </c>
      <c r="D319" s="2" t="s">
        <v>522</v>
      </c>
      <c r="E319" s="2" t="s">
        <v>524</v>
      </c>
      <c r="F319" s="2" t="s">
        <v>603</v>
      </c>
      <c r="G319" s="2" t="s">
        <v>529</v>
      </c>
      <c r="H319" s="2" t="s">
        <v>549</v>
      </c>
      <c r="I319" s="2" t="s">
        <v>592</v>
      </c>
      <c r="J319" s="3" t="s">
        <v>597</v>
      </c>
      <c r="K319" s="4">
        <v>66.260000000000005</v>
      </c>
      <c r="L319" s="2">
        <v>95</v>
      </c>
      <c r="M319" s="4">
        <v>6294.7</v>
      </c>
      <c r="N319" s="2">
        <v>1701.34</v>
      </c>
      <c r="O319" s="2">
        <v>27.03</v>
      </c>
      <c r="P319" s="2" t="s">
        <v>555</v>
      </c>
      <c r="Q319" s="2" t="s">
        <v>559</v>
      </c>
      <c r="R319" s="2">
        <v>2023</v>
      </c>
      <c r="S319" s="11" t="str">
        <f>TEXT(Table1[[#This Row],[Invoice Date]],"mmm")</f>
        <v>Mar</v>
      </c>
      <c r="T319" s="11">
        <f>DAY(Table1[[#This Row],[Invoice Date]])</f>
        <v>17</v>
      </c>
      <c r="U319" s="11" t="s">
        <v>560</v>
      </c>
    </row>
    <row r="320" spans="1:21" x14ac:dyDescent="0.25">
      <c r="A320" s="10" t="s">
        <v>21</v>
      </c>
      <c r="B320" s="2" t="s">
        <v>340</v>
      </c>
      <c r="C320" s="5">
        <v>44512</v>
      </c>
      <c r="D320" s="2" t="s">
        <v>522</v>
      </c>
      <c r="E320" s="2" t="s">
        <v>524</v>
      </c>
      <c r="F320" s="2" t="s">
        <v>603</v>
      </c>
      <c r="G320" s="2" t="s">
        <v>538</v>
      </c>
      <c r="H320" s="2" t="s">
        <v>528</v>
      </c>
      <c r="I320" s="2" t="s">
        <v>593</v>
      </c>
      <c r="J320" s="3" t="s">
        <v>599</v>
      </c>
      <c r="K320" s="4">
        <v>30.91</v>
      </c>
      <c r="L320" s="2">
        <v>15</v>
      </c>
      <c r="M320" s="4">
        <v>463.65</v>
      </c>
      <c r="N320" s="2">
        <v>54.18</v>
      </c>
      <c r="O320" s="2">
        <v>11.69</v>
      </c>
      <c r="P320" s="2" t="s">
        <v>555</v>
      </c>
      <c r="Q320" s="2" t="s">
        <v>559</v>
      </c>
      <c r="R320" s="2">
        <v>2022</v>
      </c>
      <c r="S320" s="11" t="str">
        <f>TEXT(Table1[[#This Row],[Invoice Date]],"mmm")</f>
        <v>Nov</v>
      </c>
      <c r="T320" s="11">
        <f>DAY(Table1[[#This Row],[Invoice Date]])</f>
        <v>12</v>
      </c>
      <c r="U320" s="11" t="s">
        <v>561</v>
      </c>
    </row>
    <row r="321" spans="1:21" x14ac:dyDescent="0.25">
      <c r="A321" s="10" t="s">
        <v>21</v>
      </c>
      <c r="B321" s="2" t="s">
        <v>341</v>
      </c>
      <c r="C321" s="5">
        <v>44664</v>
      </c>
      <c r="D321" s="2" t="s">
        <v>522</v>
      </c>
      <c r="E321" s="2" t="s">
        <v>595</v>
      </c>
      <c r="F321" s="2" t="s">
        <v>605</v>
      </c>
      <c r="G321" s="2" t="s">
        <v>584</v>
      </c>
      <c r="H321" s="2" t="s">
        <v>585</v>
      </c>
      <c r="I321" s="2" t="s">
        <v>592</v>
      </c>
      <c r="J321" s="3" t="s">
        <v>597</v>
      </c>
      <c r="K321" s="4">
        <v>63.35</v>
      </c>
      <c r="L321" s="2">
        <v>16</v>
      </c>
      <c r="M321" s="4">
        <v>1013.6</v>
      </c>
      <c r="N321" s="2">
        <v>173.55</v>
      </c>
      <c r="O321" s="2">
        <v>17.12</v>
      </c>
      <c r="P321" s="2" t="s">
        <v>555</v>
      </c>
      <c r="Q321" s="2" t="s">
        <v>556</v>
      </c>
      <c r="R321" s="2">
        <v>2022</v>
      </c>
      <c r="S321" s="11" t="str">
        <f>TEXT(Table1[[#This Row],[Invoice Date]],"mmm")</f>
        <v>Apr</v>
      </c>
      <c r="T321" s="11">
        <f>DAY(Table1[[#This Row],[Invoice Date]])</f>
        <v>13</v>
      </c>
      <c r="U321" s="11" t="s">
        <v>562</v>
      </c>
    </row>
    <row r="322" spans="1:21" x14ac:dyDescent="0.25">
      <c r="A322" s="10" t="s">
        <v>19</v>
      </c>
      <c r="B322" s="2" t="s">
        <v>342</v>
      </c>
      <c r="C322" s="5">
        <v>45112</v>
      </c>
      <c r="D322" s="2" t="s">
        <v>522</v>
      </c>
      <c r="E322" s="2" t="s">
        <v>526</v>
      </c>
      <c r="F322" s="2" t="s">
        <v>604</v>
      </c>
      <c r="G322" s="2" t="s">
        <v>534</v>
      </c>
      <c r="H322" s="2" t="s">
        <v>546</v>
      </c>
      <c r="I322" s="2" t="s">
        <v>591</v>
      </c>
      <c r="J322" s="3" t="s">
        <v>598</v>
      </c>
      <c r="K322" s="4">
        <v>108.08</v>
      </c>
      <c r="L322" s="2">
        <v>13</v>
      </c>
      <c r="M322" s="4">
        <v>1405.04</v>
      </c>
      <c r="N322" s="2">
        <v>331.7</v>
      </c>
      <c r="O322" s="2">
        <v>23.61</v>
      </c>
      <c r="P322" s="2" t="s">
        <v>555</v>
      </c>
      <c r="Q322" s="2" t="s">
        <v>558</v>
      </c>
      <c r="R322" s="2">
        <v>2023</v>
      </c>
      <c r="S322" s="11" t="str">
        <f>TEXT(Table1[[#This Row],[Invoice Date]],"mmm")</f>
        <v>Jul</v>
      </c>
      <c r="T322" s="11">
        <f>DAY(Table1[[#This Row],[Invoice Date]])</f>
        <v>5</v>
      </c>
      <c r="U322" s="11" t="s">
        <v>562</v>
      </c>
    </row>
    <row r="323" spans="1:21" x14ac:dyDescent="0.25">
      <c r="A323" s="10" t="s">
        <v>17</v>
      </c>
      <c r="B323" s="2" t="s">
        <v>343</v>
      </c>
      <c r="C323" s="5">
        <v>44546</v>
      </c>
      <c r="D323" s="2" t="s">
        <v>522</v>
      </c>
      <c r="E323" s="2" t="s">
        <v>524</v>
      </c>
      <c r="F323" s="2" t="s">
        <v>603</v>
      </c>
      <c r="G323" s="2" t="s">
        <v>532</v>
      </c>
      <c r="H323" s="2" t="s">
        <v>549</v>
      </c>
      <c r="I323" s="2" t="s">
        <v>592</v>
      </c>
      <c r="J323" s="3" t="s">
        <v>597</v>
      </c>
      <c r="K323" s="4">
        <v>29.37</v>
      </c>
      <c r="L323" s="2">
        <v>35</v>
      </c>
      <c r="M323" s="4">
        <v>1027.95</v>
      </c>
      <c r="N323" s="2">
        <v>159.15</v>
      </c>
      <c r="O323" s="2">
        <v>15.48</v>
      </c>
      <c r="P323" s="2" t="s">
        <v>555</v>
      </c>
      <c r="Q323" s="2" t="s">
        <v>556</v>
      </c>
      <c r="R323" s="2">
        <v>2022</v>
      </c>
      <c r="S323" s="11" t="str">
        <f>TEXT(Table1[[#This Row],[Invoice Date]],"mmm")</f>
        <v>Dec</v>
      </c>
      <c r="T323" s="11">
        <f>DAY(Table1[[#This Row],[Invoice Date]])</f>
        <v>16</v>
      </c>
      <c r="U323" s="11" t="s">
        <v>561</v>
      </c>
    </row>
    <row r="324" spans="1:21" x14ac:dyDescent="0.25">
      <c r="A324" s="10" t="s">
        <v>18</v>
      </c>
      <c r="B324" s="2" t="s">
        <v>344</v>
      </c>
      <c r="C324" s="5">
        <v>45144</v>
      </c>
      <c r="D324" s="2" t="s">
        <v>522</v>
      </c>
      <c r="E324" s="2" t="s">
        <v>524</v>
      </c>
      <c r="F324" s="2" t="s">
        <v>603</v>
      </c>
      <c r="G324" s="2" t="s">
        <v>536</v>
      </c>
      <c r="H324" s="2" t="s">
        <v>547</v>
      </c>
      <c r="I324" s="2" t="s">
        <v>591</v>
      </c>
      <c r="J324" s="3" t="s">
        <v>598</v>
      </c>
      <c r="K324" s="4">
        <v>46.7</v>
      </c>
      <c r="L324" s="2">
        <v>75</v>
      </c>
      <c r="M324" s="4">
        <v>3502.5</v>
      </c>
      <c r="N324" s="2">
        <v>930.04</v>
      </c>
      <c r="O324" s="2">
        <v>26.55</v>
      </c>
      <c r="P324" s="2" t="s">
        <v>555</v>
      </c>
      <c r="Q324" s="2" t="s">
        <v>559</v>
      </c>
      <c r="R324" s="2">
        <v>2021</v>
      </c>
      <c r="S324" s="11" t="str">
        <f>TEXT(Table1[[#This Row],[Invoice Date]],"mmm")</f>
        <v>Aug</v>
      </c>
      <c r="T324" s="11">
        <f>DAY(Table1[[#This Row],[Invoice Date]])</f>
        <v>6</v>
      </c>
      <c r="U324" s="11" t="s">
        <v>561</v>
      </c>
    </row>
    <row r="325" spans="1:21" x14ac:dyDescent="0.25">
      <c r="A325" s="10" t="s">
        <v>17</v>
      </c>
      <c r="B325" s="2" t="s">
        <v>345</v>
      </c>
      <c r="C325" s="5">
        <v>44747</v>
      </c>
      <c r="D325" s="2" t="s">
        <v>522</v>
      </c>
      <c r="E325" s="2" t="s">
        <v>525</v>
      </c>
      <c r="F325" s="2" t="s">
        <v>602</v>
      </c>
      <c r="G325" s="2" t="s">
        <v>542</v>
      </c>
      <c r="H325" s="2" t="s">
        <v>551</v>
      </c>
      <c r="I325" s="2" t="s">
        <v>592</v>
      </c>
      <c r="J325" s="3" t="s">
        <v>597</v>
      </c>
      <c r="K325" s="4">
        <v>69.59</v>
      </c>
      <c r="L325" s="2">
        <v>59</v>
      </c>
      <c r="M325" s="4">
        <v>4105.8100000000004</v>
      </c>
      <c r="N325" s="2">
        <v>1018.13</v>
      </c>
      <c r="O325" s="2">
        <v>24.8</v>
      </c>
      <c r="P325" s="2" t="s">
        <v>554</v>
      </c>
      <c r="Q325" s="2" t="s">
        <v>556</v>
      </c>
      <c r="R325" s="2">
        <v>2023</v>
      </c>
      <c r="S325" s="11" t="str">
        <f>TEXT(Table1[[#This Row],[Invoice Date]],"mmm")</f>
        <v>Jul</v>
      </c>
      <c r="T325" s="11">
        <f>DAY(Table1[[#This Row],[Invoice Date]])</f>
        <v>5</v>
      </c>
      <c r="U325" s="11" t="s">
        <v>560</v>
      </c>
    </row>
    <row r="326" spans="1:21" x14ac:dyDescent="0.25">
      <c r="A326" s="10" t="s">
        <v>20</v>
      </c>
      <c r="B326" s="2" t="s">
        <v>346</v>
      </c>
      <c r="C326" s="5">
        <v>45098</v>
      </c>
      <c r="D326" s="2" t="s">
        <v>522</v>
      </c>
      <c r="E326" s="2" t="s">
        <v>526</v>
      </c>
      <c r="F326" s="2" t="s">
        <v>604</v>
      </c>
      <c r="G326" s="2" t="s">
        <v>534</v>
      </c>
      <c r="H326" s="2" t="s">
        <v>544</v>
      </c>
      <c r="I326" s="2" t="s">
        <v>591</v>
      </c>
      <c r="J326" s="3" t="s">
        <v>598</v>
      </c>
      <c r="K326" s="4">
        <v>147.66999999999999</v>
      </c>
      <c r="L326" s="2">
        <v>21</v>
      </c>
      <c r="M326" s="4">
        <v>3101.07</v>
      </c>
      <c r="N326" s="2">
        <v>799.47</v>
      </c>
      <c r="O326" s="2">
        <v>25.78</v>
      </c>
      <c r="P326" s="2" t="s">
        <v>554</v>
      </c>
      <c r="Q326" s="2" t="s">
        <v>559</v>
      </c>
      <c r="R326" s="2">
        <v>2021</v>
      </c>
      <c r="S326" s="11" t="str">
        <f>TEXT(Table1[[#This Row],[Invoice Date]],"mmm")</f>
        <v>Jun</v>
      </c>
      <c r="T326" s="11">
        <f>DAY(Table1[[#This Row],[Invoice Date]])</f>
        <v>21</v>
      </c>
      <c r="U326" s="11" t="s">
        <v>561</v>
      </c>
    </row>
    <row r="327" spans="1:21" x14ac:dyDescent="0.25">
      <c r="A327" s="10" t="s">
        <v>18</v>
      </c>
      <c r="B327" s="2" t="s">
        <v>347</v>
      </c>
      <c r="C327" s="5">
        <v>44898</v>
      </c>
      <c r="D327" s="2" t="s">
        <v>522</v>
      </c>
      <c r="E327" s="2" t="s">
        <v>524</v>
      </c>
      <c r="F327" s="2" t="s">
        <v>603</v>
      </c>
      <c r="G327" s="2" t="s">
        <v>528</v>
      </c>
      <c r="H327" s="2" t="s">
        <v>528</v>
      </c>
      <c r="I327" s="2" t="s">
        <v>594</v>
      </c>
      <c r="J327" s="3" t="s">
        <v>596</v>
      </c>
      <c r="K327" s="4">
        <v>122.03</v>
      </c>
      <c r="L327" s="2">
        <v>54</v>
      </c>
      <c r="M327" s="4">
        <v>6589.62</v>
      </c>
      <c r="N327" s="2">
        <v>815.94</v>
      </c>
      <c r="O327" s="2">
        <v>12.38</v>
      </c>
      <c r="P327" s="2" t="s">
        <v>555</v>
      </c>
      <c r="Q327" s="2" t="s">
        <v>556</v>
      </c>
      <c r="R327" s="2">
        <v>2023</v>
      </c>
      <c r="S327" s="11" t="str">
        <f>TEXT(Table1[[#This Row],[Invoice Date]],"mmm")</f>
        <v>Dec</v>
      </c>
      <c r="T327" s="11">
        <f>DAY(Table1[[#This Row],[Invoice Date]])</f>
        <v>3</v>
      </c>
      <c r="U327" s="11" t="s">
        <v>561</v>
      </c>
    </row>
    <row r="328" spans="1:21" x14ac:dyDescent="0.25">
      <c r="A328" s="10" t="s">
        <v>21</v>
      </c>
      <c r="B328" s="2" t="s">
        <v>348</v>
      </c>
      <c r="C328" s="5">
        <v>45257</v>
      </c>
      <c r="D328" s="2" t="s">
        <v>522</v>
      </c>
      <c r="E328" s="2" t="s">
        <v>525</v>
      </c>
      <c r="F328" s="2" t="s">
        <v>602</v>
      </c>
      <c r="G328" s="2" t="s">
        <v>541</v>
      </c>
      <c r="H328" s="2" t="s">
        <v>551</v>
      </c>
      <c r="I328" s="2" t="s">
        <v>592</v>
      </c>
      <c r="J328" s="3" t="s">
        <v>597</v>
      </c>
      <c r="K328" s="4">
        <v>115.35</v>
      </c>
      <c r="L328" s="2">
        <v>75</v>
      </c>
      <c r="M328" s="4">
        <v>8651.25</v>
      </c>
      <c r="N328" s="2">
        <v>1108.31</v>
      </c>
      <c r="O328" s="2">
        <v>12.81</v>
      </c>
      <c r="P328" s="2" t="s">
        <v>555</v>
      </c>
      <c r="Q328" s="2" t="s">
        <v>557</v>
      </c>
      <c r="R328" s="2">
        <v>2022</v>
      </c>
      <c r="S328" s="11" t="str">
        <f>TEXT(Table1[[#This Row],[Invoice Date]],"mmm")</f>
        <v>Nov</v>
      </c>
      <c r="T328" s="11">
        <f>DAY(Table1[[#This Row],[Invoice Date]])</f>
        <v>27</v>
      </c>
      <c r="U328" s="11" t="s">
        <v>561</v>
      </c>
    </row>
    <row r="329" spans="1:21" x14ac:dyDescent="0.25">
      <c r="A329" s="10" t="s">
        <v>18</v>
      </c>
      <c r="B329" s="2" t="s">
        <v>349</v>
      </c>
      <c r="C329" s="5">
        <v>44598</v>
      </c>
      <c r="D329" s="2" t="s">
        <v>522</v>
      </c>
      <c r="E329" s="2" t="s">
        <v>595</v>
      </c>
      <c r="F329" s="2" t="s">
        <v>605</v>
      </c>
      <c r="G329" s="2" t="s">
        <v>584</v>
      </c>
      <c r="H329" s="2" t="s">
        <v>586</v>
      </c>
      <c r="I329" s="2" t="s">
        <v>592</v>
      </c>
      <c r="J329" s="3" t="s">
        <v>597</v>
      </c>
      <c r="K329" s="4">
        <v>35.1</v>
      </c>
      <c r="L329" s="2">
        <v>30</v>
      </c>
      <c r="M329" s="4">
        <v>1053</v>
      </c>
      <c r="N329" s="2">
        <v>165.63</v>
      </c>
      <c r="O329" s="2">
        <v>15.73</v>
      </c>
      <c r="P329" s="2" t="s">
        <v>555</v>
      </c>
      <c r="Q329" s="2" t="s">
        <v>557</v>
      </c>
      <c r="R329" s="2">
        <v>2023</v>
      </c>
      <c r="S329" s="11" t="str">
        <f>TEXT(Table1[[#This Row],[Invoice Date]],"mmm")</f>
        <v>Feb</v>
      </c>
      <c r="T329" s="11">
        <f>DAY(Table1[[#This Row],[Invoice Date]])</f>
        <v>6</v>
      </c>
      <c r="U329" s="11" t="s">
        <v>560</v>
      </c>
    </row>
    <row r="330" spans="1:21" x14ac:dyDescent="0.25">
      <c r="A330" s="10" t="s">
        <v>21</v>
      </c>
      <c r="B330" s="2" t="s">
        <v>350</v>
      </c>
      <c r="C330" s="5">
        <v>44918</v>
      </c>
      <c r="D330" s="2" t="s">
        <v>522</v>
      </c>
      <c r="E330" s="2" t="s">
        <v>524</v>
      </c>
      <c r="F330" s="2" t="s">
        <v>603</v>
      </c>
      <c r="G330" s="2" t="s">
        <v>528</v>
      </c>
      <c r="H330" s="2" t="s">
        <v>528</v>
      </c>
      <c r="I330" s="2" t="s">
        <v>594</v>
      </c>
      <c r="J330" s="3" t="s">
        <v>596</v>
      </c>
      <c r="K330" s="4">
        <v>121.53</v>
      </c>
      <c r="L330" s="2">
        <v>48</v>
      </c>
      <c r="M330" s="4">
        <v>5833.44</v>
      </c>
      <c r="N330" s="2">
        <v>1187.78</v>
      </c>
      <c r="O330" s="2">
        <v>20.36</v>
      </c>
      <c r="P330" s="2" t="s">
        <v>554</v>
      </c>
      <c r="Q330" s="2" t="s">
        <v>556</v>
      </c>
      <c r="R330" s="2">
        <v>2023</v>
      </c>
      <c r="S330" s="11" t="str">
        <f>TEXT(Table1[[#This Row],[Invoice Date]],"mmm")</f>
        <v>Dec</v>
      </c>
      <c r="T330" s="11">
        <f>DAY(Table1[[#This Row],[Invoice Date]])</f>
        <v>23</v>
      </c>
      <c r="U330" s="11" t="s">
        <v>561</v>
      </c>
    </row>
    <row r="331" spans="1:21" x14ac:dyDescent="0.25">
      <c r="A331" s="10" t="s">
        <v>21</v>
      </c>
      <c r="B331" s="2" t="s">
        <v>351</v>
      </c>
      <c r="C331" s="5">
        <v>45214</v>
      </c>
      <c r="D331" s="2" t="s">
        <v>522</v>
      </c>
      <c r="E331" s="2" t="s">
        <v>524</v>
      </c>
      <c r="F331" s="2" t="s">
        <v>603</v>
      </c>
      <c r="G331" s="2" t="s">
        <v>532</v>
      </c>
      <c r="H331" s="2" t="s">
        <v>528</v>
      </c>
      <c r="I331" s="2" t="s">
        <v>594</v>
      </c>
      <c r="J331" s="3" t="s">
        <v>596</v>
      </c>
      <c r="K331" s="4">
        <v>122.08</v>
      </c>
      <c r="L331" s="2">
        <v>35</v>
      </c>
      <c r="M331" s="4">
        <v>4272.8</v>
      </c>
      <c r="N331" s="2">
        <v>1066.5</v>
      </c>
      <c r="O331" s="2">
        <v>24.96</v>
      </c>
      <c r="P331" s="2" t="s">
        <v>555</v>
      </c>
      <c r="Q331" s="2" t="s">
        <v>558</v>
      </c>
      <c r="R331" s="2">
        <v>2021</v>
      </c>
      <c r="S331" s="11" t="str">
        <f>TEXT(Table1[[#This Row],[Invoice Date]],"mmm")</f>
        <v>Oct</v>
      </c>
      <c r="T331" s="11">
        <f>DAY(Table1[[#This Row],[Invoice Date]])</f>
        <v>15</v>
      </c>
      <c r="U331" s="11" t="s">
        <v>562</v>
      </c>
    </row>
    <row r="332" spans="1:21" x14ac:dyDescent="0.25">
      <c r="A332" s="10" t="s">
        <v>18</v>
      </c>
      <c r="B332" s="2" t="s">
        <v>352</v>
      </c>
      <c r="C332" s="5">
        <v>44646</v>
      </c>
      <c r="D332" s="2" t="s">
        <v>522</v>
      </c>
      <c r="E332" s="2" t="s">
        <v>523</v>
      </c>
      <c r="F332" s="2" t="s">
        <v>601</v>
      </c>
      <c r="G332" s="2" t="s">
        <v>545</v>
      </c>
      <c r="H332" s="2" t="s">
        <v>533</v>
      </c>
      <c r="I332" s="2" t="s">
        <v>592</v>
      </c>
      <c r="J332" s="3" t="s">
        <v>597</v>
      </c>
      <c r="K332" s="4">
        <v>98.14</v>
      </c>
      <c r="L332" s="2">
        <v>86</v>
      </c>
      <c r="M332" s="4">
        <v>8440.0400000000009</v>
      </c>
      <c r="N332" s="2">
        <v>2256.0700000000002</v>
      </c>
      <c r="O332" s="2">
        <v>26.73</v>
      </c>
      <c r="P332" s="2" t="s">
        <v>554</v>
      </c>
      <c r="Q332" s="2" t="s">
        <v>559</v>
      </c>
      <c r="R332" s="2">
        <v>2022</v>
      </c>
      <c r="S332" s="11" t="str">
        <f>TEXT(Table1[[#This Row],[Invoice Date]],"mmm")</f>
        <v>Mar</v>
      </c>
      <c r="T332" s="11">
        <f>DAY(Table1[[#This Row],[Invoice Date]])</f>
        <v>26</v>
      </c>
      <c r="U332" s="11" t="s">
        <v>560</v>
      </c>
    </row>
    <row r="333" spans="1:21" x14ac:dyDescent="0.25">
      <c r="A333" s="10" t="s">
        <v>21</v>
      </c>
      <c r="B333" s="2" t="s">
        <v>353</v>
      </c>
      <c r="C333" s="5">
        <v>44245</v>
      </c>
      <c r="D333" s="2" t="s">
        <v>522</v>
      </c>
      <c r="E333" s="2" t="s">
        <v>526</v>
      </c>
      <c r="F333" s="2" t="s">
        <v>604</v>
      </c>
      <c r="G333" s="2" t="s">
        <v>544</v>
      </c>
      <c r="H333" s="2" t="s">
        <v>546</v>
      </c>
      <c r="I333" s="2" t="s">
        <v>594</v>
      </c>
      <c r="J333" s="3" t="s">
        <v>596</v>
      </c>
      <c r="K333" s="4">
        <v>148.75</v>
      </c>
      <c r="L333" s="2">
        <v>38</v>
      </c>
      <c r="M333" s="4">
        <v>5652.5</v>
      </c>
      <c r="N333" s="2">
        <v>1361.5</v>
      </c>
      <c r="O333" s="2">
        <v>24.09</v>
      </c>
      <c r="P333" s="2" t="s">
        <v>554</v>
      </c>
      <c r="Q333" s="2" t="s">
        <v>557</v>
      </c>
      <c r="R333" s="2">
        <v>2021</v>
      </c>
      <c r="S333" s="11" t="str">
        <f>TEXT(Table1[[#This Row],[Invoice Date]],"mmm")</f>
        <v>Feb</v>
      </c>
      <c r="T333" s="11">
        <f>DAY(Table1[[#This Row],[Invoice Date]])</f>
        <v>18</v>
      </c>
      <c r="U333" s="11" t="s">
        <v>560</v>
      </c>
    </row>
    <row r="334" spans="1:21" x14ac:dyDescent="0.25">
      <c r="A334" s="10" t="s">
        <v>21</v>
      </c>
      <c r="B334" s="2" t="s">
        <v>354</v>
      </c>
      <c r="C334" s="5">
        <v>45060</v>
      </c>
      <c r="D334" s="2" t="s">
        <v>522</v>
      </c>
      <c r="E334" s="2" t="s">
        <v>524</v>
      </c>
      <c r="F334" s="2" t="s">
        <v>603</v>
      </c>
      <c r="G334" s="2" t="s">
        <v>529</v>
      </c>
      <c r="H334" s="2" t="s">
        <v>547</v>
      </c>
      <c r="I334" s="2" t="s">
        <v>593</v>
      </c>
      <c r="J334" s="3" t="s">
        <v>599</v>
      </c>
      <c r="K334" s="4">
        <v>62.28</v>
      </c>
      <c r="L334" s="2">
        <v>31</v>
      </c>
      <c r="M334" s="4">
        <v>1930.68</v>
      </c>
      <c r="N334" s="2">
        <v>551.63</v>
      </c>
      <c r="O334" s="2">
        <v>28.57</v>
      </c>
      <c r="P334" s="2" t="s">
        <v>554</v>
      </c>
      <c r="Q334" s="2" t="s">
        <v>558</v>
      </c>
      <c r="R334" s="2">
        <v>2022</v>
      </c>
      <c r="S334" s="11" t="str">
        <f>TEXT(Table1[[#This Row],[Invoice Date]],"mmm")</f>
        <v>May</v>
      </c>
      <c r="T334" s="11">
        <f>DAY(Table1[[#This Row],[Invoice Date]])</f>
        <v>14</v>
      </c>
      <c r="U334" s="11" t="s">
        <v>562</v>
      </c>
    </row>
    <row r="335" spans="1:21" x14ac:dyDescent="0.25">
      <c r="A335" s="10" t="s">
        <v>20</v>
      </c>
      <c r="B335" s="2" t="s">
        <v>355</v>
      </c>
      <c r="C335" s="5">
        <v>44330</v>
      </c>
      <c r="D335" s="2" t="s">
        <v>522</v>
      </c>
      <c r="E335" s="2" t="s">
        <v>525</v>
      </c>
      <c r="F335" s="2" t="s">
        <v>602</v>
      </c>
      <c r="G335" s="2" t="s">
        <v>531</v>
      </c>
      <c r="H335" s="2" t="s">
        <v>552</v>
      </c>
      <c r="I335" s="2" t="s">
        <v>591</v>
      </c>
      <c r="J335" s="3" t="s">
        <v>598</v>
      </c>
      <c r="K335" s="4">
        <v>142.37</v>
      </c>
      <c r="L335" s="2">
        <v>78</v>
      </c>
      <c r="M335" s="4">
        <v>11104.86</v>
      </c>
      <c r="N335" s="2">
        <v>2751.21</v>
      </c>
      <c r="O335" s="2">
        <v>24.77</v>
      </c>
      <c r="P335" s="2" t="s">
        <v>554</v>
      </c>
      <c r="Q335" s="2" t="s">
        <v>559</v>
      </c>
      <c r="R335" s="2">
        <v>2021</v>
      </c>
      <c r="S335" s="11" t="str">
        <f>TEXT(Table1[[#This Row],[Invoice Date]],"mmm")</f>
        <v>May</v>
      </c>
      <c r="T335" s="11">
        <f>DAY(Table1[[#This Row],[Invoice Date]])</f>
        <v>14</v>
      </c>
      <c r="U335" s="11" t="s">
        <v>562</v>
      </c>
    </row>
    <row r="336" spans="1:21" x14ac:dyDescent="0.25">
      <c r="A336" s="10" t="s">
        <v>17</v>
      </c>
      <c r="B336" s="2" t="s">
        <v>356</v>
      </c>
      <c r="C336" s="5">
        <v>44763</v>
      </c>
      <c r="D336" s="2" t="s">
        <v>522</v>
      </c>
      <c r="E336" s="2" t="s">
        <v>525</v>
      </c>
      <c r="F336" s="2" t="s">
        <v>602</v>
      </c>
      <c r="G336" s="2" t="s">
        <v>542</v>
      </c>
      <c r="H336" s="2" t="s">
        <v>551</v>
      </c>
      <c r="I336" s="2" t="s">
        <v>591</v>
      </c>
      <c r="J336" s="3" t="s">
        <v>598</v>
      </c>
      <c r="K336" s="4">
        <v>138.91999999999999</v>
      </c>
      <c r="L336" s="2">
        <v>24</v>
      </c>
      <c r="M336" s="4">
        <v>3334.08</v>
      </c>
      <c r="N336" s="2">
        <v>537.63</v>
      </c>
      <c r="O336" s="2">
        <v>16.13</v>
      </c>
      <c r="P336" s="2" t="s">
        <v>554</v>
      </c>
      <c r="Q336" s="2" t="s">
        <v>557</v>
      </c>
      <c r="R336" s="2">
        <v>2023</v>
      </c>
      <c r="S336" s="11" t="str">
        <f>TEXT(Table1[[#This Row],[Invoice Date]],"mmm")</f>
        <v>Jul</v>
      </c>
      <c r="T336" s="11">
        <f>DAY(Table1[[#This Row],[Invoice Date]])</f>
        <v>21</v>
      </c>
      <c r="U336" s="11" t="s">
        <v>562</v>
      </c>
    </row>
    <row r="337" spans="1:21" x14ac:dyDescent="0.25">
      <c r="A337" s="10" t="s">
        <v>17</v>
      </c>
      <c r="B337" s="2" t="s">
        <v>357</v>
      </c>
      <c r="C337" s="5">
        <v>44327</v>
      </c>
      <c r="D337" s="2" t="s">
        <v>522</v>
      </c>
      <c r="E337" s="2" t="s">
        <v>525</v>
      </c>
      <c r="F337" s="2" t="s">
        <v>602</v>
      </c>
      <c r="G337" s="2" t="s">
        <v>531</v>
      </c>
      <c r="H337" s="2" t="s">
        <v>550</v>
      </c>
      <c r="I337" s="2" t="s">
        <v>591</v>
      </c>
      <c r="J337" s="3" t="s">
        <v>598</v>
      </c>
      <c r="K337" s="4">
        <v>21.49</v>
      </c>
      <c r="L337" s="2">
        <v>49</v>
      </c>
      <c r="M337" s="4">
        <v>1053.01</v>
      </c>
      <c r="N337" s="2">
        <v>161.13</v>
      </c>
      <c r="O337" s="2">
        <v>15.3</v>
      </c>
      <c r="P337" s="2" t="s">
        <v>555</v>
      </c>
      <c r="Q337" s="2" t="s">
        <v>557</v>
      </c>
      <c r="R337" s="2">
        <v>2021</v>
      </c>
      <c r="S337" s="11" t="str">
        <f>TEXT(Table1[[#This Row],[Invoice Date]],"mmm")</f>
        <v>May</v>
      </c>
      <c r="T337" s="11">
        <f>DAY(Table1[[#This Row],[Invoice Date]])</f>
        <v>11</v>
      </c>
      <c r="U337" s="11" t="s">
        <v>561</v>
      </c>
    </row>
    <row r="338" spans="1:21" x14ac:dyDescent="0.25">
      <c r="A338" s="10" t="s">
        <v>20</v>
      </c>
      <c r="B338" s="2" t="s">
        <v>358</v>
      </c>
      <c r="C338" s="5">
        <v>44990</v>
      </c>
      <c r="D338" s="2" t="s">
        <v>522</v>
      </c>
      <c r="E338" s="2" t="s">
        <v>523</v>
      </c>
      <c r="F338" s="2" t="s">
        <v>601</v>
      </c>
      <c r="G338" s="2" t="s">
        <v>530</v>
      </c>
      <c r="H338" s="2" t="s">
        <v>527</v>
      </c>
      <c r="I338" s="2" t="s">
        <v>593</v>
      </c>
      <c r="J338" s="3" t="s">
        <v>599</v>
      </c>
      <c r="K338" s="4">
        <v>78.52</v>
      </c>
      <c r="L338" s="2">
        <v>96</v>
      </c>
      <c r="M338" s="4">
        <v>7537.92</v>
      </c>
      <c r="N338" s="2">
        <v>1803.36</v>
      </c>
      <c r="O338" s="2">
        <v>23.92</v>
      </c>
      <c r="P338" s="2" t="s">
        <v>555</v>
      </c>
      <c r="Q338" s="2" t="s">
        <v>556</v>
      </c>
      <c r="R338" s="2">
        <v>2022</v>
      </c>
      <c r="S338" s="11" t="str">
        <f>TEXT(Table1[[#This Row],[Invoice Date]],"mmm")</f>
        <v>Mar</v>
      </c>
      <c r="T338" s="11">
        <f>DAY(Table1[[#This Row],[Invoice Date]])</f>
        <v>5</v>
      </c>
      <c r="U338" s="11" t="s">
        <v>562</v>
      </c>
    </row>
    <row r="339" spans="1:21" x14ac:dyDescent="0.25">
      <c r="A339" s="10" t="s">
        <v>18</v>
      </c>
      <c r="B339" s="2" t="s">
        <v>359</v>
      </c>
      <c r="C339" s="5">
        <v>44422</v>
      </c>
      <c r="D339" s="2" t="s">
        <v>522</v>
      </c>
      <c r="E339" s="2" t="s">
        <v>525</v>
      </c>
      <c r="F339" s="2" t="s">
        <v>602</v>
      </c>
      <c r="G339" s="2" t="s">
        <v>543</v>
      </c>
      <c r="H339" s="2" t="s">
        <v>551</v>
      </c>
      <c r="I339" s="2" t="s">
        <v>594</v>
      </c>
      <c r="J339" s="3" t="s">
        <v>596</v>
      </c>
      <c r="K339" s="4">
        <v>147.02000000000001</v>
      </c>
      <c r="L339" s="2">
        <v>32</v>
      </c>
      <c r="M339" s="4">
        <v>4704.6400000000003</v>
      </c>
      <c r="N339" s="2">
        <v>651.94000000000005</v>
      </c>
      <c r="O339" s="2">
        <v>13.86</v>
      </c>
      <c r="P339" s="2" t="s">
        <v>554</v>
      </c>
      <c r="Q339" s="2" t="s">
        <v>559</v>
      </c>
      <c r="R339" s="2">
        <v>2022</v>
      </c>
      <c r="S339" s="11" t="str">
        <f>TEXT(Table1[[#This Row],[Invoice Date]],"mmm")</f>
        <v>Aug</v>
      </c>
      <c r="T339" s="11">
        <f>DAY(Table1[[#This Row],[Invoice Date]])</f>
        <v>14</v>
      </c>
      <c r="U339" s="11" t="s">
        <v>561</v>
      </c>
    </row>
    <row r="340" spans="1:21" x14ac:dyDescent="0.25">
      <c r="A340" s="10" t="s">
        <v>19</v>
      </c>
      <c r="B340" s="2" t="s">
        <v>360</v>
      </c>
      <c r="C340" s="5">
        <v>44329</v>
      </c>
      <c r="D340" s="2" t="s">
        <v>522</v>
      </c>
      <c r="E340" s="2" t="s">
        <v>525</v>
      </c>
      <c r="F340" s="2" t="s">
        <v>602</v>
      </c>
      <c r="G340" s="2" t="s">
        <v>540</v>
      </c>
      <c r="H340" s="2" t="s">
        <v>552</v>
      </c>
      <c r="I340" s="2" t="s">
        <v>594</v>
      </c>
      <c r="J340" s="3" t="s">
        <v>596</v>
      </c>
      <c r="K340" s="4">
        <v>33.409999999999997</v>
      </c>
      <c r="L340" s="2">
        <v>55</v>
      </c>
      <c r="M340" s="4">
        <v>1837.55</v>
      </c>
      <c r="N340" s="2">
        <v>217.83</v>
      </c>
      <c r="O340" s="2">
        <v>11.85</v>
      </c>
      <c r="P340" s="2" t="s">
        <v>555</v>
      </c>
      <c r="Q340" s="2" t="s">
        <v>558</v>
      </c>
      <c r="R340" s="2">
        <v>2023</v>
      </c>
      <c r="S340" s="11" t="str">
        <f>TEXT(Table1[[#This Row],[Invoice Date]],"mmm")</f>
        <v>May</v>
      </c>
      <c r="T340" s="11">
        <f>DAY(Table1[[#This Row],[Invoice Date]])</f>
        <v>13</v>
      </c>
      <c r="U340" s="11" t="s">
        <v>560</v>
      </c>
    </row>
    <row r="341" spans="1:21" x14ac:dyDescent="0.25">
      <c r="A341" s="10" t="s">
        <v>19</v>
      </c>
      <c r="B341" s="2" t="s">
        <v>361</v>
      </c>
      <c r="C341" s="5">
        <v>45125</v>
      </c>
      <c r="D341" s="2" t="s">
        <v>522</v>
      </c>
      <c r="E341" s="2" t="s">
        <v>525</v>
      </c>
      <c r="F341" s="2" t="s">
        <v>602</v>
      </c>
      <c r="G341" s="2" t="s">
        <v>542</v>
      </c>
      <c r="H341" s="2" t="s">
        <v>552</v>
      </c>
      <c r="I341" s="2" t="s">
        <v>592</v>
      </c>
      <c r="J341" s="3" t="s">
        <v>597</v>
      </c>
      <c r="K341" s="4">
        <v>91.21</v>
      </c>
      <c r="L341" s="2">
        <v>79</v>
      </c>
      <c r="M341" s="4">
        <v>7205.59</v>
      </c>
      <c r="N341" s="2">
        <v>1487.55</v>
      </c>
      <c r="O341" s="2">
        <v>20.64</v>
      </c>
      <c r="P341" s="2" t="s">
        <v>554</v>
      </c>
      <c r="Q341" s="2" t="s">
        <v>558</v>
      </c>
      <c r="R341" s="2">
        <v>2022</v>
      </c>
      <c r="S341" s="11" t="str">
        <f>TEXT(Table1[[#This Row],[Invoice Date]],"mmm")</f>
        <v>Jul</v>
      </c>
      <c r="T341" s="11">
        <f>DAY(Table1[[#This Row],[Invoice Date]])</f>
        <v>18</v>
      </c>
      <c r="U341" s="11" t="s">
        <v>560</v>
      </c>
    </row>
    <row r="342" spans="1:21" x14ac:dyDescent="0.25">
      <c r="A342" s="10" t="s">
        <v>19</v>
      </c>
      <c r="B342" s="2" t="s">
        <v>362</v>
      </c>
      <c r="C342" s="5">
        <v>44909</v>
      </c>
      <c r="D342" s="2" t="s">
        <v>522</v>
      </c>
      <c r="E342" s="2" t="s">
        <v>525</v>
      </c>
      <c r="F342" s="2" t="s">
        <v>602</v>
      </c>
      <c r="G342" s="2" t="s">
        <v>542</v>
      </c>
      <c r="H342" s="2" t="s">
        <v>552</v>
      </c>
      <c r="I342" s="2" t="s">
        <v>594</v>
      </c>
      <c r="J342" s="3" t="s">
        <v>596</v>
      </c>
      <c r="K342" s="4">
        <v>147.26</v>
      </c>
      <c r="L342" s="2">
        <v>58</v>
      </c>
      <c r="M342" s="4">
        <v>8541.08</v>
      </c>
      <c r="N342" s="2">
        <v>2257.65</v>
      </c>
      <c r="O342" s="2">
        <v>26.43</v>
      </c>
      <c r="P342" s="2" t="s">
        <v>554</v>
      </c>
      <c r="Q342" s="2" t="s">
        <v>558</v>
      </c>
      <c r="R342" s="2">
        <v>2021</v>
      </c>
      <c r="S342" s="11" t="str">
        <f>TEXT(Table1[[#This Row],[Invoice Date]],"mmm")</f>
        <v>Dec</v>
      </c>
      <c r="T342" s="11">
        <f>DAY(Table1[[#This Row],[Invoice Date]])</f>
        <v>14</v>
      </c>
      <c r="U342" s="11" t="s">
        <v>562</v>
      </c>
    </row>
    <row r="343" spans="1:21" x14ac:dyDescent="0.25">
      <c r="A343" s="10" t="s">
        <v>20</v>
      </c>
      <c r="B343" s="2" t="s">
        <v>363</v>
      </c>
      <c r="C343" s="5">
        <v>44658</v>
      </c>
      <c r="D343" s="2" t="s">
        <v>522</v>
      </c>
      <c r="E343" s="2" t="s">
        <v>525</v>
      </c>
      <c r="F343" s="2" t="s">
        <v>602</v>
      </c>
      <c r="G343" s="2" t="s">
        <v>531</v>
      </c>
      <c r="H343" s="2" t="s">
        <v>552</v>
      </c>
      <c r="I343" s="2" t="s">
        <v>592</v>
      </c>
      <c r="J343" s="3" t="s">
        <v>597</v>
      </c>
      <c r="K343" s="4">
        <v>92.21</v>
      </c>
      <c r="L343" s="2">
        <v>99</v>
      </c>
      <c r="M343" s="4">
        <v>9128.7900000000009</v>
      </c>
      <c r="N343" s="2">
        <v>1097.97</v>
      </c>
      <c r="O343" s="2">
        <v>12.03</v>
      </c>
      <c r="P343" s="2" t="s">
        <v>555</v>
      </c>
      <c r="Q343" s="2" t="s">
        <v>559</v>
      </c>
      <c r="R343" s="2">
        <v>2023</v>
      </c>
      <c r="S343" s="11" t="str">
        <f>TEXT(Table1[[#This Row],[Invoice Date]],"mmm")</f>
        <v>Apr</v>
      </c>
      <c r="T343" s="11">
        <f>DAY(Table1[[#This Row],[Invoice Date]])</f>
        <v>7</v>
      </c>
      <c r="U343" s="11" t="s">
        <v>561</v>
      </c>
    </row>
    <row r="344" spans="1:21" x14ac:dyDescent="0.25">
      <c r="A344" s="10" t="s">
        <v>20</v>
      </c>
      <c r="B344" s="2" t="s">
        <v>364</v>
      </c>
      <c r="C344" s="5">
        <v>44953</v>
      </c>
      <c r="D344" s="2" t="s">
        <v>522</v>
      </c>
      <c r="E344" s="2" t="s">
        <v>595</v>
      </c>
      <c r="F344" s="2" t="s">
        <v>605</v>
      </c>
      <c r="G344" s="2" t="s">
        <v>587</v>
      </c>
      <c r="H344" s="2" t="s">
        <v>588</v>
      </c>
      <c r="I344" s="2" t="s">
        <v>593</v>
      </c>
      <c r="J344" s="3" t="s">
        <v>599</v>
      </c>
      <c r="K344" s="4">
        <v>44.68</v>
      </c>
      <c r="L344" s="2">
        <v>3</v>
      </c>
      <c r="M344" s="4">
        <v>134.04</v>
      </c>
      <c r="N344" s="2">
        <v>34.630000000000003</v>
      </c>
      <c r="O344" s="2">
        <v>25.84</v>
      </c>
      <c r="P344" s="2" t="s">
        <v>555</v>
      </c>
      <c r="Q344" s="2" t="s">
        <v>558</v>
      </c>
      <c r="R344" s="2">
        <v>2022</v>
      </c>
      <c r="S344" s="11" t="str">
        <f>TEXT(Table1[[#This Row],[Invoice Date]],"mmm")</f>
        <v>Jan</v>
      </c>
      <c r="T344" s="11">
        <f>DAY(Table1[[#This Row],[Invoice Date]])</f>
        <v>27</v>
      </c>
      <c r="U344" s="11" t="s">
        <v>562</v>
      </c>
    </row>
    <row r="345" spans="1:21" x14ac:dyDescent="0.25">
      <c r="A345" s="10" t="s">
        <v>21</v>
      </c>
      <c r="B345" s="2" t="s">
        <v>365</v>
      </c>
      <c r="C345" s="5">
        <v>44827</v>
      </c>
      <c r="D345" s="2" t="s">
        <v>522</v>
      </c>
      <c r="E345" s="2" t="s">
        <v>524</v>
      </c>
      <c r="F345" s="2" t="s">
        <v>603</v>
      </c>
      <c r="G345" s="2" t="s">
        <v>538</v>
      </c>
      <c r="H345" s="2" t="s">
        <v>538</v>
      </c>
      <c r="I345" s="2" t="s">
        <v>591</v>
      </c>
      <c r="J345" s="3" t="s">
        <v>598</v>
      </c>
      <c r="K345" s="4">
        <v>95.68</v>
      </c>
      <c r="L345" s="2">
        <v>80</v>
      </c>
      <c r="M345" s="4">
        <v>7654.4</v>
      </c>
      <c r="N345" s="2">
        <v>2007.86</v>
      </c>
      <c r="O345" s="2">
        <v>26.23</v>
      </c>
      <c r="P345" s="2" t="s">
        <v>555</v>
      </c>
      <c r="Q345" s="2" t="s">
        <v>558</v>
      </c>
      <c r="R345" s="2">
        <v>2022</v>
      </c>
      <c r="S345" s="11" t="str">
        <f>TEXT(Table1[[#This Row],[Invoice Date]],"mmm")</f>
        <v>Sep</v>
      </c>
      <c r="T345" s="11">
        <f>DAY(Table1[[#This Row],[Invoice Date]])</f>
        <v>23</v>
      </c>
      <c r="U345" s="11" t="s">
        <v>562</v>
      </c>
    </row>
    <row r="346" spans="1:21" x14ac:dyDescent="0.25">
      <c r="A346" s="10" t="s">
        <v>19</v>
      </c>
      <c r="B346" s="2" t="s">
        <v>366</v>
      </c>
      <c r="C346" s="5">
        <v>44835</v>
      </c>
      <c r="D346" s="2" t="s">
        <v>522</v>
      </c>
      <c r="E346" s="2" t="s">
        <v>595</v>
      </c>
      <c r="F346" s="2" t="s">
        <v>605</v>
      </c>
      <c r="G346" s="2" t="s">
        <v>587</v>
      </c>
      <c r="H346" s="2" t="s">
        <v>589</v>
      </c>
      <c r="I346" s="2" t="s">
        <v>591</v>
      </c>
      <c r="J346" s="3" t="s">
        <v>598</v>
      </c>
      <c r="K346" s="4">
        <v>46.58</v>
      </c>
      <c r="L346" s="2">
        <v>69</v>
      </c>
      <c r="M346" s="4">
        <v>3214.02</v>
      </c>
      <c r="N346" s="2">
        <v>631.41</v>
      </c>
      <c r="O346" s="2">
        <v>19.649999999999999</v>
      </c>
      <c r="P346" s="2" t="s">
        <v>555</v>
      </c>
      <c r="Q346" s="2" t="s">
        <v>558</v>
      </c>
      <c r="R346" s="2">
        <v>2021</v>
      </c>
      <c r="S346" s="11" t="str">
        <f>TEXT(Table1[[#This Row],[Invoice Date]],"mmm")</f>
        <v>Oct</v>
      </c>
      <c r="T346" s="11">
        <f>DAY(Table1[[#This Row],[Invoice Date]])</f>
        <v>1</v>
      </c>
      <c r="U346" s="11" t="s">
        <v>561</v>
      </c>
    </row>
    <row r="347" spans="1:21" x14ac:dyDescent="0.25">
      <c r="A347" s="10" t="s">
        <v>18</v>
      </c>
      <c r="B347" s="2" t="s">
        <v>367</v>
      </c>
      <c r="C347" s="5">
        <v>44390</v>
      </c>
      <c r="D347" s="2" t="s">
        <v>522</v>
      </c>
      <c r="E347" s="2" t="s">
        <v>595</v>
      </c>
      <c r="F347" s="2" t="s">
        <v>605</v>
      </c>
      <c r="G347" s="2" t="s">
        <v>563</v>
      </c>
      <c r="H347" s="2" t="s">
        <v>564</v>
      </c>
      <c r="I347" s="2" t="s">
        <v>591</v>
      </c>
      <c r="J347" s="3" t="s">
        <v>598</v>
      </c>
      <c r="K347" s="4">
        <v>87.56</v>
      </c>
      <c r="L347" s="2">
        <v>85</v>
      </c>
      <c r="M347" s="4">
        <v>7442.6</v>
      </c>
      <c r="N347" s="2">
        <v>829.57</v>
      </c>
      <c r="O347" s="2">
        <v>11.15</v>
      </c>
      <c r="P347" s="2" t="s">
        <v>555</v>
      </c>
      <c r="Q347" s="2" t="s">
        <v>556</v>
      </c>
      <c r="R347" s="2">
        <v>2021</v>
      </c>
      <c r="S347" s="11" t="str">
        <f>TEXT(Table1[[#This Row],[Invoice Date]],"mmm")</f>
        <v>Jul</v>
      </c>
      <c r="T347" s="11">
        <f>DAY(Table1[[#This Row],[Invoice Date]])</f>
        <v>13</v>
      </c>
      <c r="U347" s="11" t="s">
        <v>562</v>
      </c>
    </row>
    <row r="348" spans="1:21" x14ac:dyDescent="0.25">
      <c r="A348" s="10" t="s">
        <v>18</v>
      </c>
      <c r="B348" s="2" t="s">
        <v>368</v>
      </c>
      <c r="C348" s="5">
        <v>44754</v>
      </c>
      <c r="D348" s="2" t="s">
        <v>522</v>
      </c>
      <c r="E348" s="2" t="s">
        <v>524</v>
      </c>
      <c r="F348" s="2" t="s">
        <v>603</v>
      </c>
      <c r="G348" s="2" t="s">
        <v>536</v>
      </c>
      <c r="H348" s="2" t="s">
        <v>549</v>
      </c>
      <c r="I348" s="2" t="s">
        <v>594</v>
      </c>
      <c r="J348" s="3" t="s">
        <v>596</v>
      </c>
      <c r="K348" s="4">
        <v>29.63</v>
      </c>
      <c r="L348" s="2">
        <v>10</v>
      </c>
      <c r="M348" s="4">
        <v>296.3</v>
      </c>
      <c r="N348" s="2">
        <v>39.979999999999997</v>
      </c>
      <c r="O348" s="2">
        <v>13.49</v>
      </c>
      <c r="P348" s="2" t="s">
        <v>554</v>
      </c>
      <c r="Q348" s="2" t="s">
        <v>556</v>
      </c>
      <c r="R348" s="2">
        <v>2023</v>
      </c>
      <c r="S348" s="11" t="str">
        <f>TEXT(Table1[[#This Row],[Invoice Date]],"mmm")</f>
        <v>Jul</v>
      </c>
      <c r="T348" s="11">
        <f>DAY(Table1[[#This Row],[Invoice Date]])</f>
        <v>12</v>
      </c>
      <c r="U348" s="11" t="s">
        <v>560</v>
      </c>
    </row>
    <row r="349" spans="1:21" x14ac:dyDescent="0.25">
      <c r="A349" s="10" t="s">
        <v>19</v>
      </c>
      <c r="B349" s="2" t="s">
        <v>369</v>
      </c>
      <c r="C349" s="5">
        <v>44740</v>
      </c>
      <c r="D349" s="2" t="s">
        <v>522</v>
      </c>
      <c r="E349" s="2" t="s">
        <v>525</v>
      </c>
      <c r="F349" s="2" t="s">
        <v>602</v>
      </c>
      <c r="G349" s="2" t="s">
        <v>543</v>
      </c>
      <c r="H349" s="2" t="s">
        <v>553</v>
      </c>
      <c r="I349" s="2" t="s">
        <v>592</v>
      </c>
      <c r="J349" s="3" t="s">
        <v>597</v>
      </c>
      <c r="K349" s="4">
        <v>98.71</v>
      </c>
      <c r="L349" s="2">
        <v>83</v>
      </c>
      <c r="M349" s="4">
        <v>8192.93</v>
      </c>
      <c r="N349" s="2">
        <v>1978.47</v>
      </c>
      <c r="O349" s="2">
        <v>24.15</v>
      </c>
      <c r="P349" s="2" t="s">
        <v>555</v>
      </c>
      <c r="Q349" s="2" t="s">
        <v>559</v>
      </c>
      <c r="R349" s="2">
        <v>2022</v>
      </c>
      <c r="S349" s="11" t="str">
        <f>TEXT(Table1[[#This Row],[Invoice Date]],"mmm")</f>
        <v>Jun</v>
      </c>
      <c r="T349" s="11">
        <f>DAY(Table1[[#This Row],[Invoice Date]])</f>
        <v>28</v>
      </c>
      <c r="U349" s="11" t="s">
        <v>562</v>
      </c>
    </row>
    <row r="350" spans="1:21" x14ac:dyDescent="0.25">
      <c r="A350" s="10" t="s">
        <v>19</v>
      </c>
      <c r="B350" s="2" t="s">
        <v>370</v>
      </c>
      <c r="C350" s="5">
        <v>44859</v>
      </c>
      <c r="D350" s="2" t="s">
        <v>522</v>
      </c>
      <c r="E350" s="2" t="s">
        <v>525</v>
      </c>
      <c r="F350" s="2" t="s">
        <v>602</v>
      </c>
      <c r="G350" s="2" t="s">
        <v>541</v>
      </c>
      <c r="H350" s="2" t="s">
        <v>551</v>
      </c>
      <c r="I350" s="2" t="s">
        <v>592</v>
      </c>
      <c r="J350" s="3" t="s">
        <v>597</v>
      </c>
      <c r="K350" s="4">
        <v>87.18</v>
      </c>
      <c r="L350" s="2">
        <v>25</v>
      </c>
      <c r="M350" s="4">
        <v>2179.5</v>
      </c>
      <c r="N350" s="2">
        <v>528.21</v>
      </c>
      <c r="O350" s="2">
        <v>24.24</v>
      </c>
      <c r="P350" s="2" t="s">
        <v>555</v>
      </c>
      <c r="Q350" s="2" t="s">
        <v>559</v>
      </c>
      <c r="R350" s="2">
        <v>2021</v>
      </c>
      <c r="S350" s="11" t="str">
        <f>TEXT(Table1[[#This Row],[Invoice Date]],"mmm")</f>
        <v>Oct</v>
      </c>
      <c r="T350" s="11">
        <f>DAY(Table1[[#This Row],[Invoice Date]])</f>
        <v>25</v>
      </c>
      <c r="U350" s="11" t="s">
        <v>561</v>
      </c>
    </row>
    <row r="351" spans="1:21" x14ac:dyDescent="0.25">
      <c r="A351" s="10" t="s">
        <v>19</v>
      </c>
      <c r="B351" s="2" t="s">
        <v>371</v>
      </c>
      <c r="C351" s="5">
        <v>44381</v>
      </c>
      <c r="D351" s="2" t="s">
        <v>522</v>
      </c>
      <c r="E351" s="2" t="s">
        <v>524</v>
      </c>
      <c r="F351" s="2" t="s">
        <v>603</v>
      </c>
      <c r="G351" s="2" t="s">
        <v>538</v>
      </c>
      <c r="H351" s="2" t="s">
        <v>528</v>
      </c>
      <c r="I351" s="2" t="s">
        <v>593</v>
      </c>
      <c r="J351" s="3" t="s">
        <v>599</v>
      </c>
      <c r="K351" s="4">
        <v>116.22</v>
      </c>
      <c r="L351" s="2">
        <v>68</v>
      </c>
      <c r="M351" s="4">
        <v>7902.96</v>
      </c>
      <c r="N351" s="2">
        <v>2210.23</v>
      </c>
      <c r="O351" s="2">
        <v>27.97</v>
      </c>
      <c r="P351" s="2" t="s">
        <v>555</v>
      </c>
      <c r="Q351" s="2" t="s">
        <v>558</v>
      </c>
      <c r="R351" s="2">
        <v>2023</v>
      </c>
      <c r="S351" s="11" t="str">
        <f>TEXT(Table1[[#This Row],[Invoice Date]],"mmm")</f>
        <v>Jul</v>
      </c>
      <c r="T351" s="11">
        <f>DAY(Table1[[#This Row],[Invoice Date]])</f>
        <v>4</v>
      </c>
      <c r="U351" s="11" t="s">
        <v>561</v>
      </c>
    </row>
    <row r="352" spans="1:21" x14ac:dyDescent="0.25">
      <c r="A352" s="10" t="s">
        <v>20</v>
      </c>
      <c r="B352" s="2" t="s">
        <v>372</v>
      </c>
      <c r="C352" s="5">
        <v>44849</v>
      </c>
      <c r="D352" s="2" t="s">
        <v>522</v>
      </c>
      <c r="E352" s="2" t="s">
        <v>524</v>
      </c>
      <c r="F352" s="2" t="s">
        <v>603</v>
      </c>
      <c r="G352" s="2" t="s">
        <v>536</v>
      </c>
      <c r="H352" s="2" t="s">
        <v>547</v>
      </c>
      <c r="I352" s="2" t="s">
        <v>594</v>
      </c>
      <c r="J352" s="3" t="s">
        <v>596</v>
      </c>
      <c r="K352" s="4">
        <v>101.99</v>
      </c>
      <c r="L352" s="2">
        <v>61</v>
      </c>
      <c r="M352" s="4">
        <v>6221.39</v>
      </c>
      <c r="N352" s="2">
        <v>1347.16</v>
      </c>
      <c r="O352" s="2">
        <v>21.65</v>
      </c>
      <c r="P352" s="2" t="s">
        <v>554</v>
      </c>
      <c r="Q352" s="2" t="s">
        <v>556</v>
      </c>
      <c r="R352" s="2">
        <v>2022</v>
      </c>
      <c r="S352" s="11" t="str">
        <f>TEXT(Table1[[#This Row],[Invoice Date]],"mmm")</f>
        <v>Oct</v>
      </c>
      <c r="T352" s="11">
        <f>DAY(Table1[[#This Row],[Invoice Date]])</f>
        <v>15</v>
      </c>
      <c r="U352" s="11" t="s">
        <v>560</v>
      </c>
    </row>
    <row r="353" spans="1:21" x14ac:dyDescent="0.25">
      <c r="A353" s="10" t="s">
        <v>20</v>
      </c>
      <c r="B353" s="2" t="s">
        <v>373</v>
      </c>
      <c r="C353" s="5">
        <v>44222</v>
      </c>
      <c r="D353" s="2" t="s">
        <v>522</v>
      </c>
      <c r="E353" s="2" t="s">
        <v>524</v>
      </c>
      <c r="F353" s="2" t="s">
        <v>603</v>
      </c>
      <c r="G353" s="2" t="s">
        <v>528</v>
      </c>
      <c r="H353" s="2" t="s">
        <v>538</v>
      </c>
      <c r="I353" s="2" t="s">
        <v>593</v>
      </c>
      <c r="J353" s="3" t="s">
        <v>599</v>
      </c>
      <c r="K353" s="4">
        <v>91.45</v>
      </c>
      <c r="L353" s="2">
        <v>29</v>
      </c>
      <c r="M353" s="4">
        <v>2652.05</v>
      </c>
      <c r="N353" s="2">
        <v>331.03</v>
      </c>
      <c r="O353" s="2">
        <v>12.48</v>
      </c>
      <c r="P353" s="2" t="s">
        <v>555</v>
      </c>
      <c r="Q353" s="2" t="s">
        <v>557</v>
      </c>
      <c r="R353" s="2">
        <v>2022</v>
      </c>
      <c r="S353" s="11" t="str">
        <f>TEXT(Table1[[#This Row],[Invoice Date]],"mmm")</f>
        <v>Jan</v>
      </c>
      <c r="T353" s="11">
        <f>DAY(Table1[[#This Row],[Invoice Date]])</f>
        <v>26</v>
      </c>
      <c r="U353" s="11" t="s">
        <v>561</v>
      </c>
    </row>
    <row r="354" spans="1:21" x14ac:dyDescent="0.25">
      <c r="A354" s="10" t="s">
        <v>20</v>
      </c>
      <c r="B354" s="2" t="s">
        <v>374</v>
      </c>
      <c r="C354" s="5">
        <v>44433</v>
      </c>
      <c r="D354" s="2" t="s">
        <v>522</v>
      </c>
      <c r="E354" s="2" t="s">
        <v>524</v>
      </c>
      <c r="F354" s="2" t="s">
        <v>603</v>
      </c>
      <c r="G354" s="2" t="s">
        <v>538</v>
      </c>
      <c r="H354" s="2" t="s">
        <v>549</v>
      </c>
      <c r="I354" s="2" t="s">
        <v>592</v>
      </c>
      <c r="J354" s="3" t="s">
        <v>597</v>
      </c>
      <c r="K354" s="4">
        <v>109.67</v>
      </c>
      <c r="L354" s="2">
        <v>19</v>
      </c>
      <c r="M354" s="4">
        <v>2083.73</v>
      </c>
      <c r="N354" s="2">
        <v>258.97000000000003</v>
      </c>
      <c r="O354" s="2">
        <v>12.43</v>
      </c>
      <c r="P354" s="2" t="s">
        <v>554</v>
      </c>
      <c r="Q354" s="2" t="s">
        <v>557</v>
      </c>
      <c r="R354" s="2">
        <v>2023</v>
      </c>
      <c r="S354" s="11" t="str">
        <f>TEXT(Table1[[#This Row],[Invoice Date]],"mmm")</f>
        <v>Aug</v>
      </c>
      <c r="T354" s="11">
        <f>DAY(Table1[[#This Row],[Invoice Date]])</f>
        <v>25</v>
      </c>
      <c r="U354" s="11" t="s">
        <v>561</v>
      </c>
    </row>
    <row r="355" spans="1:21" x14ac:dyDescent="0.25">
      <c r="A355" s="10" t="s">
        <v>17</v>
      </c>
      <c r="B355" s="2" t="s">
        <v>375</v>
      </c>
      <c r="C355" s="5">
        <v>44639</v>
      </c>
      <c r="D355" s="2" t="s">
        <v>522</v>
      </c>
      <c r="E355" s="2" t="s">
        <v>595</v>
      </c>
      <c r="F355" s="2" t="s">
        <v>605</v>
      </c>
      <c r="G355" s="2" t="s">
        <v>563</v>
      </c>
      <c r="H355" s="2" t="s">
        <v>565</v>
      </c>
      <c r="I355" s="2" t="s">
        <v>592</v>
      </c>
      <c r="J355" s="3" t="s">
        <v>597</v>
      </c>
      <c r="K355" s="4">
        <v>38.71</v>
      </c>
      <c r="L355" s="2">
        <v>43</v>
      </c>
      <c r="M355" s="4">
        <v>1664.53</v>
      </c>
      <c r="N355" s="2">
        <v>406.52</v>
      </c>
      <c r="O355" s="2">
        <v>24.42</v>
      </c>
      <c r="P355" s="2" t="s">
        <v>555</v>
      </c>
      <c r="Q355" s="2" t="s">
        <v>558</v>
      </c>
      <c r="R355" s="2">
        <v>2023</v>
      </c>
      <c r="S355" s="11" t="str">
        <f>TEXT(Table1[[#This Row],[Invoice Date]],"mmm")</f>
        <v>Mar</v>
      </c>
      <c r="T355" s="11">
        <f>DAY(Table1[[#This Row],[Invoice Date]])</f>
        <v>19</v>
      </c>
      <c r="U355" s="11" t="s">
        <v>560</v>
      </c>
    </row>
    <row r="356" spans="1:21" x14ac:dyDescent="0.25">
      <c r="A356" s="10" t="s">
        <v>18</v>
      </c>
      <c r="B356" s="2" t="s">
        <v>376</v>
      </c>
      <c r="C356" s="5">
        <v>45205</v>
      </c>
      <c r="D356" s="2" t="s">
        <v>522</v>
      </c>
      <c r="E356" s="2" t="s">
        <v>524</v>
      </c>
      <c r="F356" s="2" t="s">
        <v>603</v>
      </c>
      <c r="G356" s="2" t="s">
        <v>532</v>
      </c>
      <c r="H356" s="2" t="s">
        <v>547</v>
      </c>
      <c r="I356" s="2" t="s">
        <v>591</v>
      </c>
      <c r="J356" s="3" t="s">
        <v>598</v>
      </c>
      <c r="K356" s="4">
        <v>97.4</v>
      </c>
      <c r="L356" s="2">
        <v>66</v>
      </c>
      <c r="M356" s="4">
        <v>6428.4</v>
      </c>
      <c r="N356" s="2">
        <v>879.13</v>
      </c>
      <c r="O356" s="2">
        <v>13.68</v>
      </c>
      <c r="P356" s="2" t="s">
        <v>555</v>
      </c>
      <c r="Q356" s="2" t="s">
        <v>558</v>
      </c>
      <c r="R356" s="2">
        <v>2021</v>
      </c>
      <c r="S356" s="11" t="str">
        <f>TEXT(Table1[[#This Row],[Invoice Date]],"mmm")</f>
        <v>Oct</v>
      </c>
      <c r="T356" s="11">
        <f>DAY(Table1[[#This Row],[Invoice Date]])</f>
        <v>6</v>
      </c>
      <c r="U356" s="11" t="s">
        <v>562</v>
      </c>
    </row>
    <row r="357" spans="1:21" x14ac:dyDescent="0.25">
      <c r="A357" s="10" t="s">
        <v>18</v>
      </c>
      <c r="B357" s="2" t="s">
        <v>377</v>
      </c>
      <c r="C357" s="5">
        <v>44525</v>
      </c>
      <c r="D357" s="2" t="s">
        <v>522</v>
      </c>
      <c r="E357" s="2" t="s">
        <v>595</v>
      </c>
      <c r="F357" s="2" t="s">
        <v>605</v>
      </c>
      <c r="G357" s="2" t="s">
        <v>566</v>
      </c>
      <c r="H357" s="2" t="s">
        <v>567</v>
      </c>
      <c r="I357" s="2" t="s">
        <v>594</v>
      </c>
      <c r="J357" s="3" t="s">
        <v>596</v>
      </c>
      <c r="K357" s="4">
        <v>42.37</v>
      </c>
      <c r="L357" s="2">
        <v>74</v>
      </c>
      <c r="M357" s="4">
        <v>3135.38</v>
      </c>
      <c r="N357" s="2">
        <v>519.46</v>
      </c>
      <c r="O357" s="2">
        <v>16.57</v>
      </c>
      <c r="P357" s="2" t="s">
        <v>554</v>
      </c>
      <c r="Q357" s="2" t="s">
        <v>556</v>
      </c>
      <c r="R357" s="2">
        <v>2022</v>
      </c>
      <c r="S357" s="11" t="str">
        <f>TEXT(Table1[[#This Row],[Invoice Date]],"mmm")</f>
        <v>Nov</v>
      </c>
      <c r="T357" s="11">
        <f>DAY(Table1[[#This Row],[Invoice Date]])</f>
        <v>25</v>
      </c>
      <c r="U357" s="11" t="s">
        <v>560</v>
      </c>
    </row>
    <row r="358" spans="1:21" x14ac:dyDescent="0.25">
      <c r="A358" s="10" t="s">
        <v>21</v>
      </c>
      <c r="B358" s="2" t="s">
        <v>378</v>
      </c>
      <c r="C358" s="5">
        <v>44922</v>
      </c>
      <c r="D358" s="2" t="s">
        <v>522</v>
      </c>
      <c r="E358" s="2" t="s">
        <v>525</v>
      </c>
      <c r="F358" s="2" t="s">
        <v>602</v>
      </c>
      <c r="G358" s="2" t="s">
        <v>543</v>
      </c>
      <c r="H358" s="2" t="s">
        <v>548</v>
      </c>
      <c r="I358" s="2" t="s">
        <v>592</v>
      </c>
      <c r="J358" s="3" t="s">
        <v>597</v>
      </c>
      <c r="K358" s="4">
        <v>140.32</v>
      </c>
      <c r="L358" s="2">
        <v>61</v>
      </c>
      <c r="M358" s="4">
        <v>8559.52</v>
      </c>
      <c r="N358" s="2">
        <v>1690.01</v>
      </c>
      <c r="O358" s="2">
        <v>19.739999999999998</v>
      </c>
      <c r="P358" s="2" t="s">
        <v>555</v>
      </c>
      <c r="Q358" s="2" t="s">
        <v>556</v>
      </c>
      <c r="R358" s="2">
        <v>2022</v>
      </c>
      <c r="S358" s="11" t="str">
        <f>TEXT(Table1[[#This Row],[Invoice Date]],"mmm")</f>
        <v>Dec</v>
      </c>
      <c r="T358" s="11">
        <f>DAY(Table1[[#This Row],[Invoice Date]])</f>
        <v>27</v>
      </c>
      <c r="U358" s="11" t="s">
        <v>562</v>
      </c>
    </row>
    <row r="359" spans="1:21" x14ac:dyDescent="0.25">
      <c r="A359" s="10" t="s">
        <v>20</v>
      </c>
      <c r="B359" s="2" t="s">
        <v>379</v>
      </c>
      <c r="C359" s="5">
        <v>45052</v>
      </c>
      <c r="D359" s="2" t="s">
        <v>522</v>
      </c>
      <c r="E359" s="2" t="s">
        <v>595</v>
      </c>
      <c r="F359" s="2" t="s">
        <v>605</v>
      </c>
      <c r="G359" s="2" t="s">
        <v>566</v>
      </c>
      <c r="H359" s="2" t="s">
        <v>568</v>
      </c>
      <c r="I359" s="2" t="s">
        <v>591</v>
      </c>
      <c r="J359" s="3" t="s">
        <v>598</v>
      </c>
      <c r="K359" s="4">
        <v>28.88</v>
      </c>
      <c r="L359" s="2">
        <v>43</v>
      </c>
      <c r="M359" s="4">
        <v>1241.8399999999999</v>
      </c>
      <c r="N359" s="2">
        <v>130.33000000000001</v>
      </c>
      <c r="O359" s="2">
        <v>10.49</v>
      </c>
      <c r="P359" s="2" t="s">
        <v>555</v>
      </c>
      <c r="Q359" s="2" t="s">
        <v>556</v>
      </c>
      <c r="R359" s="2">
        <v>2022</v>
      </c>
      <c r="S359" s="11" t="str">
        <f>TEXT(Table1[[#This Row],[Invoice Date]],"mmm")</f>
        <v>May</v>
      </c>
      <c r="T359" s="11">
        <f>DAY(Table1[[#This Row],[Invoice Date]])</f>
        <v>6</v>
      </c>
      <c r="U359" s="11" t="s">
        <v>560</v>
      </c>
    </row>
    <row r="360" spans="1:21" x14ac:dyDescent="0.25">
      <c r="A360" s="10" t="s">
        <v>17</v>
      </c>
      <c r="B360" s="2" t="s">
        <v>380</v>
      </c>
      <c r="C360" s="5">
        <v>44917</v>
      </c>
      <c r="D360" s="2" t="s">
        <v>522</v>
      </c>
      <c r="E360" s="2" t="s">
        <v>525</v>
      </c>
      <c r="F360" s="2" t="s">
        <v>602</v>
      </c>
      <c r="G360" s="2" t="s">
        <v>542</v>
      </c>
      <c r="H360" s="2" t="s">
        <v>551</v>
      </c>
      <c r="I360" s="2" t="s">
        <v>594</v>
      </c>
      <c r="J360" s="3" t="s">
        <v>596</v>
      </c>
      <c r="K360" s="4">
        <v>75.95</v>
      </c>
      <c r="L360" s="2">
        <v>25</v>
      </c>
      <c r="M360" s="4">
        <v>1898.75</v>
      </c>
      <c r="N360" s="2">
        <v>284.36</v>
      </c>
      <c r="O360" s="2">
        <v>14.98</v>
      </c>
      <c r="P360" s="2" t="s">
        <v>554</v>
      </c>
      <c r="Q360" s="2" t="s">
        <v>559</v>
      </c>
      <c r="R360" s="2">
        <v>2023</v>
      </c>
      <c r="S360" s="11" t="str">
        <f>TEXT(Table1[[#This Row],[Invoice Date]],"mmm")</f>
        <v>Dec</v>
      </c>
      <c r="T360" s="11">
        <f>DAY(Table1[[#This Row],[Invoice Date]])</f>
        <v>22</v>
      </c>
      <c r="U360" s="11" t="s">
        <v>562</v>
      </c>
    </row>
    <row r="361" spans="1:21" x14ac:dyDescent="0.25">
      <c r="A361" s="10" t="s">
        <v>17</v>
      </c>
      <c r="B361" s="2" t="s">
        <v>381</v>
      </c>
      <c r="C361" s="5">
        <v>44964</v>
      </c>
      <c r="D361" s="2" t="s">
        <v>522</v>
      </c>
      <c r="E361" s="2" t="s">
        <v>524</v>
      </c>
      <c r="F361" s="2" t="s">
        <v>603</v>
      </c>
      <c r="G361" s="2" t="s">
        <v>529</v>
      </c>
      <c r="H361" s="2" t="s">
        <v>549</v>
      </c>
      <c r="I361" s="2" t="s">
        <v>593</v>
      </c>
      <c r="J361" s="3" t="s">
        <v>599</v>
      </c>
      <c r="K361" s="4">
        <v>110.45</v>
      </c>
      <c r="L361" s="2">
        <v>20</v>
      </c>
      <c r="M361" s="4">
        <v>2209</v>
      </c>
      <c r="N361" s="2">
        <v>401.11</v>
      </c>
      <c r="O361" s="2">
        <v>18.16</v>
      </c>
      <c r="P361" s="2" t="s">
        <v>555</v>
      </c>
      <c r="Q361" s="2" t="s">
        <v>559</v>
      </c>
      <c r="R361" s="2">
        <v>2021</v>
      </c>
      <c r="S361" s="11" t="str">
        <f>TEXT(Table1[[#This Row],[Invoice Date]],"mmm")</f>
        <v>Feb</v>
      </c>
      <c r="T361" s="11">
        <f>DAY(Table1[[#This Row],[Invoice Date]])</f>
        <v>7</v>
      </c>
      <c r="U361" s="11" t="s">
        <v>560</v>
      </c>
    </row>
    <row r="362" spans="1:21" x14ac:dyDescent="0.25">
      <c r="A362" s="10" t="s">
        <v>18</v>
      </c>
      <c r="B362" s="2" t="s">
        <v>382</v>
      </c>
      <c r="C362" s="5">
        <v>44905</v>
      </c>
      <c r="D362" s="2" t="s">
        <v>522</v>
      </c>
      <c r="E362" s="2" t="s">
        <v>523</v>
      </c>
      <c r="F362" s="2" t="s">
        <v>601</v>
      </c>
      <c r="G362" s="2" t="s">
        <v>539</v>
      </c>
      <c r="H362" s="2" t="s">
        <v>530</v>
      </c>
      <c r="I362" s="2" t="s">
        <v>594</v>
      </c>
      <c r="J362" s="3" t="s">
        <v>596</v>
      </c>
      <c r="K362" s="4">
        <v>79.540000000000006</v>
      </c>
      <c r="L362" s="2">
        <v>48</v>
      </c>
      <c r="M362" s="4">
        <v>3817.92</v>
      </c>
      <c r="N362" s="2">
        <v>595.32000000000005</v>
      </c>
      <c r="O362" s="2">
        <v>15.59</v>
      </c>
      <c r="P362" s="2" t="s">
        <v>554</v>
      </c>
      <c r="Q362" s="2" t="s">
        <v>558</v>
      </c>
      <c r="R362" s="2">
        <v>2022</v>
      </c>
      <c r="S362" s="11" t="str">
        <f>TEXT(Table1[[#This Row],[Invoice Date]],"mmm")</f>
        <v>Dec</v>
      </c>
      <c r="T362" s="11">
        <f>DAY(Table1[[#This Row],[Invoice Date]])</f>
        <v>10</v>
      </c>
      <c r="U362" s="11" t="s">
        <v>562</v>
      </c>
    </row>
    <row r="363" spans="1:21" x14ac:dyDescent="0.25">
      <c r="A363" s="10" t="s">
        <v>20</v>
      </c>
      <c r="B363" s="2" t="s">
        <v>383</v>
      </c>
      <c r="C363" s="5">
        <v>44949</v>
      </c>
      <c r="D363" s="2" t="s">
        <v>522</v>
      </c>
      <c r="E363" s="2" t="s">
        <v>524</v>
      </c>
      <c r="F363" s="2" t="s">
        <v>603</v>
      </c>
      <c r="G363" s="2" t="s">
        <v>532</v>
      </c>
      <c r="H363" s="2" t="s">
        <v>528</v>
      </c>
      <c r="I363" s="2" t="s">
        <v>594</v>
      </c>
      <c r="J363" s="3" t="s">
        <v>596</v>
      </c>
      <c r="K363" s="4">
        <v>31.97</v>
      </c>
      <c r="L363" s="2">
        <v>83</v>
      </c>
      <c r="M363" s="4">
        <v>2653.51</v>
      </c>
      <c r="N363" s="2">
        <v>337.72</v>
      </c>
      <c r="O363" s="2">
        <v>12.73</v>
      </c>
      <c r="P363" s="2" t="s">
        <v>554</v>
      </c>
      <c r="Q363" s="2" t="s">
        <v>559</v>
      </c>
      <c r="R363" s="2">
        <v>2023</v>
      </c>
      <c r="S363" s="11" t="str">
        <f>TEXT(Table1[[#This Row],[Invoice Date]],"mmm")</f>
        <v>Jan</v>
      </c>
      <c r="T363" s="11">
        <f>DAY(Table1[[#This Row],[Invoice Date]])</f>
        <v>23</v>
      </c>
      <c r="U363" s="11" t="s">
        <v>560</v>
      </c>
    </row>
    <row r="364" spans="1:21" x14ac:dyDescent="0.25">
      <c r="A364" s="10" t="s">
        <v>21</v>
      </c>
      <c r="B364" s="2" t="s">
        <v>384</v>
      </c>
      <c r="C364" s="5">
        <v>45197</v>
      </c>
      <c r="D364" s="2" t="s">
        <v>522</v>
      </c>
      <c r="E364" s="2" t="s">
        <v>525</v>
      </c>
      <c r="F364" s="2" t="s">
        <v>602</v>
      </c>
      <c r="G364" s="2" t="s">
        <v>541</v>
      </c>
      <c r="H364" s="2" t="s">
        <v>553</v>
      </c>
      <c r="I364" s="2" t="s">
        <v>592</v>
      </c>
      <c r="J364" s="3" t="s">
        <v>597</v>
      </c>
      <c r="K364" s="4">
        <v>91.94</v>
      </c>
      <c r="L364" s="2">
        <v>87</v>
      </c>
      <c r="M364" s="4">
        <v>7998.78</v>
      </c>
      <c r="N364" s="2">
        <v>1964.52</v>
      </c>
      <c r="O364" s="2">
        <v>24.56</v>
      </c>
      <c r="P364" s="2" t="s">
        <v>554</v>
      </c>
      <c r="Q364" s="2" t="s">
        <v>556</v>
      </c>
      <c r="R364" s="2">
        <v>2022</v>
      </c>
      <c r="S364" s="11" t="str">
        <f>TEXT(Table1[[#This Row],[Invoice Date]],"mmm")</f>
        <v>Sep</v>
      </c>
      <c r="T364" s="11">
        <f>DAY(Table1[[#This Row],[Invoice Date]])</f>
        <v>28</v>
      </c>
      <c r="U364" s="11" t="s">
        <v>562</v>
      </c>
    </row>
    <row r="365" spans="1:21" x14ac:dyDescent="0.25">
      <c r="A365" s="10" t="s">
        <v>20</v>
      </c>
      <c r="B365" s="2" t="s">
        <v>385</v>
      </c>
      <c r="C365" s="5">
        <v>44867</v>
      </c>
      <c r="D365" s="2" t="s">
        <v>522</v>
      </c>
      <c r="E365" s="2" t="s">
        <v>526</v>
      </c>
      <c r="F365" s="2" t="s">
        <v>604</v>
      </c>
      <c r="G365" s="2" t="s">
        <v>534</v>
      </c>
      <c r="H365" s="2" t="s">
        <v>535</v>
      </c>
      <c r="I365" s="2" t="s">
        <v>592</v>
      </c>
      <c r="J365" s="3" t="s">
        <v>597</v>
      </c>
      <c r="K365" s="4">
        <v>103.41</v>
      </c>
      <c r="L365" s="2">
        <v>24</v>
      </c>
      <c r="M365" s="4">
        <v>2481.84</v>
      </c>
      <c r="N365" s="2">
        <v>651.79999999999995</v>
      </c>
      <c r="O365" s="2">
        <v>26.26</v>
      </c>
      <c r="P365" s="2" t="s">
        <v>554</v>
      </c>
      <c r="Q365" s="2" t="s">
        <v>556</v>
      </c>
      <c r="R365" s="2">
        <v>2021</v>
      </c>
      <c r="S365" s="11" t="str">
        <f>TEXT(Table1[[#This Row],[Invoice Date]],"mmm")</f>
        <v>Nov</v>
      </c>
      <c r="T365" s="11">
        <f>DAY(Table1[[#This Row],[Invoice Date]])</f>
        <v>2</v>
      </c>
      <c r="U365" s="11" t="s">
        <v>560</v>
      </c>
    </row>
    <row r="366" spans="1:21" x14ac:dyDescent="0.25">
      <c r="A366" s="10" t="s">
        <v>19</v>
      </c>
      <c r="B366" s="2" t="s">
        <v>386</v>
      </c>
      <c r="C366" s="5">
        <v>45140</v>
      </c>
      <c r="D366" s="2" t="s">
        <v>522</v>
      </c>
      <c r="E366" s="2" t="s">
        <v>524</v>
      </c>
      <c r="F366" s="2" t="s">
        <v>603</v>
      </c>
      <c r="G366" s="2" t="s">
        <v>529</v>
      </c>
      <c r="H366" s="2" t="s">
        <v>538</v>
      </c>
      <c r="I366" s="2" t="s">
        <v>594</v>
      </c>
      <c r="J366" s="3" t="s">
        <v>596</v>
      </c>
      <c r="K366" s="4">
        <v>111.49</v>
      </c>
      <c r="L366" s="2">
        <v>11</v>
      </c>
      <c r="M366" s="4">
        <v>1226.3900000000001</v>
      </c>
      <c r="N366" s="2">
        <v>185.79</v>
      </c>
      <c r="O366" s="2">
        <v>15.15</v>
      </c>
      <c r="P366" s="2" t="s">
        <v>554</v>
      </c>
      <c r="Q366" s="2" t="s">
        <v>559</v>
      </c>
      <c r="R366" s="2">
        <v>2022</v>
      </c>
      <c r="S366" s="11" t="str">
        <f>TEXT(Table1[[#This Row],[Invoice Date]],"mmm")</f>
        <v>Aug</v>
      </c>
      <c r="T366" s="11">
        <f>DAY(Table1[[#This Row],[Invoice Date]])</f>
        <v>2</v>
      </c>
      <c r="U366" s="11" t="s">
        <v>561</v>
      </c>
    </row>
    <row r="367" spans="1:21" x14ac:dyDescent="0.25">
      <c r="A367" s="10" t="s">
        <v>20</v>
      </c>
      <c r="B367" s="2" t="s">
        <v>387</v>
      </c>
      <c r="C367" s="5">
        <v>45091</v>
      </c>
      <c r="D367" s="2" t="s">
        <v>522</v>
      </c>
      <c r="E367" s="2" t="s">
        <v>524</v>
      </c>
      <c r="F367" s="2" t="s">
        <v>603</v>
      </c>
      <c r="G367" s="2" t="s">
        <v>538</v>
      </c>
      <c r="H367" s="2" t="s">
        <v>547</v>
      </c>
      <c r="I367" s="2" t="s">
        <v>592</v>
      </c>
      <c r="J367" s="3" t="s">
        <v>597</v>
      </c>
      <c r="K367" s="4">
        <v>68.52</v>
      </c>
      <c r="L367" s="2">
        <v>98</v>
      </c>
      <c r="M367" s="4">
        <v>6714.96</v>
      </c>
      <c r="N367" s="2">
        <v>1711.54</v>
      </c>
      <c r="O367" s="2">
        <v>25.49</v>
      </c>
      <c r="P367" s="2" t="s">
        <v>555</v>
      </c>
      <c r="Q367" s="2" t="s">
        <v>557</v>
      </c>
      <c r="R367" s="2">
        <v>2021</v>
      </c>
      <c r="S367" s="11" t="str">
        <f>TEXT(Table1[[#This Row],[Invoice Date]],"mmm")</f>
        <v>Jun</v>
      </c>
      <c r="T367" s="11">
        <f>DAY(Table1[[#This Row],[Invoice Date]])</f>
        <v>14</v>
      </c>
      <c r="U367" s="11" t="s">
        <v>562</v>
      </c>
    </row>
    <row r="368" spans="1:21" x14ac:dyDescent="0.25">
      <c r="A368" s="10" t="s">
        <v>19</v>
      </c>
      <c r="B368" s="2" t="s">
        <v>388</v>
      </c>
      <c r="C368" s="5">
        <v>44379</v>
      </c>
      <c r="D368" s="2" t="s">
        <v>522</v>
      </c>
      <c r="E368" s="2" t="s">
        <v>523</v>
      </c>
      <c r="F368" s="2" t="s">
        <v>601</v>
      </c>
      <c r="G368" s="2" t="s">
        <v>527</v>
      </c>
      <c r="H368" s="2" t="s">
        <v>530</v>
      </c>
      <c r="I368" s="2" t="s">
        <v>592</v>
      </c>
      <c r="J368" s="3" t="s">
        <v>597</v>
      </c>
      <c r="K368" s="4">
        <v>93.28</v>
      </c>
      <c r="L368" s="2">
        <v>55</v>
      </c>
      <c r="M368" s="4">
        <v>5130.3999999999996</v>
      </c>
      <c r="N368" s="2">
        <v>908.65</v>
      </c>
      <c r="O368" s="2">
        <v>17.71</v>
      </c>
      <c r="P368" s="2" t="s">
        <v>555</v>
      </c>
      <c r="Q368" s="2" t="s">
        <v>558</v>
      </c>
      <c r="R368" s="2">
        <v>2021</v>
      </c>
      <c r="S368" s="11" t="str">
        <f>TEXT(Table1[[#This Row],[Invoice Date]],"mmm")</f>
        <v>Jul</v>
      </c>
      <c r="T368" s="11">
        <f>DAY(Table1[[#This Row],[Invoice Date]])</f>
        <v>2</v>
      </c>
      <c r="U368" s="11" t="s">
        <v>560</v>
      </c>
    </row>
    <row r="369" spans="1:21" x14ac:dyDescent="0.25">
      <c r="A369" s="10" t="s">
        <v>19</v>
      </c>
      <c r="B369" s="2" t="s">
        <v>389</v>
      </c>
      <c r="C369" s="5">
        <v>44616</v>
      </c>
      <c r="D369" s="2" t="s">
        <v>522</v>
      </c>
      <c r="E369" s="2" t="s">
        <v>595</v>
      </c>
      <c r="F369" s="2" t="s">
        <v>605</v>
      </c>
      <c r="G369" s="2" t="s">
        <v>569</v>
      </c>
      <c r="H369" s="2" t="s">
        <v>570</v>
      </c>
      <c r="I369" s="2" t="s">
        <v>592</v>
      </c>
      <c r="J369" s="3" t="s">
        <v>597</v>
      </c>
      <c r="K369" s="4">
        <v>78.59</v>
      </c>
      <c r="L369" s="2">
        <v>28</v>
      </c>
      <c r="M369" s="4">
        <v>2200.52</v>
      </c>
      <c r="N369" s="2">
        <v>443.05</v>
      </c>
      <c r="O369" s="2">
        <v>20.13</v>
      </c>
      <c r="P369" s="2" t="s">
        <v>555</v>
      </c>
      <c r="Q369" s="2" t="s">
        <v>557</v>
      </c>
      <c r="R369" s="2">
        <v>2022</v>
      </c>
      <c r="S369" s="11" t="str">
        <f>TEXT(Table1[[#This Row],[Invoice Date]],"mmm")</f>
        <v>Feb</v>
      </c>
      <c r="T369" s="11">
        <f>DAY(Table1[[#This Row],[Invoice Date]])</f>
        <v>24</v>
      </c>
      <c r="U369" s="11" t="s">
        <v>562</v>
      </c>
    </row>
    <row r="370" spans="1:21" x14ac:dyDescent="0.25">
      <c r="A370" s="10" t="s">
        <v>21</v>
      </c>
      <c r="B370" s="2" t="s">
        <v>390</v>
      </c>
      <c r="C370" s="5">
        <v>44930</v>
      </c>
      <c r="D370" s="2" t="s">
        <v>522</v>
      </c>
      <c r="E370" s="2" t="s">
        <v>523</v>
      </c>
      <c r="F370" s="2" t="s">
        <v>601</v>
      </c>
      <c r="G370" s="2" t="s">
        <v>539</v>
      </c>
      <c r="H370" s="2" t="s">
        <v>533</v>
      </c>
      <c r="I370" s="2" t="s">
        <v>591</v>
      </c>
      <c r="J370" s="3" t="s">
        <v>598</v>
      </c>
      <c r="K370" s="4">
        <v>107.37</v>
      </c>
      <c r="L370" s="2">
        <v>69</v>
      </c>
      <c r="M370" s="4">
        <v>7408.53</v>
      </c>
      <c r="N370" s="2">
        <v>2009.19</v>
      </c>
      <c r="O370" s="2">
        <v>27.12</v>
      </c>
      <c r="P370" s="2" t="s">
        <v>554</v>
      </c>
      <c r="Q370" s="2" t="s">
        <v>558</v>
      </c>
      <c r="R370" s="2">
        <v>2022</v>
      </c>
      <c r="S370" s="11" t="str">
        <f>TEXT(Table1[[#This Row],[Invoice Date]],"mmm")</f>
        <v>Jan</v>
      </c>
      <c r="T370" s="11">
        <f>DAY(Table1[[#This Row],[Invoice Date]])</f>
        <v>4</v>
      </c>
      <c r="U370" s="11" t="s">
        <v>562</v>
      </c>
    </row>
    <row r="371" spans="1:21" x14ac:dyDescent="0.25">
      <c r="A371" s="10" t="s">
        <v>18</v>
      </c>
      <c r="B371" s="2" t="s">
        <v>391</v>
      </c>
      <c r="C371" s="5">
        <v>44648</v>
      </c>
      <c r="D371" s="2" t="s">
        <v>522</v>
      </c>
      <c r="E371" s="2" t="s">
        <v>524</v>
      </c>
      <c r="F371" s="2" t="s">
        <v>603</v>
      </c>
      <c r="G371" s="2" t="s">
        <v>538</v>
      </c>
      <c r="H371" s="2" t="s">
        <v>538</v>
      </c>
      <c r="I371" s="2" t="s">
        <v>591</v>
      </c>
      <c r="J371" s="3" t="s">
        <v>598</v>
      </c>
      <c r="K371" s="4">
        <v>95.86</v>
      </c>
      <c r="L371" s="2">
        <v>63</v>
      </c>
      <c r="M371" s="4">
        <v>6039.18</v>
      </c>
      <c r="N371" s="2">
        <v>1509.74</v>
      </c>
      <c r="O371" s="2">
        <v>25</v>
      </c>
      <c r="P371" s="2" t="s">
        <v>554</v>
      </c>
      <c r="Q371" s="2" t="s">
        <v>557</v>
      </c>
      <c r="R371" s="2">
        <v>2021</v>
      </c>
      <c r="S371" s="11" t="str">
        <f>TEXT(Table1[[#This Row],[Invoice Date]],"mmm")</f>
        <v>Mar</v>
      </c>
      <c r="T371" s="11">
        <f>DAY(Table1[[#This Row],[Invoice Date]])</f>
        <v>28</v>
      </c>
      <c r="U371" s="11" t="s">
        <v>560</v>
      </c>
    </row>
    <row r="372" spans="1:21" x14ac:dyDescent="0.25">
      <c r="A372" s="10" t="s">
        <v>20</v>
      </c>
      <c r="B372" s="2" t="s">
        <v>392</v>
      </c>
      <c r="C372" s="5">
        <v>44684</v>
      </c>
      <c r="D372" s="2" t="s">
        <v>522</v>
      </c>
      <c r="E372" s="2" t="s">
        <v>523</v>
      </c>
      <c r="F372" s="2" t="s">
        <v>601</v>
      </c>
      <c r="G372" s="2" t="s">
        <v>533</v>
      </c>
      <c r="H372" s="2" t="s">
        <v>530</v>
      </c>
      <c r="I372" s="2" t="s">
        <v>594</v>
      </c>
      <c r="J372" s="3" t="s">
        <v>596</v>
      </c>
      <c r="K372" s="4">
        <v>88.35</v>
      </c>
      <c r="L372" s="2">
        <v>59</v>
      </c>
      <c r="M372" s="4">
        <v>5212.6499999999996</v>
      </c>
      <c r="N372" s="2">
        <v>1360.62</v>
      </c>
      <c r="O372" s="2">
        <v>26.1</v>
      </c>
      <c r="P372" s="2" t="s">
        <v>554</v>
      </c>
      <c r="Q372" s="2" t="s">
        <v>559</v>
      </c>
      <c r="R372" s="2">
        <v>2023</v>
      </c>
      <c r="S372" s="11" t="str">
        <f>TEXT(Table1[[#This Row],[Invoice Date]],"mmm")</f>
        <v>May</v>
      </c>
      <c r="T372" s="11">
        <f>DAY(Table1[[#This Row],[Invoice Date]])</f>
        <v>3</v>
      </c>
      <c r="U372" s="11" t="s">
        <v>562</v>
      </c>
    </row>
    <row r="373" spans="1:21" x14ac:dyDescent="0.25">
      <c r="A373" s="10" t="s">
        <v>19</v>
      </c>
      <c r="B373" s="2" t="s">
        <v>393</v>
      </c>
      <c r="C373" s="5">
        <v>45120</v>
      </c>
      <c r="D373" s="2" t="s">
        <v>522</v>
      </c>
      <c r="E373" s="2" t="s">
        <v>524</v>
      </c>
      <c r="F373" s="2" t="s">
        <v>603</v>
      </c>
      <c r="G373" s="2" t="s">
        <v>529</v>
      </c>
      <c r="H373" s="2" t="s">
        <v>528</v>
      </c>
      <c r="I373" s="2" t="s">
        <v>592</v>
      </c>
      <c r="J373" s="3" t="s">
        <v>597</v>
      </c>
      <c r="K373" s="4">
        <v>52.44</v>
      </c>
      <c r="L373" s="2">
        <v>5</v>
      </c>
      <c r="M373" s="4">
        <v>262.2</v>
      </c>
      <c r="N373" s="2">
        <v>33.4</v>
      </c>
      <c r="O373" s="2">
        <v>12.74</v>
      </c>
      <c r="P373" s="2" t="s">
        <v>554</v>
      </c>
      <c r="Q373" s="2" t="s">
        <v>558</v>
      </c>
      <c r="R373" s="2">
        <v>2021</v>
      </c>
      <c r="S373" s="11" t="str">
        <f>TEXT(Table1[[#This Row],[Invoice Date]],"mmm")</f>
        <v>Jul</v>
      </c>
      <c r="T373" s="11">
        <f>DAY(Table1[[#This Row],[Invoice Date]])</f>
        <v>13</v>
      </c>
      <c r="U373" s="11" t="s">
        <v>560</v>
      </c>
    </row>
    <row r="374" spans="1:21" x14ac:dyDescent="0.25">
      <c r="A374" s="10" t="s">
        <v>20</v>
      </c>
      <c r="B374" s="2" t="s">
        <v>394</v>
      </c>
      <c r="C374" s="5">
        <v>45163</v>
      </c>
      <c r="D374" s="2" t="s">
        <v>522</v>
      </c>
      <c r="E374" s="2" t="s">
        <v>523</v>
      </c>
      <c r="F374" s="2" t="s">
        <v>601</v>
      </c>
      <c r="G374" s="2" t="s">
        <v>527</v>
      </c>
      <c r="H374" s="2" t="s">
        <v>545</v>
      </c>
      <c r="I374" s="2" t="s">
        <v>591</v>
      </c>
      <c r="J374" s="3" t="s">
        <v>598</v>
      </c>
      <c r="K374" s="4">
        <v>20.260000000000002</v>
      </c>
      <c r="L374" s="2">
        <v>51</v>
      </c>
      <c r="M374" s="4">
        <v>1033.26</v>
      </c>
      <c r="N374" s="2">
        <v>117.73</v>
      </c>
      <c r="O374" s="2">
        <v>11.39</v>
      </c>
      <c r="P374" s="2" t="s">
        <v>555</v>
      </c>
      <c r="Q374" s="2" t="s">
        <v>558</v>
      </c>
      <c r="R374" s="2">
        <v>2022</v>
      </c>
      <c r="S374" s="11" t="str">
        <f>TEXT(Table1[[#This Row],[Invoice Date]],"mmm")</f>
        <v>Aug</v>
      </c>
      <c r="T374" s="11">
        <f>DAY(Table1[[#This Row],[Invoice Date]])</f>
        <v>25</v>
      </c>
      <c r="U374" s="11" t="s">
        <v>561</v>
      </c>
    </row>
    <row r="375" spans="1:21" x14ac:dyDescent="0.25">
      <c r="A375" s="10" t="s">
        <v>18</v>
      </c>
      <c r="B375" s="2" t="s">
        <v>395</v>
      </c>
      <c r="C375" s="5">
        <v>44893</v>
      </c>
      <c r="D375" s="2" t="s">
        <v>522</v>
      </c>
      <c r="E375" s="2" t="s">
        <v>526</v>
      </c>
      <c r="F375" s="2" t="s">
        <v>604</v>
      </c>
      <c r="G375" s="2" t="s">
        <v>535</v>
      </c>
      <c r="H375" s="2" t="s">
        <v>537</v>
      </c>
      <c r="I375" s="2" t="s">
        <v>594</v>
      </c>
      <c r="J375" s="3" t="s">
        <v>596</v>
      </c>
      <c r="K375" s="4">
        <v>42.63</v>
      </c>
      <c r="L375" s="2">
        <v>21</v>
      </c>
      <c r="M375" s="4">
        <v>895.23</v>
      </c>
      <c r="N375" s="2">
        <v>249.48</v>
      </c>
      <c r="O375" s="2">
        <v>27.87</v>
      </c>
      <c r="P375" s="2" t="s">
        <v>555</v>
      </c>
      <c r="Q375" s="2" t="s">
        <v>558</v>
      </c>
      <c r="R375" s="2">
        <v>2022</v>
      </c>
      <c r="S375" s="11" t="str">
        <f>TEXT(Table1[[#This Row],[Invoice Date]],"mmm")</f>
        <v>Nov</v>
      </c>
      <c r="T375" s="11">
        <f>DAY(Table1[[#This Row],[Invoice Date]])</f>
        <v>28</v>
      </c>
      <c r="U375" s="11" t="s">
        <v>562</v>
      </c>
    </row>
    <row r="376" spans="1:21" x14ac:dyDescent="0.25">
      <c r="A376" s="10" t="s">
        <v>18</v>
      </c>
      <c r="B376" s="2" t="s">
        <v>396</v>
      </c>
      <c r="C376" s="5">
        <v>44966</v>
      </c>
      <c r="D376" s="2" t="s">
        <v>522</v>
      </c>
      <c r="E376" s="2" t="s">
        <v>523</v>
      </c>
      <c r="F376" s="2" t="s">
        <v>601</v>
      </c>
      <c r="G376" s="2" t="s">
        <v>539</v>
      </c>
      <c r="H376" s="2" t="s">
        <v>533</v>
      </c>
      <c r="I376" s="2" t="s">
        <v>592</v>
      </c>
      <c r="J376" s="3" t="s">
        <v>597</v>
      </c>
      <c r="K376" s="4">
        <v>35.22</v>
      </c>
      <c r="L376" s="2">
        <v>12</v>
      </c>
      <c r="M376" s="4">
        <v>422.64</v>
      </c>
      <c r="N376" s="2">
        <v>75.05</v>
      </c>
      <c r="O376" s="2">
        <v>17.760000000000002</v>
      </c>
      <c r="P376" s="2" t="s">
        <v>554</v>
      </c>
      <c r="Q376" s="2" t="s">
        <v>556</v>
      </c>
      <c r="R376" s="2">
        <v>2023</v>
      </c>
      <c r="S376" s="11" t="str">
        <f>TEXT(Table1[[#This Row],[Invoice Date]],"mmm")</f>
        <v>Feb</v>
      </c>
      <c r="T376" s="11">
        <f>DAY(Table1[[#This Row],[Invoice Date]])</f>
        <v>9</v>
      </c>
      <c r="U376" s="11" t="s">
        <v>561</v>
      </c>
    </row>
    <row r="377" spans="1:21" x14ac:dyDescent="0.25">
      <c r="A377" s="10" t="s">
        <v>17</v>
      </c>
      <c r="B377" s="2" t="s">
        <v>397</v>
      </c>
      <c r="C377" s="5">
        <v>44333</v>
      </c>
      <c r="D377" s="2" t="s">
        <v>522</v>
      </c>
      <c r="E377" s="2" t="s">
        <v>595</v>
      </c>
      <c r="F377" s="2" t="s">
        <v>605</v>
      </c>
      <c r="G377" s="2" t="s">
        <v>569</v>
      </c>
      <c r="H377" s="2" t="s">
        <v>571</v>
      </c>
      <c r="I377" s="2" t="s">
        <v>593</v>
      </c>
      <c r="J377" s="3" t="s">
        <v>599</v>
      </c>
      <c r="K377" s="4">
        <v>78.38</v>
      </c>
      <c r="L377" s="2">
        <v>50</v>
      </c>
      <c r="M377" s="4">
        <v>3919</v>
      </c>
      <c r="N377" s="2">
        <v>617.54</v>
      </c>
      <c r="O377" s="2">
        <v>15.76</v>
      </c>
      <c r="P377" s="2" t="s">
        <v>554</v>
      </c>
      <c r="Q377" s="2" t="s">
        <v>556</v>
      </c>
      <c r="R377" s="2">
        <v>2021</v>
      </c>
      <c r="S377" s="11" t="str">
        <f>TEXT(Table1[[#This Row],[Invoice Date]],"mmm")</f>
        <v>May</v>
      </c>
      <c r="T377" s="11">
        <f>DAY(Table1[[#This Row],[Invoice Date]])</f>
        <v>17</v>
      </c>
      <c r="U377" s="11" t="s">
        <v>562</v>
      </c>
    </row>
    <row r="378" spans="1:21" x14ac:dyDescent="0.25">
      <c r="A378" s="10" t="s">
        <v>18</v>
      </c>
      <c r="B378" s="2" t="s">
        <v>398</v>
      </c>
      <c r="C378" s="5">
        <v>45172</v>
      </c>
      <c r="D378" s="2" t="s">
        <v>522</v>
      </c>
      <c r="E378" s="2" t="s">
        <v>524</v>
      </c>
      <c r="F378" s="2" t="s">
        <v>603</v>
      </c>
      <c r="G378" s="2" t="s">
        <v>528</v>
      </c>
      <c r="H378" s="2" t="s">
        <v>538</v>
      </c>
      <c r="I378" s="2" t="s">
        <v>592</v>
      </c>
      <c r="J378" s="3" t="s">
        <v>597</v>
      </c>
      <c r="K378" s="4">
        <v>99.59</v>
      </c>
      <c r="L378" s="2">
        <v>4</v>
      </c>
      <c r="M378" s="4">
        <v>398.36</v>
      </c>
      <c r="N378" s="2">
        <v>97.57</v>
      </c>
      <c r="O378" s="2">
        <v>24.49</v>
      </c>
      <c r="P378" s="2" t="s">
        <v>555</v>
      </c>
      <c r="Q378" s="2" t="s">
        <v>557</v>
      </c>
      <c r="R378" s="2">
        <v>2021</v>
      </c>
      <c r="S378" s="11" t="str">
        <f>TEXT(Table1[[#This Row],[Invoice Date]],"mmm")</f>
        <v>Sep</v>
      </c>
      <c r="T378" s="11">
        <f>DAY(Table1[[#This Row],[Invoice Date]])</f>
        <v>3</v>
      </c>
      <c r="U378" s="11" t="s">
        <v>562</v>
      </c>
    </row>
    <row r="379" spans="1:21" x14ac:dyDescent="0.25">
      <c r="A379" s="10" t="s">
        <v>21</v>
      </c>
      <c r="B379" s="2" t="s">
        <v>399</v>
      </c>
      <c r="C379" s="5">
        <v>44922</v>
      </c>
      <c r="D379" s="2" t="s">
        <v>522</v>
      </c>
      <c r="E379" s="2" t="s">
        <v>523</v>
      </c>
      <c r="F379" s="2" t="s">
        <v>601</v>
      </c>
      <c r="G379" s="2" t="s">
        <v>530</v>
      </c>
      <c r="H379" s="2" t="s">
        <v>539</v>
      </c>
      <c r="I379" s="2" t="s">
        <v>592</v>
      </c>
      <c r="J379" s="3" t="s">
        <v>597</v>
      </c>
      <c r="K379" s="4">
        <v>47.7</v>
      </c>
      <c r="L379" s="2">
        <v>42</v>
      </c>
      <c r="M379" s="4">
        <v>2003.4</v>
      </c>
      <c r="N379" s="2">
        <v>535.48</v>
      </c>
      <c r="O379" s="2">
        <v>26.73</v>
      </c>
      <c r="P379" s="2" t="s">
        <v>554</v>
      </c>
      <c r="Q379" s="2" t="s">
        <v>559</v>
      </c>
      <c r="R379" s="2">
        <v>2021</v>
      </c>
      <c r="S379" s="11" t="str">
        <f>TEXT(Table1[[#This Row],[Invoice Date]],"mmm")</f>
        <v>Dec</v>
      </c>
      <c r="T379" s="11">
        <f>DAY(Table1[[#This Row],[Invoice Date]])</f>
        <v>27</v>
      </c>
      <c r="U379" s="11" t="s">
        <v>562</v>
      </c>
    </row>
    <row r="380" spans="1:21" x14ac:dyDescent="0.25">
      <c r="A380" s="10" t="s">
        <v>19</v>
      </c>
      <c r="B380" s="2" t="s">
        <v>400</v>
      </c>
      <c r="C380" s="5">
        <v>44631</v>
      </c>
      <c r="D380" s="2" t="s">
        <v>522</v>
      </c>
      <c r="E380" s="2" t="s">
        <v>595</v>
      </c>
      <c r="F380" s="2" t="s">
        <v>605</v>
      </c>
      <c r="G380" s="2" t="s">
        <v>572</v>
      </c>
      <c r="H380" s="2" t="s">
        <v>573</v>
      </c>
      <c r="I380" s="2" t="s">
        <v>591</v>
      </c>
      <c r="J380" s="3" t="s">
        <v>598</v>
      </c>
      <c r="K380" s="4">
        <v>142.08000000000001</v>
      </c>
      <c r="L380" s="2">
        <v>84</v>
      </c>
      <c r="M380" s="4">
        <v>11934.72</v>
      </c>
      <c r="N380" s="2">
        <v>3252.19</v>
      </c>
      <c r="O380" s="2">
        <v>27.25</v>
      </c>
      <c r="P380" s="2" t="s">
        <v>554</v>
      </c>
      <c r="Q380" s="2" t="s">
        <v>556</v>
      </c>
      <c r="R380" s="2">
        <v>2022</v>
      </c>
      <c r="S380" s="11" t="str">
        <f>TEXT(Table1[[#This Row],[Invoice Date]],"mmm")</f>
        <v>Mar</v>
      </c>
      <c r="T380" s="11">
        <f>DAY(Table1[[#This Row],[Invoice Date]])</f>
        <v>11</v>
      </c>
      <c r="U380" s="11" t="s">
        <v>560</v>
      </c>
    </row>
    <row r="381" spans="1:21" x14ac:dyDescent="0.25">
      <c r="A381" s="10" t="s">
        <v>17</v>
      </c>
      <c r="B381" s="2" t="s">
        <v>401</v>
      </c>
      <c r="C381" s="5">
        <v>45119</v>
      </c>
      <c r="D381" s="2" t="s">
        <v>522</v>
      </c>
      <c r="E381" s="2" t="s">
        <v>524</v>
      </c>
      <c r="F381" s="2" t="s">
        <v>603</v>
      </c>
      <c r="G381" s="2" t="s">
        <v>536</v>
      </c>
      <c r="H381" s="2" t="s">
        <v>538</v>
      </c>
      <c r="I381" s="2" t="s">
        <v>594</v>
      </c>
      <c r="J381" s="3" t="s">
        <v>596</v>
      </c>
      <c r="K381" s="4">
        <v>20.87</v>
      </c>
      <c r="L381" s="2">
        <v>38</v>
      </c>
      <c r="M381" s="4">
        <v>793.06</v>
      </c>
      <c r="N381" s="2">
        <v>129.43</v>
      </c>
      <c r="O381" s="2">
        <v>16.32</v>
      </c>
      <c r="P381" s="2" t="s">
        <v>554</v>
      </c>
      <c r="Q381" s="2" t="s">
        <v>558</v>
      </c>
      <c r="R381" s="2">
        <v>2021</v>
      </c>
      <c r="S381" s="11" t="str">
        <f>TEXT(Table1[[#This Row],[Invoice Date]],"mmm")</f>
        <v>Jul</v>
      </c>
      <c r="T381" s="11">
        <f>DAY(Table1[[#This Row],[Invoice Date]])</f>
        <v>12</v>
      </c>
      <c r="U381" s="11" t="s">
        <v>561</v>
      </c>
    </row>
    <row r="382" spans="1:21" x14ac:dyDescent="0.25">
      <c r="A382" s="10" t="s">
        <v>21</v>
      </c>
      <c r="B382" s="2" t="s">
        <v>402</v>
      </c>
      <c r="C382" s="5">
        <v>44275</v>
      </c>
      <c r="D382" s="2" t="s">
        <v>522</v>
      </c>
      <c r="E382" s="2" t="s">
        <v>595</v>
      </c>
      <c r="F382" s="2" t="s">
        <v>605</v>
      </c>
      <c r="G382" s="2" t="s">
        <v>572</v>
      </c>
      <c r="H382" s="2" t="s">
        <v>574</v>
      </c>
      <c r="I382" s="2" t="s">
        <v>594</v>
      </c>
      <c r="J382" s="3" t="s">
        <v>596</v>
      </c>
      <c r="K382" s="4">
        <v>120.4</v>
      </c>
      <c r="L382" s="2">
        <v>25</v>
      </c>
      <c r="M382" s="4">
        <v>3010</v>
      </c>
      <c r="N382" s="2">
        <v>814.03</v>
      </c>
      <c r="O382" s="2">
        <v>27.04</v>
      </c>
      <c r="P382" s="2" t="s">
        <v>555</v>
      </c>
      <c r="Q382" s="2" t="s">
        <v>556</v>
      </c>
      <c r="R382" s="2">
        <v>2023</v>
      </c>
      <c r="S382" s="11" t="str">
        <f>TEXT(Table1[[#This Row],[Invoice Date]],"mmm")</f>
        <v>Mar</v>
      </c>
      <c r="T382" s="11">
        <f>DAY(Table1[[#This Row],[Invoice Date]])</f>
        <v>20</v>
      </c>
      <c r="U382" s="11" t="s">
        <v>562</v>
      </c>
    </row>
    <row r="383" spans="1:21" x14ac:dyDescent="0.25">
      <c r="A383" s="10" t="s">
        <v>20</v>
      </c>
      <c r="B383" s="2" t="s">
        <v>403</v>
      </c>
      <c r="C383" s="5">
        <v>44698</v>
      </c>
      <c r="D383" s="2" t="s">
        <v>522</v>
      </c>
      <c r="E383" s="2" t="s">
        <v>524</v>
      </c>
      <c r="F383" s="2" t="s">
        <v>603</v>
      </c>
      <c r="G383" s="2" t="s">
        <v>532</v>
      </c>
      <c r="H383" s="2" t="s">
        <v>529</v>
      </c>
      <c r="I383" s="2" t="s">
        <v>591</v>
      </c>
      <c r="J383" s="3" t="s">
        <v>598</v>
      </c>
      <c r="K383" s="4">
        <v>101.28</v>
      </c>
      <c r="L383" s="2">
        <v>14</v>
      </c>
      <c r="M383" s="4">
        <v>1417.92</v>
      </c>
      <c r="N383" s="2">
        <v>153.4</v>
      </c>
      <c r="O383" s="2">
        <v>10.82</v>
      </c>
      <c r="P383" s="2" t="s">
        <v>555</v>
      </c>
      <c r="Q383" s="2" t="s">
        <v>559</v>
      </c>
      <c r="R383" s="2">
        <v>2022</v>
      </c>
      <c r="S383" s="11" t="str">
        <f>TEXT(Table1[[#This Row],[Invoice Date]],"mmm")</f>
        <v>May</v>
      </c>
      <c r="T383" s="11">
        <f>DAY(Table1[[#This Row],[Invoice Date]])</f>
        <v>17</v>
      </c>
      <c r="U383" s="11" t="s">
        <v>560</v>
      </c>
    </row>
    <row r="384" spans="1:21" x14ac:dyDescent="0.25">
      <c r="A384" s="10" t="s">
        <v>19</v>
      </c>
      <c r="B384" s="2" t="s">
        <v>404</v>
      </c>
      <c r="C384" s="5">
        <v>44476</v>
      </c>
      <c r="D384" s="2" t="s">
        <v>522</v>
      </c>
      <c r="E384" s="2" t="s">
        <v>523</v>
      </c>
      <c r="F384" s="2" t="s">
        <v>601</v>
      </c>
      <c r="G384" s="2" t="s">
        <v>530</v>
      </c>
      <c r="H384" s="2" t="s">
        <v>527</v>
      </c>
      <c r="I384" s="2" t="s">
        <v>592</v>
      </c>
      <c r="J384" s="3" t="s">
        <v>597</v>
      </c>
      <c r="K384" s="4">
        <v>68.56</v>
      </c>
      <c r="L384" s="2">
        <v>75</v>
      </c>
      <c r="M384" s="4">
        <v>5142</v>
      </c>
      <c r="N384" s="2">
        <v>565.27</v>
      </c>
      <c r="O384" s="2">
        <v>10.99</v>
      </c>
      <c r="P384" s="2" t="s">
        <v>554</v>
      </c>
      <c r="Q384" s="2" t="s">
        <v>556</v>
      </c>
      <c r="R384" s="2">
        <v>2022</v>
      </c>
      <c r="S384" s="11" t="str">
        <f>TEXT(Table1[[#This Row],[Invoice Date]],"mmm")</f>
        <v>Oct</v>
      </c>
      <c r="T384" s="11">
        <f>DAY(Table1[[#This Row],[Invoice Date]])</f>
        <v>7</v>
      </c>
      <c r="U384" s="11" t="s">
        <v>562</v>
      </c>
    </row>
    <row r="385" spans="1:21" x14ac:dyDescent="0.25">
      <c r="A385" s="10" t="s">
        <v>18</v>
      </c>
      <c r="B385" s="2" t="s">
        <v>405</v>
      </c>
      <c r="C385" s="5">
        <v>45173</v>
      </c>
      <c r="D385" s="2" t="s">
        <v>522</v>
      </c>
      <c r="E385" s="2" t="s">
        <v>595</v>
      </c>
      <c r="F385" s="2" t="s">
        <v>605</v>
      </c>
      <c r="G385" s="2" t="s">
        <v>575</v>
      </c>
      <c r="H385" s="2" t="s">
        <v>576</v>
      </c>
      <c r="I385" s="2" t="s">
        <v>593</v>
      </c>
      <c r="J385" s="3" t="s">
        <v>599</v>
      </c>
      <c r="K385" s="4">
        <v>26.56</v>
      </c>
      <c r="L385" s="2">
        <v>32</v>
      </c>
      <c r="M385" s="4">
        <v>849.92</v>
      </c>
      <c r="N385" s="2">
        <v>190.98</v>
      </c>
      <c r="O385" s="2">
        <v>22.47</v>
      </c>
      <c r="P385" s="2" t="s">
        <v>555</v>
      </c>
      <c r="Q385" s="2" t="s">
        <v>558</v>
      </c>
      <c r="R385" s="2">
        <v>2021</v>
      </c>
      <c r="S385" s="11" t="str">
        <f>TEXT(Table1[[#This Row],[Invoice Date]],"mmm")</f>
        <v>Sep</v>
      </c>
      <c r="T385" s="11">
        <f>DAY(Table1[[#This Row],[Invoice Date]])</f>
        <v>4</v>
      </c>
      <c r="U385" s="11" t="s">
        <v>560</v>
      </c>
    </row>
    <row r="386" spans="1:21" x14ac:dyDescent="0.25">
      <c r="A386" s="10" t="s">
        <v>19</v>
      </c>
      <c r="B386" s="2" t="s">
        <v>406</v>
      </c>
      <c r="C386" s="5">
        <v>44214</v>
      </c>
      <c r="D386" s="2" t="s">
        <v>522</v>
      </c>
      <c r="E386" s="2" t="s">
        <v>523</v>
      </c>
      <c r="F386" s="2" t="s">
        <v>601</v>
      </c>
      <c r="G386" s="2" t="s">
        <v>527</v>
      </c>
      <c r="H386" s="2" t="s">
        <v>527</v>
      </c>
      <c r="I386" s="2" t="s">
        <v>592</v>
      </c>
      <c r="J386" s="3" t="s">
        <v>597</v>
      </c>
      <c r="K386" s="4">
        <v>101.57</v>
      </c>
      <c r="L386" s="2">
        <v>11</v>
      </c>
      <c r="M386" s="4">
        <v>1117.27</v>
      </c>
      <c r="N386" s="2">
        <v>125.83</v>
      </c>
      <c r="O386" s="2">
        <v>11.26</v>
      </c>
      <c r="P386" s="2" t="s">
        <v>554</v>
      </c>
      <c r="Q386" s="2" t="s">
        <v>557</v>
      </c>
      <c r="R386" s="2">
        <v>2023</v>
      </c>
      <c r="S386" s="11" t="str">
        <f>TEXT(Table1[[#This Row],[Invoice Date]],"mmm")</f>
        <v>Jan</v>
      </c>
      <c r="T386" s="11">
        <f>DAY(Table1[[#This Row],[Invoice Date]])</f>
        <v>18</v>
      </c>
      <c r="U386" s="11" t="s">
        <v>562</v>
      </c>
    </row>
    <row r="387" spans="1:21" x14ac:dyDescent="0.25">
      <c r="A387" s="10" t="s">
        <v>20</v>
      </c>
      <c r="B387" s="2" t="s">
        <v>407</v>
      </c>
      <c r="C387" s="5">
        <v>45193</v>
      </c>
      <c r="D387" s="2" t="s">
        <v>522</v>
      </c>
      <c r="E387" s="2" t="s">
        <v>524</v>
      </c>
      <c r="F387" s="2" t="s">
        <v>603</v>
      </c>
      <c r="G387" s="2" t="s">
        <v>532</v>
      </c>
      <c r="H387" s="2" t="s">
        <v>538</v>
      </c>
      <c r="I387" s="2" t="s">
        <v>592</v>
      </c>
      <c r="J387" s="3" t="s">
        <v>597</v>
      </c>
      <c r="K387" s="4">
        <v>70.13</v>
      </c>
      <c r="L387" s="2">
        <v>61</v>
      </c>
      <c r="M387" s="4">
        <v>4277.93</v>
      </c>
      <c r="N387" s="2">
        <v>705.52</v>
      </c>
      <c r="O387" s="2">
        <v>16.489999999999998</v>
      </c>
      <c r="P387" s="2" t="s">
        <v>554</v>
      </c>
      <c r="Q387" s="2" t="s">
        <v>558</v>
      </c>
      <c r="R387" s="2">
        <v>2022</v>
      </c>
      <c r="S387" s="11" t="str">
        <f>TEXT(Table1[[#This Row],[Invoice Date]],"mmm")</f>
        <v>Sep</v>
      </c>
      <c r="T387" s="11">
        <f>DAY(Table1[[#This Row],[Invoice Date]])</f>
        <v>24</v>
      </c>
      <c r="U387" s="11" t="s">
        <v>561</v>
      </c>
    </row>
    <row r="388" spans="1:21" x14ac:dyDescent="0.25">
      <c r="A388" s="10" t="s">
        <v>17</v>
      </c>
      <c r="B388" s="2" t="s">
        <v>408</v>
      </c>
      <c r="C388" s="5">
        <v>44253</v>
      </c>
      <c r="D388" s="2" t="s">
        <v>522</v>
      </c>
      <c r="E388" s="2" t="s">
        <v>525</v>
      </c>
      <c r="F388" s="2" t="s">
        <v>602</v>
      </c>
      <c r="G388" s="2" t="s">
        <v>543</v>
      </c>
      <c r="H388" s="2" t="s">
        <v>552</v>
      </c>
      <c r="I388" s="2" t="s">
        <v>593</v>
      </c>
      <c r="J388" s="3" t="s">
        <v>599</v>
      </c>
      <c r="K388" s="4">
        <v>141.71</v>
      </c>
      <c r="L388" s="2">
        <v>18</v>
      </c>
      <c r="M388" s="4">
        <v>2550.7800000000002</v>
      </c>
      <c r="N388" s="2">
        <v>598.29</v>
      </c>
      <c r="O388" s="2">
        <v>23.46</v>
      </c>
      <c r="P388" s="2" t="s">
        <v>555</v>
      </c>
      <c r="Q388" s="2" t="s">
        <v>559</v>
      </c>
      <c r="R388" s="2">
        <v>2022</v>
      </c>
      <c r="S388" s="11" t="str">
        <f>TEXT(Table1[[#This Row],[Invoice Date]],"mmm")</f>
        <v>Feb</v>
      </c>
      <c r="T388" s="11">
        <f>DAY(Table1[[#This Row],[Invoice Date]])</f>
        <v>26</v>
      </c>
      <c r="U388" s="11" t="s">
        <v>561</v>
      </c>
    </row>
    <row r="389" spans="1:21" x14ac:dyDescent="0.25">
      <c r="A389" s="10" t="s">
        <v>17</v>
      </c>
      <c r="B389" s="2" t="s">
        <v>409</v>
      </c>
      <c r="C389" s="5">
        <v>45265</v>
      </c>
      <c r="D389" s="2" t="s">
        <v>522</v>
      </c>
      <c r="E389" s="2" t="s">
        <v>525</v>
      </c>
      <c r="F389" s="2" t="s">
        <v>602</v>
      </c>
      <c r="G389" s="2" t="s">
        <v>540</v>
      </c>
      <c r="H389" s="2" t="s">
        <v>553</v>
      </c>
      <c r="I389" s="2" t="s">
        <v>591</v>
      </c>
      <c r="J389" s="3" t="s">
        <v>598</v>
      </c>
      <c r="K389" s="4">
        <v>90.46</v>
      </c>
      <c r="L389" s="2">
        <v>27</v>
      </c>
      <c r="M389" s="4">
        <v>2442.42</v>
      </c>
      <c r="N389" s="2">
        <v>408.99</v>
      </c>
      <c r="O389" s="2">
        <v>16.75</v>
      </c>
      <c r="P389" s="2" t="s">
        <v>554</v>
      </c>
      <c r="Q389" s="2" t="s">
        <v>557</v>
      </c>
      <c r="R389" s="2">
        <v>2021</v>
      </c>
      <c r="S389" s="11" t="str">
        <f>TEXT(Table1[[#This Row],[Invoice Date]],"mmm")</f>
        <v>Dec</v>
      </c>
      <c r="T389" s="11">
        <f>DAY(Table1[[#This Row],[Invoice Date]])</f>
        <v>5</v>
      </c>
      <c r="U389" s="11" t="s">
        <v>562</v>
      </c>
    </row>
    <row r="390" spans="1:21" x14ac:dyDescent="0.25">
      <c r="A390" s="10" t="s">
        <v>17</v>
      </c>
      <c r="B390" s="2" t="s">
        <v>410</v>
      </c>
      <c r="C390" s="5">
        <v>44753</v>
      </c>
      <c r="D390" s="2" t="s">
        <v>522</v>
      </c>
      <c r="E390" s="2" t="s">
        <v>526</v>
      </c>
      <c r="F390" s="2" t="s">
        <v>604</v>
      </c>
      <c r="G390" s="2" t="s">
        <v>534</v>
      </c>
      <c r="H390" s="2" t="s">
        <v>544</v>
      </c>
      <c r="I390" s="2" t="s">
        <v>594</v>
      </c>
      <c r="J390" s="3" t="s">
        <v>596</v>
      </c>
      <c r="K390" s="4">
        <v>142.15</v>
      </c>
      <c r="L390" s="2">
        <v>55</v>
      </c>
      <c r="M390" s="4">
        <v>7818.25</v>
      </c>
      <c r="N390" s="2">
        <v>1062.6600000000001</v>
      </c>
      <c r="O390" s="2">
        <v>13.59</v>
      </c>
      <c r="P390" s="2" t="s">
        <v>554</v>
      </c>
      <c r="Q390" s="2" t="s">
        <v>556</v>
      </c>
      <c r="R390" s="2">
        <v>2021</v>
      </c>
      <c r="S390" s="11" t="str">
        <f>TEXT(Table1[[#This Row],[Invoice Date]],"mmm")</f>
        <v>Jul</v>
      </c>
      <c r="T390" s="11">
        <f>DAY(Table1[[#This Row],[Invoice Date]])</f>
        <v>11</v>
      </c>
      <c r="U390" s="11" t="s">
        <v>560</v>
      </c>
    </row>
    <row r="391" spans="1:21" x14ac:dyDescent="0.25">
      <c r="A391" s="10" t="s">
        <v>18</v>
      </c>
      <c r="B391" s="2" t="s">
        <v>411</v>
      </c>
      <c r="C391" s="5">
        <v>44993</v>
      </c>
      <c r="D391" s="2" t="s">
        <v>522</v>
      </c>
      <c r="E391" s="2" t="s">
        <v>525</v>
      </c>
      <c r="F391" s="2" t="s">
        <v>602</v>
      </c>
      <c r="G391" s="2" t="s">
        <v>531</v>
      </c>
      <c r="H391" s="2" t="s">
        <v>550</v>
      </c>
      <c r="I391" s="2" t="s">
        <v>591</v>
      </c>
      <c r="J391" s="3" t="s">
        <v>598</v>
      </c>
      <c r="K391" s="4">
        <v>48.66</v>
      </c>
      <c r="L391" s="2">
        <v>54</v>
      </c>
      <c r="M391" s="4">
        <v>2627.64</v>
      </c>
      <c r="N391" s="2">
        <v>410.62</v>
      </c>
      <c r="O391" s="2">
        <v>15.63</v>
      </c>
      <c r="P391" s="2" t="s">
        <v>555</v>
      </c>
      <c r="Q391" s="2" t="s">
        <v>556</v>
      </c>
      <c r="R391" s="2">
        <v>2023</v>
      </c>
      <c r="S391" s="11" t="str">
        <f>TEXT(Table1[[#This Row],[Invoice Date]],"mmm")</f>
        <v>Mar</v>
      </c>
      <c r="T391" s="11">
        <f>DAY(Table1[[#This Row],[Invoice Date]])</f>
        <v>8</v>
      </c>
      <c r="U391" s="11" t="s">
        <v>562</v>
      </c>
    </row>
    <row r="392" spans="1:21" x14ac:dyDescent="0.25">
      <c r="A392" s="10" t="s">
        <v>21</v>
      </c>
      <c r="B392" s="2" t="s">
        <v>412</v>
      </c>
      <c r="C392" s="5">
        <v>45159</v>
      </c>
      <c r="D392" s="2" t="s">
        <v>522</v>
      </c>
      <c r="E392" s="2" t="s">
        <v>524</v>
      </c>
      <c r="F392" s="2" t="s">
        <v>603</v>
      </c>
      <c r="G392" s="2" t="s">
        <v>532</v>
      </c>
      <c r="H392" s="2" t="s">
        <v>549</v>
      </c>
      <c r="I392" s="2" t="s">
        <v>591</v>
      </c>
      <c r="J392" s="3" t="s">
        <v>598</v>
      </c>
      <c r="K392" s="4">
        <v>114.34</v>
      </c>
      <c r="L392" s="2">
        <v>82</v>
      </c>
      <c r="M392" s="4">
        <v>9375.8799999999992</v>
      </c>
      <c r="N392" s="2">
        <v>1795.62</v>
      </c>
      <c r="O392" s="2">
        <v>19.149999999999999</v>
      </c>
      <c r="P392" s="2" t="s">
        <v>554</v>
      </c>
      <c r="Q392" s="2" t="s">
        <v>556</v>
      </c>
      <c r="R392" s="2">
        <v>2021</v>
      </c>
      <c r="S392" s="11" t="str">
        <f>TEXT(Table1[[#This Row],[Invoice Date]],"mmm")</f>
        <v>Aug</v>
      </c>
      <c r="T392" s="11">
        <f>DAY(Table1[[#This Row],[Invoice Date]])</f>
        <v>21</v>
      </c>
      <c r="U392" s="11" t="s">
        <v>560</v>
      </c>
    </row>
    <row r="393" spans="1:21" x14ac:dyDescent="0.25">
      <c r="A393" s="10" t="s">
        <v>21</v>
      </c>
      <c r="B393" s="2" t="s">
        <v>413</v>
      </c>
      <c r="C393" s="5">
        <v>44361</v>
      </c>
      <c r="D393" s="2" t="s">
        <v>522</v>
      </c>
      <c r="E393" s="2" t="s">
        <v>523</v>
      </c>
      <c r="F393" s="2" t="s">
        <v>601</v>
      </c>
      <c r="G393" s="2" t="s">
        <v>533</v>
      </c>
      <c r="H393" s="2" t="s">
        <v>527</v>
      </c>
      <c r="I393" s="2" t="s">
        <v>592</v>
      </c>
      <c r="J393" s="3" t="s">
        <v>597</v>
      </c>
      <c r="K393" s="4">
        <v>100.24</v>
      </c>
      <c r="L393" s="2">
        <v>87</v>
      </c>
      <c r="M393" s="4">
        <v>8720.8799999999992</v>
      </c>
      <c r="N393" s="2">
        <v>1701.24</v>
      </c>
      <c r="O393" s="2">
        <v>19.510000000000002</v>
      </c>
      <c r="P393" s="2" t="s">
        <v>554</v>
      </c>
      <c r="Q393" s="2" t="s">
        <v>557</v>
      </c>
      <c r="R393" s="2">
        <v>2023</v>
      </c>
      <c r="S393" s="11" t="str">
        <f>TEXT(Table1[[#This Row],[Invoice Date]],"mmm")</f>
        <v>Jun</v>
      </c>
      <c r="T393" s="11">
        <f>DAY(Table1[[#This Row],[Invoice Date]])</f>
        <v>14</v>
      </c>
      <c r="U393" s="11" t="s">
        <v>562</v>
      </c>
    </row>
    <row r="394" spans="1:21" x14ac:dyDescent="0.25">
      <c r="A394" s="10" t="s">
        <v>19</v>
      </c>
      <c r="B394" s="2" t="s">
        <v>414</v>
      </c>
      <c r="C394" s="5">
        <v>44770</v>
      </c>
      <c r="D394" s="2" t="s">
        <v>522</v>
      </c>
      <c r="E394" s="2" t="s">
        <v>525</v>
      </c>
      <c r="F394" s="2" t="s">
        <v>602</v>
      </c>
      <c r="G394" s="2" t="s">
        <v>543</v>
      </c>
      <c r="H394" s="2" t="s">
        <v>550</v>
      </c>
      <c r="I394" s="2" t="s">
        <v>594</v>
      </c>
      <c r="J394" s="3" t="s">
        <v>596</v>
      </c>
      <c r="K394" s="4">
        <v>116.12</v>
      </c>
      <c r="L394" s="2">
        <v>75</v>
      </c>
      <c r="M394" s="4">
        <v>8709</v>
      </c>
      <c r="N394" s="2">
        <v>2234.73</v>
      </c>
      <c r="O394" s="2">
        <v>25.66</v>
      </c>
      <c r="P394" s="2" t="s">
        <v>554</v>
      </c>
      <c r="Q394" s="2" t="s">
        <v>558</v>
      </c>
      <c r="R394" s="2">
        <v>2022</v>
      </c>
      <c r="S394" s="11" t="str">
        <f>TEXT(Table1[[#This Row],[Invoice Date]],"mmm")</f>
        <v>Jul</v>
      </c>
      <c r="T394" s="11">
        <f>DAY(Table1[[#This Row],[Invoice Date]])</f>
        <v>28</v>
      </c>
      <c r="U394" s="11" t="s">
        <v>560</v>
      </c>
    </row>
    <row r="395" spans="1:21" x14ac:dyDescent="0.25">
      <c r="A395" s="10" t="s">
        <v>18</v>
      </c>
      <c r="B395" s="2" t="s">
        <v>415</v>
      </c>
      <c r="C395" s="5">
        <v>44267</v>
      </c>
      <c r="D395" s="2" t="s">
        <v>522</v>
      </c>
      <c r="E395" s="2" t="s">
        <v>523</v>
      </c>
      <c r="F395" s="2" t="s">
        <v>601</v>
      </c>
      <c r="G395" s="2" t="s">
        <v>530</v>
      </c>
      <c r="H395" s="2" t="s">
        <v>545</v>
      </c>
      <c r="I395" s="2" t="s">
        <v>594</v>
      </c>
      <c r="J395" s="3" t="s">
        <v>596</v>
      </c>
      <c r="K395" s="4">
        <v>47.91</v>
      </c>
      <c r="L395" s="2">
        <v>21</v>
      </c>
      <c r="M395" s="4">
        <v>1006.11</v>
      </c>
      <c r="N395" s="2">
        <v>251.56</v>
      </c>
      <c r="O395" s="2">
        <v>25</v>
      </c>
      <c r="P395" s="2" t="s">
        <v>555</v>
      </c>
      <c r="Q395" s="2" t="s">
        <v>557</v>
      </c>
      <c r="R395" s="2">
        <v>2023</v>
      </c>
      <c r="S395" s="11" t="str">
        <f>TEXT(Table1[[#This Row],[Invoice Date]],"mmm")</f>
        <v>Mar</v>
      </c>
      <c r="T395" s="11">
        <f>DAY(Table1[[#This Row],[Invoice Date]])</f>
        <v>12</v>
      </c>
      <c r="U395" s="11" t="s">
        <v>561</v>
      </c>
    </row>
    <row r="396" spans="1:21" x14ac:dyDescent="0.25">
      <c r="A396" s="10" t="s">
        <v>17</v>
      </c>
      <c r="B396" s="2" t="s">
        <v>416</v>
      </c>
      <c r="C396" s="5">
        <v>44363</v>
      </c>
      <c r="D396" s="2" t="s">
        <v>522</v>
      </c>
      <c r="E396" s="2" t="s">
        <v>523</v>
      </c>
      <c r="F396" s="2" t="s">
        <v>601</v>
      </c>
      <c r="G396" s="2" t="s">
        <v>530</v>
      </c>
      <c r="H396" s="2" t="s">
        <v>539</v>
      </c>
      <c r="I396" s="2" t="s">
        <v>591</v>
      </c>
      <c r="J396" s="3" t="s">
        <v>598</v>
      </c>
      <c r="K396" s="4">
        <v>106.45</v>
      </c>
      <c r="L396" s="2">
        <v>44</v>
      </c>
      <c r="M396" s="4">
        <v>4683.8</v>
      </c>
      <c r="N396" s="2">
        <v>896.31</v>
      </c>
      <c r="O396" s="2">
        <v>19.14</v>
      </c>
      <c r="P396" s="2" t="s">
        <v>554</v>
      </c>
      <c r="Q396" s="2" t="s">
        <v>557</v>
      </c>
      <c r="R396" s="2">
        <v>2023</v>
      </c>
      <c r="S396" s="11" t="str">
        <f>TEXT(Table1[[#This Row],[Invoice Date]],"mmm")</f>
        <v>Jun</v>
      </c>
      <c r="T396" s="11">
        <f>DAY(Table1[[#This Row],[Invoice Date]])</f>
        <v>16</v>
      </c>
      <c r="U396" s="11" t="s">
        <v>562</v>
      </c>
    </row>
    <row r="397" spans="1:21" x14ac:dyDescent="0.25">
      <c r="A397" s="10" t="s">
        <v>17</v>
      </c>
      <c r="B397" s="2" t="s">
        <v>417</v>
      </c>
      <c r="C397" s="5">
        <v>44309</v>
      </c>
      <c r="D397" s="2" t="s">
        <v>522</v>
      </c>
      <c r="E397" s="2" t="s">
        <v>595</v>
      </c>
      <c r="F397" s="2" t="s">
        <v>605</v>
      </c>
      <c r="G397" s="2" t="s">
        <v>575</v>
      </c>
      <c r="H397" s="2" t="s">
        <v>577</v>
      </c>
      <c r="I397" s="2" t="s">
        <v>593</v>
      </c>
      <c r="J397" s="3" t="s">
        <v>599</v>
      </c>
      <c r="K397" s="4">
        <v>84.75</v>
      </c>
      <c r="L397" s="2">
        <v>5</v>
      </c>
      <c r="M397" s="4">
        <v>423.75</v>
      </c>
      <c r="N397" s="2">
        <v>114.05</v>
      </c>
      <c r="O397" s="2">
        <v>26.91</v>
      </c>
      <c r="P397" s="2" t="s">
        <v>555</v>
      </c>
      <c r="Q397" s="2" t="s">
        <v>559</v>
      </c>
      <c r="R397" s="2">
        <v>2023</v>
      </c>
      <c r="S397" s="11" t="str">
        <f>TEXT(Table1[[#This Row],[Invoice Date]],"mmm")</f>
        <v>Apr</v>
      </c>
      <c r="T397" s="11">
        <f>DAY(Table1[[#This Row],[Invoice Date]])</f>
        <v>23</v>
      </c>
      <c r="U397" s="11" t="s">
        <v>561</v>
      </c>
    </row>
    <row r="398" spans="1:21" x14ac:dyDescent="0.25">
      <c r="A398" s="10" t="s">
        <v>20</v>
      </c>
      <c r="B398" s="2" t="s">
        <v>418</v>
      </c>
      <c r="C398" s="5">
        <v>44728</v>
      </c>
      <c r="D398" s="2" t="s">
        <v>522</v>
      </c>
      <c r="E398" s="2" t="s">
        <v>525</v>
      </c>
      <c r="F398" s="2" t="s">
        <v>602</v>
      </c>
      <c r="G398" s="2" t="s">
        <v>543</v>
      </c>
      <c r="H398" s="2" t="s">
        <v>551</v>
      </c>
      <c r="I398" s="2" t="s">
        <v>591</v>
      </c>
      <c r="J398" s="3" t="s">
        <v>598</v>
      </c>
      <c r="K398" s="4">
        <v>116.57</v>
      </c>
      <c r="L398" s="2">
        <v>87</v>
      </c>
      <c r="M398" s="4">
        <v>10141.59</v>
      </c>
      <c r="N398" s="2">
        <v>1245.8699999999999</v>
      </c>
      <c r="O398" s="2">
        <v>12.28</v>
      </c>
      <c r="P398" s="2" t="s">
        <v>554</v>
      </c>
      <c r="Q398" s="2" t="s">
        <v>557</v>
      </c>
      <c r="R398" s="2">
        <v>2022</v>
      </c>
      <c r="S398" s="11" t="str">
        <f>TEXT(Table1[[#This Row],[Invoice Date]],"mmm")</f>
        <v>Jun</v>
      </c>
      <c r="T398" s="11">
        <f>DAY(Table1[[#This Row],[Invoice Date]])</f>
        <v>16</v>
      </c>
      <c r="U398" s="11" t="s">
        <v>561</v>
      </c>
    </row>
    <row r="399" spans="1:21" x14ac:dyDescent="0.25">
      <c r="A399" s="10" t="s">
        <v>20</v>
      </c>
      <c r="B399" s="2" t="s">
        <v>419</v>
      </c>
      <c r="C399" s="5">
        <v>44829</v>
      </c>
      <c r="D399" s="2" t="s">
        <v>522</v>
      </c>
      <c r="E399" s="2" t="s">
        <v>525</v>
      </c>
      <c r="F399" s="2" t="s">
        <v>602</v>
      </c>
      <c r="G399" s="2" t="s">
        <v>540</v>
      </c>
      <c r="H399" s="2" t="s">
        <v>551</v>
      </c>
      <c r="I399" s="2" t="s">
        <v>593</v>
      </c>
      <c r="J399" s="3" t="s">
        <v>599</v>
      </c>
      <c r="K399" s="4">
        <v>62.52</v>
      </c>
      <c r="L399" s="2">
        <v>41</v>
      </c>
      <c r="M399" s="4">
        <v>2563.3200000000002</v>
      </c>
      <c r="N399" s="2">
        <v>387.24</v>
      </c>
      <c r="O399" s="2">
        <v>15.11</v>
      </c>
      <c r="P399" s="2" t="s">
        <v>554</v>
      </c>
      <c r="Q399" s="2" t="s">
        <v>556</v>
      </c>
      <c r="R399" s="2">
        <v>2021</v>
      </c>
      <c r="S399" s="11" t="str">
        <f>TEXT(Table1[[#This Row],[Invoice Date]],"mmm")</f>
        <v>Sep</v>
      </c>
      <c r="T399" s="11">
        <f>DAY(Table1[[#This Row],[Invoice Date]])</f>
        <v>25</v>
      </c>
      <c r="U399" s="11" t="s">
        <v>562</v>
      </c>
    </row>
    <row r="400" spans="1:21" x14ac:dyDescent="0.25">
      <c r="A400" s="10" t="s">
        <v>17</v>
      </c>
      <c r="B400" s="2" t="s">
        <v>420</v>
      </c>
      <c r="C400" s="5">
        <v>44300</v>
      </c>
      <c r="D400" s="2" t="s">
        <v>522</v>
      </c>
      <c r="E400" s="2" t="s">
        <v>524</v>
      </c>
      <c r="F400" s="2" t="s">
        <v>603</v>
      </c>
      <c r="G400" s="2" t="s">
        <v>538</v>
      </c>
      <c r="H400" s="2" t="s">
        <v>547</v>
      </c>
      <c r="I400" s="2" t="s">
        <v>594</v>
      </c>
      <c r="J400" s="3" t="s">
        <v>596</v>
      </c>
      <c r="K400" s="4">
        <v>135.71</v>
      </c>
      <c r="L400" s="2">
        <v>59</v>
      </c>
      <c r="M400" s="4">
        <v>8006.89</v>
      </c>
      <c r="N400" s="2">
        <v>2126.59</v>
      </c>
      <c r="O400" s="2">
        <v>26.56</v>
      </c>
      <c r="P400" s="2" t="s">
        <v>554</v>
      </c>
      <c r="Q400" s="2" t="s">
        <v>558</v>
      </c>
      <c r="R400" s="2">
        <v>2022</v>
      </c>
      <c r="S400" s="11" t="str">
        <f>TEXT(Table1[[#This Row],[Invoice Date]],"mmm")</f>
        <v>Apr</v>
      </c>
      <c r="T400" s="11">
        <f>DAY(Table1[[#This Row],[Invoice Date]])</f>
        <v>14</v>
      </c>
      <c r="U400" s="11" t="s">
        <v>562</v>
      </c>
    </row>
    <row r="401" spans="1:21" x14ac:dyDescent="0.25">
      <c r="A401" s="10" t="s">
        <v>17</v>
      </c>
      <c r="B401" s="2" t="s">
        <v>421</v>
      </c>
      <c r="C401" s="5">
        <v>44648</v>
      </c>
      <c r="D401" s="2" t="s">
        <v>522</v>
      </c>
      <c r="E401" s="2" t="s">
        <v>524</v>
      </c>
      <c r="F401" s="2" t="s">
        <v>603</v>
      </c>
      <c r="G401" s="2" t="s">
        <v>532</v>
      </c>
      <c r="H401" s="2" t="s">
        <v>529</v>
      </c>
      <c r="I401" s="2" t="s">
        <v>591</v>
      </c>
      <c r="J401" s="3" t="s">
        <v>598</v>
      </c>
      <c r="K401" s="4">
        <v>30.96</v>
      </c>
      <c r="L401" s="2">
        <v>89</v>
      </c>
      <c r="M401" s="4">
        <v>2755.44</v>
      </c>
      <c r="N401" s="2">
        <v>483.85</v>
      </c>
      <c r="O401" s="2">
        <v>17.559999999999999</v>
      </c>
      <c r="P401" s="2" t="s">
        <v>554</v>
      </c>
      <c r="Q401" s="2" t="s">
        <v>558</v>
      </c>
      <c r="R401" s="2">
        <v>2021</v>
      </c>
      <c r="S401" s="11" t="str">
        <f>TEXT(Table1[[#This Row],[Invoice Date]],"mmm")</f>
        <v>Mar</v>
      </c>
      <c r="T401" s="11">
        <f>DAY(Table1[[#This Row],[Invoice Date]])</f>
        <v>28</v>
      </c>
      <c r="U401" s="11" t="s">
        <v>560</v>
      </c>
    </row>
    <row r="402" spans="1:21" x14ac:dyDescent="0.25">
      <c r="A402" s="10" t="s">
        <v>18</v>
      </c>
      <c r="B402" s="2" t="s">
        <v>422</v>
      </c>
      <c r="C402" s="5">
        <v>44354</v>
      </c>
      <c r="D402" s="2" t="s">
        <v>522</v>
      </c>
      <c r="E402" s="2" t="s">
        <v>524</v>
      </c>
      <c r="F402" s="2" t="s">
        <v>603</v>
      </c>
      <c r="G402" s="2" t="s">
        <v>536</v>
      </c>
      <c r="H402" s="2" t="s">
        <v>547</v>
      </c>
      <c r="I402" s="2" t="s">
        <v>592</v>
      </c>
      <c r="J402" s="3" t="s">
        <v>597</v>
      </c>
      <c r="K402" s="4">
        <v>124.93</v>
      </c>
      <c r="L402" s="2">
        <v>54</v>
      </c>
      <c r="M402" s="4">
        <v>6746.22</v>
      </c>
      <c r="N402" s="2">
        <v>1998.48</v>
      </c>
      <c r="O402" s="2">
        <v>29.62</v>
      </c>
      <c r="P402" s="2" t="s">
        <v>555</v>
      </c>
      <c r="Q402" s="2" t="s">
        <v>558</v>
      </c>
      <c r="R402" s="2">
        <v>2023</v>
      </c>
      <c r="S402" s="11" t="str">
        <f>TEXT(Table1[[#This Row],[Invoice Date]],"mmm")</f>
        <v>Jun</v>
      </c>
      <c r="T402" s="11">
        <f>DAY(Table1[[#This Row],[Invoice Date]])</f>
        <v>7</v>
      </c>
      <c r="U402" s="11" t="s">
        <v>560</v>
      </c>
    </row>
    <row r="403" spans="1:21" x14ac:dyDescent="0.25">
      <c r="A403" s="10" t="s">
        <v>21</v>
      </c>
      <c r="B403" s="2" t="s">
        <v>423</v>
      </c>
      <c r="C403" s="5">
        <v>45139</v>
      </c>
      <c r="D403" s="2" t="s">
        <v>522</v>
      </c>
      <c r="E403" s="2" t="s">
        <v>524</v>
      </c>
      <c r="F403" s="2" t="s">
        <v>603</v>
      </c>
      <c r="G403" s="2" t="s">
        <v>536</v>
      </c>
      <c r="H403" s="2" t="s">
        <v>547</v>
      </c>
      <c r="I403" s="2" t="s">
        <v>591</v>
      </c>
      <c r="J403" s="3" t="s">
        <v>598</v>
      </c>
      <c r="K403" s="4">
        <v>131.97</v>
      </c>
      <c r="L403" s="2">
        <v>74</v>
      </c>
      <c r="M403" s="4">
        <v>9765.7800000000007</v>
      </c>
      <c r="N403" s="2">
        <v>1887.24</v>
      </c>
      <c r="O403" s="2">
        <v>19.329999999999998</v>
      </c>
      <c r="P403" s="2" t="s">
        <v>555</v>
      </c>
      <c r="Q403" s="2" t="s">
        <v>556</v>
      </c>
      <c r="R403" s="2">
        <v>2023</v>
      </c>
      <c r="S403" s="11" t="str">
        <f>TEXT(Table1[[#This Row],[Invoice Date]],"mmm")</f>
        <v>Aug</v>
      </c>
      <c r="T403" s="11">
        <f>DAY(Table1[[#This Row],[Invoice Date]])</f>
        <v>1</v>
      </c>
      <c r="U403" s="11" t="s">
        <v>561</v>
      </c>
    </row>
    <row r="404" spans="1:21" x14ac:dyDescent="0.25">
      <c r="A404" s="10" t="s">
        <v>20</v>
      </c>
      <c r="B404" s="2" t="s">
        <v>424</v>
      </c>
      <c r="C404" s="5">
        <v>45162</v>
      </c>
      <c r="D404" s="2" t="s">
        <v>522</v>
      </c>
      <c r="E404" s="2" t="s">
        <v>523</v>
      </c>
      <c r="F404" s="2" t="s">
        <v>601</v>
      </c>
      <c r="G404" s="2" t="s">
        <v>533</v>
      </c>
      <c r="H404" s="2" t="s">
        <v>533</v>
      </c>
      <c r="I404" s="2" t="s">
        <v>594</v>
      </c>
      <c r="J404" s="3" t="s">
        <v>596</v>
      </c>
      <c r="K404" s="4">
        <v>126.24</v>
      </c>
      <c r="L404" s="2">
        <v>22</v>
      </c>
      <c r="M404" s="4">
        <v>2777.28</v>
      </c>
      <c r="N404" s="2">
        <v>717.61</v>
      </c>
      <c r="O404" s="2">
        <v>25.84</v>
      </c>
      <c r="P404" s="2" t="s">
        <v>554</v>
      </c>
      <c r="Q404" s="2" t="s">
        <v>556</v>
      </c>
      <c r="R404" s="2">
        <v>2023</v>
      </c>
      <c r="S404" s="11" t="str">
        <f>TEXT(Table1[[#This Row],[Invoice Date]],"mmm")</f>
        <v>Aug</v>
      </c>
      <c r="T404" s="11">
        <f>DAY(Table1[[#This Row],[Invoice Date]])</f>
        <v>24</v>
      </c>
      <c r="U404" s="11" t="s">
        <v>560</v>
      </c>
    </row>
    <row r="405" spans="1:21" x14ac:dyDescent="0.25">
      <c r="A405" s="10" t="s">
        <v>21</v>
      </c>
      <c r="B405" s="2" t="s">
        <v>425</v>
      </c>
      <c r="C405" s="5">
        <v>44588</v>
      </c>
      <c r="D405" s="2" t="s">
        <v>522</v>
      </c>
      <c r="E405" s="2" t="s">
        <v>523</v>
      </c>
      <c r="F405" s="2" t="s">
        <v>601</v>
      </c>
      <c r="G405" s="2" t="s">
        <v>539</v>
      </c>
      <c r="H405" s="2" t="s">
        <v>533</v>
      </c>
      <c r="I405" s="2" t="s">
        <v>592</v>
      </c>
      <c r="J405" s="3" t="s">
        <v>597</v>
      </c>
      <c r="K405" s="4">
        <v>86.65</v>
      </c>
      <c r="L405" s="2">
        <v>83</v>
      </c>
      <c r="M405" s="4">
        <v>7191.95</v>
      </c>
      <c r="N405" s="2">
        <v>1297.8699999999999</v>
      </c>
      <c r="O405" s="2">
        <v>18.05</v>
      </c>
      <c r="P405" s="2" t="s">
        <v>554</v>
      </c>
      <c r="Q405" s="2" t="s">
        <v>556</v>
      </c>
      <c r="R405" s="2">
        <v>2023</v>
      </c>
      <c r="S405" s="11" t="str">
        <f>TEXT(Table1[[#This Row],[Invoice Date]],"mmm")</f>
        <v>Jan</v>
      </c>
      <c r="T405" s="11">
        <f>DAY(Table1[[#This Row],[Invoice Date]])</f>
        <v>27</v>
      </c>
      <c r="U405" s="11" t="s">
        <v>560</v>
      </c>
    </row>
    <row r="406" spans="1:21" x14ac:dyDescent="0.25">
      <c r="A406" s="10" t="s">
        <v>18</v>
      </c>
      <c r="B406" s="2" t="s">
        <v>426</v>
      </c>
      <c r="C406" s="5">
        <v>45055</v>
      </c>
      <c r="D406" s="2" t="s">
        <v>522</v>
      </c>
      <c r="E406" s="2" t="s">
        <v>525</v>
      </c>
      <c r="F406" s="2" t="s">
        <v>602</v>
      </c>
      <c r="G406" s="2" t="s">
        <v>542</v>
      </c>
      <c r="H406" s="2" t="s">
        <v>548</v>
      </c>
      <c r="I406" s="2" t="s">
        <v>592</v>
      </c>
      <c r="J406" s="3" t="s">
        <v>597</v>
      </c>
      <c r="K406" s="4">
        <v>76.989999999999995</v>
      </c>
      <c r="L406" s="2">
        <v>65</v>
      </c>
      <c r="M406" s="4">
        <v>5004.3500000000004</v>
      </c>
      <c r="N406" s="2">
        <v>925.76</v>
      </c>
      <c r="O406" s="2">
        <v>18.5</v>
      </c>
      <c r="P406" s="2" t="s">
        <v>554</v>
      </c>
      <c r="Q406" s="2" t="s">
        <v>556</v>
      </c>
      <c r="R406" s="2">
        <v>2023</v>
      </c>
      <c r="S406" s="11" t="str">
        <f>TEXT(Table1[[#This Row],[Invoice Date]],"mmm")</f>
        <v>May</v>
      </c>
      <c r="T406" s="11">
        <f>DAY(Table1[[#This Row],[Invoice Date]])</f>
        <v>9</v>
      </c>
      <c r="U406" s="11" t="s">
        <v>562</v>
      </c>
    </row>
    <row r="407" spans="1:21" x14ac:dyDescent="0.25">
      <c r="A407" s="10" t="s">
        <v>17</v>
      </c>
      <c r="B407" s="2" t="s">
        <v>427</v>
      </c>
      <c r="C407" s="5">
        <v>45266</v>
      </c>
      <c r="D407" s="2" t="s">
        <v>522</v>
      </c>
      <c r="E407" s="2" t="s">
        <v>595</v>
      </c>
      <c r="F407" s="2" t="s">
        <v>605</v>
      </c>
      <c r="G407" s="2" t="s">
        <v>578</v>
      </c>
      <c r="H407" s="2" t="s">
        <v>579</v>
      </c>
      <c r="I407" s="2" t="s">
        <v>593</v>
      </c>
      <c r="J407" s="3" t="s">
        <v>599</v>
      </c>
      <c r="K407" s="4">
        <v>149.51</v>
      </c>
      <c r="L407" s="2">
        <v>64</v>
      </c>
      <c r="M407" s="4">
        <v>9568.64</v>
      </c>
      <c r="N407" s="2">
        <v>1689.6</v>
      </c>
      <c r="O407" s="2">
        <v>17.66</v>
      </c>
      <c r="P407" s="2" t="s">
        <v>554</v>
      </c>
      <c r="Q407" s="2" t="s">
        <v>556</v>
      </c>
      <c r="R407" s="2">
        <v>2021</v>
      </c>
      <c r="S407" s="11" t="str">
        <f>TEXT(Table1[[#This Row],[Invoice Date]],"mmm")</f>
        <v>Dec</v>
      </c>
      <c r="T407" s="11">
        <f>DAY(Table1[[#This Row],[Invoice Date]])</f>
        <v>6</v>
      </c>
      <c r="U407" s="11" t="s">
        <v>560</v>
      </c>
    </row>
    <row r="408" spans="1:21" x14ac:dyDescent="0.25">
      <c r="A408" s="10" t="s">
        <v>21</v>
      </c>
      <c r="B408" s="2" t="s">
        <v>428</v>
      </c>
      <c r="C408" s="5">
        <v>45211</v>
      </c>
      <c r="D408" s="2" t="s">
        <v>522</v>
      </c>
      <c r="E408" s="2" t="s">
        <v>526</v>
      </c>
      <c r="F408" s="2" t="s">
        <v>604</v>
      </c>
      <c r="G408" s="2" t="s">
        <v>544</v>
      </c>
      <c r="H408" s="2" t="s">
        <v>546</v>
      </c>
      <c r="I408" s="2" t="s">
        <v>592</v>
      </c>
      <c r="J408" s="3" t="s">
        <v>597</v>
      </c>
      <c r="K408" s="4">
        <v>49.79</v>
      </c>
      <c r="L408" s="2">
        <v>71</v>
      </c>
      <c r="M408" s="4">
        <v>3535.09</v>
      </c>
      <c r="N408" s="2">
        <v>861.91</v>
      </c>
      <c r="O408" s="2">
        <v>24.38</v>
      </c>
      <c r="P408" s="2" t="s">
        <v>554</v>
      </c>
      <c r="Q408" s="2" t="s">
        <v>557</v>
      </c>
      <c r="R408" s="2">
        <v>2021</v>
      </c>
      <c r="S408" s="11" t="str">
        <f>TEXT(Table1[[#This Row],[Invoice Date]],"mmm")</f>
        <v>Oct</v>
      </c>
      <c r="T408" s="11">
        <f>DAY(Table1[[#This Row],[Invoice Date]])</f>
        <v>12</v>
      </c>
      <c r="U408" s="11" t="s">
        <v>561</v>
      </c>
    </row>
    <row r="409" spans="1:21" x14ac:dyDescent="0.25">
      <c r="A409" s="10" t="s">
        <v>17</v>
      </c>
      <c r="B409" s="2" t="s">
        <v>429</v>
      </c>
      <c r="C409" s="5">
        <v>44662</v>
      </c>
      <c r="D409" s="2" t="s">
        <v>522</v>
      </c>
      <c r="E409" s="2" t="s">
        <v>595</v>
      </c>
      <c r="F409" s="2" t="s">
        <v>605</v>
      </c>
      <c r="G409" s="2" t="s">
        <v>578</v>
      </c>
      <c r="H409" s="2" t="s">
        <v>580</v>
      </c>
      <c r="I409" s="2" t="s">
        <v>592</v>
      </c>
      <c r="J409" s="3" t="s">
        <v>597</v>
      </c>
      <c r="K409" s="4">
        <v>91.09</v>
      </c>
      <c r="L409" s="2">
        <v>4</v>
      </c>
      <c r="M409" s="4">
        <v>364.36</v>
      </c>
      <c r="N409" s="2">
        <v>76.33</v>
      </c>
      <c r="O409" s="2">
        <v>20.95</v>
      </c>
      <c r="P409" s="2" t="s">
        <v>554</v>
      </c>
      <c r="Q409" s="2" t="s">
        <v>556</v>
      </c>
      <c r="R409" s="2">
        <v>2023</v>
      </c>
      <c r="S409" s="11" t="str">
        <f>TEXT(Table1[[#This Row],[Invoice Date]],"mmm")</f>
        <v>Apr</v>
      </c>
      <c r="T409" s="11">
        <f>DAY(Table1[[#This Row],[Invoice Date]])</f>
        <v>11</v>
      </c>
      <c r="U409" s="11" t="s">
        <v>560</v>
      </c>
    </row>
    <row r="410" spans="1:21" x14ac:dyDescent="0.25">
      <c r="A410" s="10" t="s">
        <v>17</v>
      </c>
      <c r="B410" s="2" t="s">
        <v>430</v>
      </c>
      <c r="C410" s="5">
        <v>44744</v>
      </c>
      <c r="D410" s="2" t="s">
        <v>522</v>
      </c>
      <c r="E410" s="2" t="s">
        <v>523</v>
      </c>
      <c r="F410" s="2" t="s">
        <v>601</v>
      </c>
      <c r="G410" s="2" t="s">
        <v>530</v>
      </c>
      <c r="H410" s="2" t="s">
        <v>527</v>
      </c>
      <c r="I410" s="2" t="s">
        <v>591</v>
      </c>
      <c r="J410" s="3" t="s">
        <v>598</v>
      </c>
      <c r="K410" s="4">
        <v>107.19</v>
      </c>
      <c r="L410" s="2">
        <v>65</v>
      </c>
      <c r="M410" s="4">
        <v>6967.35</v>
      </c>
      <c r="N410" s="2">
        <v>2011.86</v>
      </c>
      <c r="O410" s="2">
        <v>28.88</v>
      </c>
      <c r="P410" s="2" t="s">
        <v>554</v>
      </c>
      <c r="Q410" s="2" t="s">
        <v>556</v>
      </c>
      <c r="R410" s="2">
        <v>2022</v>
      </c>
      <c r="S410" s="11" t="str">
        <f>TEXT(Table1[[#This Row],[Invoice Date]],"mmm")</f>
        <v>Jul</v>
      </c>
      <c r="T410" s="11">
        <f>DAY(Table1[[#This Row],[Invoice Date]])</f>
        <v>2</v>
      </c>
      <c r="U410" s="11" t="s">
        <v>561</v>
      </c>
    </row>
    <row r="411" spans="1:21" x14ac:dyDescent="0.25">
      <c r="A411" s="10" t="s">
        <v>19</v>
      </c>
      <c r="B411" s="2" t="s">
        <v>431</v>
      </c>
      <c r="C411" s="5">
        <v>44984</v>
      </c>
      <c r="D411" s="2" t="s">
        <v>522</v>
      </c>
      <c r="E411" s="2" t="s">
        <v>525</v>
      </c>
      <c r="F411" s="2" t="s">
        <v>602</v>
      </c>
      <c r="G411" s="2" t="s">
        <v>531</v>
      </c>
      <c r="H411" s="2" t="s">
        <v>548</v>
      </c>
      <c r="I411" s="2" t="s">
        <v>594</v>
      </c>
      <c r="J411" s="3" t="s">
        <v>596</v>
      </c>
      <c r="K411" s="4">
        <v>111.11</v>
      </c>
      <c r="L411" s="2">
        <v>15</v>
      </c>
      <c r="M411" s="4">
        <v>1666.65</v>
      </c>
      <c r="N411" s="2">
        <v>250.29</v>
      </c>
      <c r="O411" s="2">
        <v>15.02</v>
      </c>
      <c r="P411" s="2" t="s">
        <v>554</v>
      </c>
      <c r="Q411" s="2" t="s">
        <v>556</v>
      </c>
      <c r="R411" s="2">
        <v>2022</v>
      </c>
      <c r="S411" s="11" t="str">
        <f>TEXT(Table1[[#This Row],[Invoice Date]],"mmm")</f>
        <v>Feb</v>
      </c>
      <c r="T411" s="11">
        <f>DAY(Table1[[#This Row],[Invoice Date]])</f>
        <v>27</v>
      </c>
      <c r="U411" s="11" t="s">
        <v>562</v>
      </c>
    </row>
    <row r="412" spans="1:21" x14ac:dyDescent="0.25">
      <c r="A412" s="10" t="s">
        <v>21</v>
      </c>
      <c r="B412" s="2" t="s">
        <v>432</v>
      </c>
      <c r="C412" s="5">
        <v>45049</v>
      </c>
      <c r="D412" s="2" t="s">
        <v>522</v>
      </c>
      <c r="E412" s="2" t="s">
        <v>525</v>
      </c>
      <c r="F412" s="2" t="s">
        <v>602</v>
      </c>
      <c r="G412" s="2" t="s">
        <v>543</v>
      </c>
      <c r="H412" s="2" t="s">
        <v>550</v>
      </c>
      <c r="I412" s="2" t="s">
        <v>593</v>
      </c>
      <c r="J412" s="3" t="s">
        <v>599</v>
      </c>
      <c r="K412" s="4">
        <v>46.52</v>
      </c>
      <c r="L412" s="2">
        <v>76</v>
      </c>
      <c r="M412" s="4">
        <v>3535.52</v>
      </c>
      <c r="N412" s="2">
        <v>424.66</v>
      </c>
      <c r="O412" s="2">
        <v>12.01</v>
      </c>
      <c r="P412" s="2" t="s">
        <v>555</v>
      </c>
      <c r="Q412" s="2" t="s">
        <v>556</v>
      </c>
      <c r="R412" s="2">
        <v>2023</v>
      </c>
      <c r="S412" s="11" t="str">
        <f>TEXT(Table1[[#This Row],[Invoice Date]],"mmm")</f>
        <v>May</v>
      </c>
      <c r="T412" s="11">
        <f>DAY(Table1[[#This Row],[Invoice Date]])</f>
        <v>3</v>
      </c>
      <c r="U412" s="11" t="s">
        <v>561</v>
      </c>
    </row>
    <row r="413" spans="1:21" x14ac:dyDescent="0.25">
      <c r="A413" s="10" t="s">
        <v>21</v>
      </c>
      <c r="B413" s="2" t="s">
        <v>433</v>
      </c>
      <c r="C413" s="5">
        <v>44287</v>
      </c>
      <c r="D413" s="2" t="s">
        <v>522</v>
      </c>
      <c r="E413" s="2" t="s">
        <v>524</v>
      </c>
      <c r="F413" s="2" t="s">
        <v>603</v>
      </c>
      <c r="G413" s="2" t="s">
        <v>529</v>
      </c>
      <c r="H413" s="2" t="s">
        <v>528</v>
      </c>
      <c r="I413" s="2" t="s">
        <v>591</v>
      </c>
      <c r="J413" s="3" t="s">
        <v>598</v>
      </c>
      <c r="K413" s="4">
        <v>105.02</v>
      </c>
      <c r="L413" s="2">
        <v>22</v>
      </c>
      <c r="M413" s="4">
        <v>2310.44</v>
      </c>
      <c r="N413" s="2">
        <v>412.77</v>
      </c>
      <c r="O413" s="2">
        <v>17.87</v>
      </c>
      <c r="P413" s="2" t="s">
        <v>555</v>
      </c>
      <c r="Q413" s="2" t="s">
        <v>558</v>
      </c>
      <c r="R413" s="2">
        <v>2021</v>
      </c>
      <c r="S413" s="11" t="str">
        <f>TEXT(Table1[[#This Row],[Invoice Date]],"mmm")</f>
        <v>Apr</v>
      </c>
      <c r="T413" s="11">
        <f>DAY(Table1[[#This Row],[Invoice Date]])</f>
        <v>1</v>
      </c>
      <c r="U413" s="11" t="s">
        <v>560</v>
      </c>
    </row>
    <row r="414" spans="1:21" x14ac:dyDescent="0.25">
      <c r="A414" s="10" t="s">
        <v>17</v>
      </c>
      <c r="B414" s="2" t="s">
        <v>434</v>
      </c>
      <c r="C414" s="5">
        <v>44733</v>
      </c>
      <c r="D414" s="2" t="s">
        <v>522</v>
      </c>
      <c r="E414" s="2" t="s">
        <v>524</v>
      </c>
      <c r="F414" s="2" t="s">
        <v>603</v>
      </c>
      <c r="G414" s="2" t="s">
        <v>538</v>
      </c>
      <c r="H414" s="2" t="s">
        <v>528</v>
      </c>
      <c r="I414" s="2" t="s">
        <v>592</v>
      </c>
      <c r="J414" s="3" t="s">
        <v>597</v>
      </c>
      <c r="K414" s="4">
        <v>126.39</v>
      </c>
      <c r="L414" s="2">
        <v>86</v>
      </c>
      <c r="M414" s="4">
        <v>10869.54</v>
      </c>
      <c r="N414" s="2">
        <v>2427.63</v>
      </c>
      <c r="O414" s="2">
        <v>22.33</v>
      </c>
      <c r="P414" s="2" t="s">
        <v>555</v>
      </c>
      <c r="Q414" s="2" t="s">
        <v>556</v>
      </c>
      <c r="R414" s="2">
        <v>2022</v>
      </c>
      <c r="S414" s="11" t="str">
        <f>TEXT(Table1[[#This Row],[Invoice Date]],"mmm")</f>
        <v>Jun</v>
      </c>
      <c r="T414" s="11">
        <f>DAY(Table1[[#This Row],[Invoice Date]])</f>
        <v>21</v>
      </c>
      <c r="U414" s="11" t="s">
        <v>562</v>
      </c>
    </row>
    <row r="415" spans="1:21" x14ac:dyDescent="0.25">
      <c r="A415" s="10" t="s">
        <v>18</v>
      </c>
      <c r="B415" s="2" t="s">
        <v>435</v>
      </c>
      <c r="C415" s="5">
        <v>44266</v>
      </c>
      <c r="D415" s="2" t="s">
        <v>522</v>
      </c>
      <c r="E415" s="2" t="s">
        <v>526</v>
      </c>
      <c r="F415" s="2" t="s">
        <v>604</v>
      </c>
      <c r="G415" s="2" t="s">
        <v>544</v>
      </c>
      <c r="H415" s="2" t="s">
        <v>534</v>
      </c>
      <c r="I415" s="2" t="s">
        <v>592</v>
      </c>
      <c r="J415" s="3" t="s">
        <v>597</v>
      </c>
      <c r="K415" s="4">
        <v>26.5</v>
      </c>
      <c r="L415" s="2">
        <v>47</v>
      </c>
      <c r="M415" s="4">
        <v>1245.5</v>
      </c>
      <c r="N415" s="2">
        <v>338.98</v>
      </c>
      <c r="O415" s="2">
        <v>27.22</v>
      </c>
      <c r="P415" s="2" t="s">
        <v>554</v>
      </c>
      <c r="Q415" s="2" t="s">
        <v>557</v>
      </c>
      <c r="R415" s="2">
        <v>2022</v>
      </c>
      <c r="S415" s="11" t="str">
        <f>TEXT(Table1[[#This Row],[Invoice Date]],"mmm")</f>
        <v>Mar</v>
      </c>
      <c r="T415" s="11">
        <f>DAY(Table1[[#This Row],[Invoice Date]])</f>
        <v>11</v>
      </c>
      <c r="U415" s="11" t="s">
        <v>560</v>
      </c>
    </row>
    <row r="416" spans="1:21" x14ac:dyDescent="0.25">
      <c r="A416" s="10" t="s">
        <v>19</v>
      </c>
      <c r="B416" s="2" t="s">
        <v>436</v>
      </c>
      <c r="C416" s="5">
        <v>44751</v>
      </c>
      <c r="D416" s="2" t="s">
        <v>522</v>
      </c>
      <c r="E416" s="2" t="s">
        <v>595</v>
      </c>
      <c r="F416" s="2" t="s">
        <v>605</v>
      </c>
      <c r="G416" s="2" t="s">
        <v>581</v>
      </c>
      <c r="H416" s="2" t="s">
        <v>582</v>
      </c>
      <c r="I416" s="2" t="s">
        <v>593</v>
      </c>
      <c r="J416" s="3" t="s">
        <v>599</v>
      </c>
      <c r="K416" s="4">
        <v>138.5</v>
      </c>
      <c r="L416" s="2">
        <v>81</v>
      </c>
      <c r="M416" s="4">
        <v>11218.5</v>
      </c>
      <c r="N416" s="2">
        <v>1898.61</v>
      </c>
      <c r="O416" s="2">
        <v>16.920000000000002</v>
      </c>
      <c r="P416" s="2" t="s">
        <v>554</v>
      </c>
      <c r="Q416" s="2" t="s">
        <v>557</v>
      </c>
      <c r="R416" s="2">
        <v>2022</v>
      </c>
      <c r="S416" s="11" t="str">
        <f>TEXT(Table1[[#This Row],[Invoice Date]],"mmm")</f>
        <v>Jul</v>
      </c>
      <c r="T416" s="11">
        <f>DAY(Table1[[#This Row],[Invoice Date]])</f>
        <v>9</v>
      </c>
      <c r="U416" s="11" t="s">
        <v>562</v>
      </c>
    </row>
    <row r="417" spans="1:21" x14ac:dyDescent="0.25">
      <c r="A417" s="10" t="s">
        <v>17</v>
      </c>
      <c r="B417" s="2" t="s">
        <v>437</v>
      </c>
      <c r="C417" s="5">
        <v>44246</v>
      </c>
      <c r="D417" s="2" t="s">
        <v>522</v>
      </c>
      <c r="E417" s="2" t="s">
        <v>524</v>
      </c>
      <c r="F417" s="2" t="s">
        <v>603</v>
      </c>
      <c r="G417" s="2" t="s">
        <v>536</v>
      </c>
      <c r="H417" s="2" t="s">
        <v>529</v>
      </c>
      <c r="I417" s="2" t="s">
        <v>594</v>
      </c>
      <c r="J417" s="3" t="s">
        <v>596</v>
      </c>
      <c r="K417" s="4">
        <v>23.84</v>
      </c>
      <c r="L417" s="2">
        <v>93</v>
      </c>
      <c r="M417" s="4">
        <v>2217.12</v>
      </c>
      <c r="N417" s="2">
        <v>511.62</v>
      </c>
      <c r="O417" s="2">
        <v>23.08</v>
      </c>
      <c r="P417" s="2" t="s">
        <v>554</v>
      </c>
      <c r="Q417" s="2" t="s">
        <v>557</v>
      </c>
      <c r="R417" s="2">
        <v>2023</v>
      </c>
      <c r="S417" s="11" t="str">
        <f>TEXT(Table1[[#This Row],[Invoice Date]],"mmm")</f>
        <v>Feb</v>
      </c>
      <c r="T417" s="11">
        <f>DAY(Table1[[#This Row],[Invoice Date]])</f>
        <v>19</v>
      </c>
      <c r="U417" s="11" t="s">
        <v>562</v>
      </c>
    </row>
    <row r="418" spans="1:21" x14ac:dyDescent="0.25">
      <c r="A418" s="10" t="s">
        <v>20</v>
      </c>
      <c r="B418" s="2" t="s">
        <v>438</v>
      </c>
      <c r="C418" s="5">
        <v>45182</v>
      </c>
      <c r="D418" s="2" t="s">
        <v>522</v>
      </c>
      <c r="E418" s="2" t="s">
        <v>525</v>
      </c>
      <c r="F418" s="2" t="s">
        <v>602</v>
      </c>
      <c r="G418" s="2" t="s">
        <v>541</v>
      </c>
      <c r="H418" s="2" t="s">
        <v>552</v>
      </c>
      <c r="I418" s="2" t="s">
        <v>593</v>
      </c>
      <c r="J418" s="3" t="s">
        <v>599</v>
      </c>
      <c r="K418" s="4">
        <v>66.28</v>
      </c>
      <c r="L418" s="2">
        <v>46</v>
      </c>
      <c r="M418" s="4">
        <v>3048.88</v>
      </c>
      <c r="N418" s="2">
        <v>518.42999999999995</v>
      </c>
      <c r="O418" s="2">
        <v>17</v>
      </c>
      <c r="P418" s="2" t="s">
        <v>555</v>
      </c>
      <c r="Q418" s="2" t="s">
        <v>559</v>
      </c>
      <c r="R418" s="2">
        <v>2022</v>
      </c>
      <c r="S418" s="11" t="str">
        <f>TEXT(Table1[[#This Row],[Invoice Date]],"mmm")</f>
        <v>Sep</v>
      </c>
      <c r="T418" s="11">
        <f>DAY(Table1[[#This Row],[Invoice Date]])</f>
        <v>13</v>
      </c>
      <c r="U418" s="11" t="s">
        <v>560</v>
      </c>
    </row>
    <row r="419" spans="1:21" x14ac:dyDescent="0.25">
      <c r="A419" s="10" t="s">
        <v>20</v>
      </c>
      <c r="B419" s="2" t="s">
        <v>439</v>
      </c>
      <c r="C419" s="5">
        <v>44277</v>
      </c>
      <c r="D419" s="2" t="s">
        <v>522</v>
      </c>
      <c r="E419" s="2" t="s">
        <v>595</v>
      </c>
      <c r="F419" s="2" t="s">
        <v>605</v>
      </c>
      <c r="G419" s="2" t="s">
        <v>581</v>
      </c>
      <c r="H419" s="2" t="s">
        <v>583</v>
      </c>
      <c r="I419" s="2" t="s">
        <v>591</v>
      </c>
      <c r="J419" s="3" t="s">
        <v>598</v>
      </c>
      <c r="K419" s="4">
        <v>22.06</v>
      </c>
      <c r="L419" s="2">
        <v>14</v>
      </c>
      <c r="M419" s="4">
        <v>308.83999999999997</v>
      </c>
      <c r="N419" s="2">
        <v>69.010000000000005</v>
      </c>
      <c r="O419" s="2">
        <v>22.34</v>
      </c>
      <c r="P419" s="2" t="s">
        <v>554</v>
      </c>
      <c r="Q419" s="2" t="s">
        <v>558</v>
      </c>
      <c r="R419" s="2">
        <v>2022</v>
      </c>
      <c r="S419" s="11" t="str">
        <f>TEXT(Table1[[#This Row],[Invoice Date]],"mmm")</f>
        <v>Mar</v>
      </c>
      <c r="T419" s="11">
        <f>DAY(Table1[[#This Row],[Invoice Date]])</f>
        <v>22</v>
      </c>
      <c r="U419" s="11" t="s">
        <v>560</v>
      </c>
    </row>
    <row r="420" spans="1:21" x14ac:dyDescent="0.25">
      <c r="A420" s="10" t="s">
        <v>19</v>
      </c>
      <c r="B420" s="2" t="s">
        <v>440</v>
      </c>
      <c r="C420" s="5">
        <v>44613</v>
      </c>
      <c r="D420" s="2" t="s">
        <v>522</v>
      </c>
      <c r="E420" s="2" t="s">
        <v>524</v>
      </c>
      <c r="F420" s="2" t="s">
        <v>603</v>
      </c>
      <c r="G420" s="2" t="s">
        <v>528</v>
      </c>
      <c r="H420" s="2" t="s">
        <v>528</v>
      </c>
      <c r="I420" s="2" t="s">
        <v>593</v>
      </c>
      <c r="J420" s="3" t="s">
        <v>599</v>
      </c>
      <c r="K420" s="4">
        <v>30.03</v>
      </c>
      <c r="L420" s="2">
        <v>50</v>
      </c>
      <c r="M420" s="4">
        <v>1501.5</v>
      </c>
      <c r="N420" s="2">
        <v>415.86</v>
      </c>
      <c r="O420" s="2">
        <v>27.7</v>
      </c>
      <c r="P420" s="2" t="s">
        <v>555</v>
      </c>
      <c r="Q420" s="2" t="s">
        <v>556</v>
      </c>
      <c r="R420" s="2">
        <v>2022</v>
      </c>
      <c r="S420" s="11" t="str">
        <f>TEXT(Table1[[#This Row],[Invoice Date]],"mmm")</f>
        <v>Feb</v>
      </c>
      <c r="T420" s="11">
        <f>DAY(Table1[[#This Row],[Invoice Date]])</f>
        <v>21</v>
      </c>
      <c r="U420" s="11" t="s">
        <v>562</v>
      </c>
    </row>
    <row r="421" spans="1:21" x14ac:dyDescent="0.25">
      <c r="A421" s="10" t="s">
        <v>18</v>
      </c>
      <c r="B421" s="2" t="s">
        <v>441</v>
      </c>
      <c r="C421" s="5">
        <v>45097</v>
      </c>
      <c r="D421" s="2" t="s">
        <v>522</v>
      </c>
      <c r="E421" s="2" t="s">
        <v>524</v>
      </c>
      <c r="F421" s="2" t="s">
        <v>603</v>
      </c>
      <c r="G421" s="2" t="s">
        <v>538</v>
      </c>
      <c r="H421" s="2" t="s">
        <v>528</v>
      </c>
      <c r="I421" s="2" t="s">
        <v>592</v>
      </c>
      <c r="J421" s="3" t="s">
        <v>597</v>
      </c>
      <c r="K421" s="4">
        <v>138.44999999999999</v>
      </c>
      <c r="L421" s="2">
        <v>20</v>
      </c>
      <c r="M421" s="4">
        <v>2769</v>
      </c>
      <c r="N421" s="2">
        <v>405.03</v>
      </c>
      <c r="O421" s="2">
        <v>14.63</v>
      </c>
      <c r="P421" s="2" t="s">
        <v>554</v>
      </c>
      <c r="Q421" s="2" t="s">
        <v>559</v>
      </c>
      <c r="R421" s="2">
        <v>2022</v>
      </c>
      <c r="S421" s="11" t="str">
        <f>TEXT(Table1[[#This Row],[Invoice Date]],"mmm")</f>
        <v>Jun</v>
      </c>
      <c r="T421" s="11">
        <f>DAY(Table1[[#This Row],[Invoice Date]])</f>
        <v>20</v>
      </c>
      <c r="U421" s="11" t="s">
        <v>562</v>
      </c>
    </row>
    <row r="422" spans="1:21" x14ac:dyDescent="0.25">
      <c r="A422" s="10" t="s">
        <v>17</v>
      </c>
      <c r="B422" s="2" t="s">
        <v>442</v>
      </c>
      <c r="C422" s="5">
        <v>44683</v>
      </c>
      <c r="D422" s="2" t="s">
        <v>522</v>
      </c>
      <c r="E422" s="2" t="s">
        <v>595</v>
      </c>
      <c r="F422" s="2" t="s">
        <v>605</v>
      </c>
      <c r="G422" s="2" t="s">
        <v>584</v>
      </c>
      <c r="H422" s="2" t="s">
        <v>585</v>
      </c>
      <c r="I422" s="2" t="s">
        <v>591</v>
      </c>
      <c r="J422" s="3" t="s">
        <v>598</v>
      </c>
      <c r="K422" s="4">
        <v>66.13</v>
      </c>
      <c r="L422" s="2">
        <v>50</v>
      </c>
      <c r="M422" s="4">
        <v>3306.5</v>
      </c>
      <c r="N422" s="2">
        <v>597.97</v>
      </c>
      <c r="O422" s="2">
        <v>18.079999999999998</v>
      </c>
      <c r="P422" s="2" t="s">
        <v>555</v>
      </c>
      <c r="Q422" s="2" t="s">
        <v>556</v>
      </c>
      <c r="R422" s="2">
        <v>2021</v>
      </c>
      <c r="S422" s="11" t="str">
        <f>TEXT(Table1[[#This Row],[Invoice Date]],"mmm")</f>
        <v>May</v>
      </c>
      <c r="T422" s="11">
        <f>DAY(Table1[[#This Row],[Invoice Date]])</f>
        <v>2</v>
      </c>
      <c r="U422" s="11" t="s">
        <v>560</v>
      </c>
    </row>
    <row r="423" spans="1:21" x14ac:dyDescent="0.25">
      <c r="A423" s="10" t="s">
        <v>21</v>
      </c>
      <c r="B423" s="2" t="s">
        <v>443</v>
      </c>
      <c r="C423" s="5">
        <v>44796</v>
      </c>
      <c r="D423" s="2" t="s">
        <v>522</v>
      </c>
      <c r="E423" s="2" t="s">
        <v>525</v>
      </c>
      <c r="F423" s="2" t="s">
        <v>602</v>
      </c>
      <c r="G423" s="2" t="s">
        <v>543</v>
      </c>
      <c r="H423" s="2" t="s">
        <v>553</v>
      </c>
      <c r="I423" s="2" t="s">
        <v>592</v>
      </c>
      <c r="J423" s="3" t="s">
        <v>597</v>
      </c>
      <c r="K423" s="4">
        <v>75.22</v>
      </c>
      <c r="L423" s="2">
        <v>33</v>
      </c>
      <c r="M423" s="4">
        <v>2482.2600000000002</v>
      </c>
      <c r="N423" s="2">
        <v>741.33</v>
      </c>
      <c r="O423" s="2">
        <v>29.87</v>
      </c>
      <c r="P423" s="2" t="s">
        <v>555</v>
      </c>
      <c r="Q423" s="2" t="s">
        <v>559</v>
      </c>
      <c r="R423" s="2">
        <v>2023</v>
      </c>
      <c r="S423" s="11" t="str">
        <f>TEXT(Table1[[#This Row],[Invoice Date]],"mmm")</f>
        <v>Aug</v>
      </c>
      <c r="T423" s="11">
        <f>DAY(Table1[[#This Row],[Invoice Date]])</f>
        <v>23</v>
      </c>
      <c r="U423" s="11" t="s">
        <v>561</v>
      </c>
    </row>
    <row r="424" spans="1:21" x14ac:dyDescent="0.25">
      <c r="A424" s="10" t="s">
        <v>19</v>
      </c>
      <c r="B424" s="2" t="s">
        <v>444</v>
      </c>
      <c r="C424" s="5">
        <v>44978</v>
      </c>
      <c r="D424" s="2" t="s">
        <v>522</v>
      </c>
      <c r="E424" s="2" t="s">
        <v>524</v>
      </c>
      <c r="F424" s="2" t="s">
        <v>603</v>
      </c>
      <c r="G424" s="2" t="s">
        <v>538</v>
      </c>
      <c r="H424" s="2" t="s">
        <v>528</v>
      </c>
      <c r="I424" s="2" t="s">
        <v>594</v>
      </c>
      <c r="J424" s="3" t="s">
        <v>596</v>
      </c>
      <c r="K424" s="4">
        <v>47.99</v>
      </c>
      <c r="L424" s="2">
        <v>59</v>
      </c>
      <c r="M424" s="4">
        <v>2831.41</v>
      </c>
      <c r="N424" s="2">
        <v>774.99</v>
      </c>
      <c r="O424" s="2">
        <v>27.37</v>
      </c>
      <c r="P424" s="2" t="s">
        <v>555</v>
      </c>
      <c r="Q424" s="2" t="s">
        <v>559</v>
      </c>
      <c r="R424" s="2">
        <v>2023</v>
      </c>
      <c r="S424" s="11" t="str">
        <f>TEXT(Table1[[#This Row],[Invoice Date]],"mmm")</f>
        <v>Feb</v>
      </c>
      <c r="T424" s="11">
        <f>DAY(Table1[[#This Row],[Invoice Date]])</f>
        <v>21</v>
      </c>
      <c r="U424" s="11" t="s">
        <v>560</v>
      </c>
    </row>
    <row r="425" spans="1:21" x14ac:dyDescent="0.25">
      <c r="A425" s="10" t="s">
        <v>18</v>
      </c>
      <c r="B425" s="2" t="s">
        <v>445</v>
      </c>
      <c r="C425" s="5">
        <v>44935</v>
      </c>
      <c r="D425" s="2" t="s">
        <v>522</v>
      </c>
      <c r="E425" s="2" t="s">
        <v>525</v>
      </c>
      <c r="F425" s="2" t="s">
        <v>602</v>
      </c>
      <c r="G425" s="2" t="s">
        <v>531</v>
      </c>
      <c r="H425" s="2" t="s">
        <v>548</v>
      </c>
      <c r="I425" s="2" t="s">
        <v>592</v>
      </c>
      <c r="J425" s="3" t="s">
        <v>597</v>
      </c>
      <c r="K425" s="4">
        <v>97.62</v>
      </c>
      <c r="L425" s="2">
        <v>43</v>
      </c>
      <c r="M425" s="4">
        <v>4197.66</v>
      </c>
      <c r="N425" s="2">
        <v>893.8</v>
      </c>
      <c r="O425" s="2">
        <v>21.29</v>
      </c>
      <c r="P425" s="2" t="s">
        <v>554</v>
      </c>
      <c r="Q425" s="2" t="s">
        <v>557</v>
      </c>
      <c r="R425" s="2">
        <v>2021</v>
      </c>
      <c r="S425" s="11" t="str">
        <f>TEXT(Table1[[#This Row],[Invoice Date]],"mmm")</f>
        <v>Jan</v>
      </c>
      <c r="T425" s="11">
        <f>DAY(Table1[[#This Row],[Invoice Date]])</f>
        <v>9</v>
      </c>
      <c r="U425" s="11" t="s">
        <v>562</v>
      </c>
    </row>
    <row r="426" spans="1:21" x14ac:dyDescent="0.25">
      <c r="A426" s="10" t="s">
        <v>21</v>
      </c>
      <c r="B426" s="2" t="s">
        <v>446</v>
      </c>
      <c r="C426" s="5">
        <v>44283</v>
      </c>
      <c r="D426" s="2" t="s">
        <v>522</v>
      </c>
      <c r="E426" s="2" t="s">
        <v>595</v>
      </c>
      <c r="F426" s="2" t="s">
        <v>605</v>
      </c>
      <c r="G426" s="2" t="s">
        <v>584</v>
      </c>
      <c r="H426" s="2" t="s">
        <v>586</v>
      </c>
      <c r="I426" s="2" t="s">
        <v>592</v>
      </c>
      <c r="J426" s="3" t="s">
        <v>597</v>
      </c>
      <c r="K426" s="4">
        <v>97.32</v>
      </c>
      <c r="L426" s="2">
        <v>79</v>
      </c>
      <c r="M426" s="4">
        <v>7688.28</v>
      </c>
      <c r="N426" s="2">
        <v>1563.22</v>
      </c>
      <c r="O426" s="2">
        <v>20.329999999999998</v>
      </c>
      <c r="P426" s="2" t="s">
        <v>555</v>
      </c>
      <c r="Q426" s="2" t="s">
        <v>557</v>
      </c>
      <c r="R426" s="2">
        <v>2021</v>
      </c>
      <c r="S426" s="11" t="str">
        <f>TEXT(Table1[[#This Row],[Invoice Date]],"mmm")</f>
        <v>Mar</v>
      </c>
      <c r="T426" s="11">
        <f>DAY(Table1[[#This Row],[Invoice Date]])</f>
        <v>28</v>
      </c>
      <c r="U426" s="11" t="s">
        <v>560</v>
      </c>
    </row>
    <row r="427" spans="1:21" x14ac:dyDescent="0.25">
      <c r="A427" s="10" t="s">
        <v>20</v>
      </c>
      <c r="B427" s="2" t="s">
        <v>447</v>
      </c>
      <c r="C427" s="5">
        <v>45054</v>
      </c>
      <c r="D427" s="2" t="s">
        <v>522</v>
      </c>
      <c r="E427" s="2" t="s">
        <v>525</v>
      </c>
      <c r="F427" s="2" t="s">
        <v>602</v>
      </c>
      <c r="G427" s="2" t="s">
        <v>543</v>
      </c>
      <c r="H427" s="2" t="s">
        <v>548</v>
      </c>
      <c r="I427" s="2" t="s">
        <v>593</v>
      </c>
      <c r="J427" s="3" t="s">
        <v>599</v>
      </c>
      <c r="K427" s="4">
        <v>68.39</v>
      </c>
      <c r="L427" s="2">
        <v>12</v>
      </c>
      <c r="M427" s="4">
        <v>820.68</v>
      </c>
      <c r="N427" s="2">
        <v>128.78</v>
      </c>
      <c r="O427" s="2">
        <v>15.69</v>
      </c>
      <c r="P427" s="2" t="s">
        <v>554</v>
      </c>
      <c r="Q427" s="2" t="s">
        <v>559</v>
      </c>
      <c r="R427" s="2">
        <v>2023</v>
      </c>
      <c r="S427" s="11" t="str">
        <f>TEXT(Table1[[#This Row],[Invoice Date]],"mmm")</f>
        <v>May</v>
      </c>
      <c r="T427" s="11">
        <f>DAY(Table1[[#This Row],[Invoice Date]])</f>
        <v>8</v>
      </c>
      <c r="U427" s="11" t="s">
        <v>561</v>
      </c>
    </row>
    <row r="428" spans="1:21" x14ac:dyDescent="0.25">
      <c r="A428" s="10" t="s">
        <v>20</v>
      </c>
      <c r="B428" s="2" t="s">
        <v>448</v>
      </c>
      <c r="C428" s="5">
        <v>44208</v>
      </c>
      <c r="D428" s="2" t="s">
        <v>522</v>
      </c>
      <c r="E428" s="2" t="s">
        <v>524</v>
      </c>
      <c r="F428" s="2" t="s">
        <v>603</v>
      </c>
      <c r="G428" s="2" t="s">
        <v>536</v>
      </c>
      <c r="H428" s="2" t="s">
        <v>547</v>
      </c>
      <c r="I428" s="2" t="s">
        <v>592</v>
      </c>
      <c r="J428" s="3" t="s">
        <v>597</v>
      </c>
      <c r="K428" s="4">
        <v>63.29</v>
      </c>
      <c r="L428" s="2">
        <v>40</v>
      </c>
      <c r="M428" s="4">
        <v>2531.6</v>
      </c>
      <c r="N428" s="2">
        <v>515.03</v>
      </c>
      <c r="O428" s="2">
        <v>20.34</v>
      </c>
      <c r="P428" s="2" t="s">
        <v>554</v>
      </c>
      <c r="Q428" s="2" t="s">
        <v>557</v>
      </c>
      <c r="R428" s="2">
        <v>2022</v>
      </c>
      <c r="S428" s="11" t="str">
        <f>TEXT(Table1[[#This Row],[Invoice Date]],"mmm")</f>
        <v>Jan</v>
      </c>
      <c r="T428" s="11">
        <f>DAY(Table1[[#This Row],[Invoice Date]])</f>
        <v>12</v>
      </c>
      <c r="U428" s="11" t="s">
        <v>560</v>
      </c>
    </row>
    <row r="429" spans="1:21" x14ac:dyDescent="0.25">
      <c r="A429" s="10" t="s">
        <v>21</v>
      </c>
      <c r="B429" s="2" t="s">
        <v>449</v>
      </c>
      <c r="C429" s="5">
        <v>44909</v>
      </c>
      <c r="D429" s="2" t="s">
        <v>522</v>
      </c>
      <c r="E429" s="2" t="s">
        <v>524</v>
      </c>
      <c r="F429" s="2" t="s">
        <v>603</v>
      </c>
      <c r="G429" s="2" t="s">
        <v>528</v>
      </c>
      <c r="H429" s="2" t="s">
        <v>529</v>
      </c>
      <c r="I429" s="2" t="s">
        <v>591</v>
      </c>
      <c r="J429" s="3" t="s">
        <v>598</v>
      </c>
      <c r="K429" s="4">
        <v>135.05000000000001</v>
      </c>
      <c r="L429" s="2">
        <v>20</v>
      </c>
      <c r="M429" s="4">
        <v>2701</v>
      </c>
      <c r="N429" s="2">
        <v>728.29</v>
      </c>
      <c r="O429" s="2">
        <v>26.96</v>
      </c>
      <c r="P429" s="2" t="s">
        <v>554</v>
      </c>
      <c r="Q429" s="2" t="s">
        <v>559</v>
      </c>
      <c r="R429" s="2">
        <v>2022</v>
      </c>
      <c r="S429" s="11" t="str">
        <f>TEXT(Table1[[#This Row],[Invoice Date]],"mmm")</f>
        <v>Dec</v>
      </c>
      <c r="T429" s="11">
        <f>DAY(Table1[[#This Row],[Invoice Date]])</f>
        <v>14</v>
      </c>
      <c r="U429" s="11" t="s">
        <v>562</v>
      </c>
    </row>
    <row r="430" spans="1:21" x14ac:dyDescent="0.25">
      <c r="A430" s="10" t="s">
        <v>19</v>
      </c>
      <c r="B430" s="2" t="s">
        <v>450</v>
      </c>
      <c r="C430" s="5">
        <v>44917</v>
      </c>
      <c r="D430" s="2" t="s">
        <v>522</v>
      </c>
      <c r="E430" s="2" t="s">
        <v>525</v>
      </c>
      <c r="F430" s="2" t="s">
        <v>602</v>
      </c>
      <c r="G430" s="2" t="s">
        <v>540</v>
      </c>
      <c r="H430" s="2" t="s">
        <v>552</v>
      </c>
      <c r="I430" s="2" t="s">
        <v>591</v>
      </c>
      <c r="J430" s="3" t="s">
        <v>598</v>
      </c>
      <c r="K430" s="4">
        <v>69.83</v>
      </c>
      <c r="L430" s="2">
        <v>94</v>
      </c>
      <c r="M430" s="4">
        <v>6564.02</v>
      </c>
      <c r="N430" s="2">
        <v>1555.9</v>
      </c>
      <c r="O430" s="2">
        <v>23.7</v>
      </c>
      <c r="P430" s="2" t="s">
        <v>554</v>
      </c>
      <c r="Q430" s="2" t="s">
        <v>558</v>
      </c>
      <c r="R430" s="2">
        <v>2023</v>
      </c>
      <c r="S430" s="11" t="str">
        <f>TEXT(Table1[[#This Row],[Invoice Date]],"mmm")</f>
        <v>Dec</v>
      </c>
      <c r="T430" s="11">
        <f>DAY(Table1[[#This Row],[Invoice Date]])</f>
        <v>22</v>
      </c>
      <c r="U430" s="11" t="s">
        <v>560</v>
      </c>
    </row>
    <row r="431" spans="1:21" x14ac:dyDescent="0.25">
      <c r="A431" s="10" t="s">
        <v>20</v>
      </c>
      <c r="B431" s="2" t="s">
        <v>451</v>
      </c>
      <c r="C431" s="5">
        <v>44883</v>
      </c>
      <c r="D431" s="2" t="s">
        <v>522</v>
      </c>
      <c r="E431" s="2" t="s">
        <v>525</v>
      </c>
      <c r="F431" s="2" t="s">
        <v>602</v>
      </c>
      <c r="G431" s="2" t="s">
        <v>543</v>
      </c>
      <c r="H431" s="2" t="s">
        <v>552</v>
      </c>
      <c r="I431" s="2" t="s">
        <v>594</v>
      </c>
      <c r="J431" s="3" t="s">
        <v>596</v>
      </c>
      <c r="K431" s="4">
        <v>84.16</v>
      </c>
      <c r="L431" s="2">
        <v>38</v>
      </c>
      <c r="M431" s="4">
        <v>3198.08</v>
      </c>
      <c r="N431" s="2">
        <v>505.32</v>
      </c>
      <c r="O431" s="2">
        <v>15.8</v>
      </c>
      <c r="P431" s="2" t="s">
        <v>554</v>
      </c>
      <c r="Q431" s="2" t="s">
        <v>557</v>
      </c>
      <c r="R431" s="2">
        <v>2022</v>
      </c>
      <c r="S431" s="11" t="str">
        <f>TEXT(Table1[[#This Row],[Invoice Date]],"mmm")</f>
        <v>Nov</v>
      </c>
      <c r="T431" s="11">
        <f>DAY(Table1[[#This Row],[Invoice Date]])</f>
        <v>18</v>
      </c>
      <c r="U431" s="11" t="s">
        <v>562</v>
      </c>
    </row>
    <row r="432" spans="1:21" x14ac:dyDescent="0.25">
      <c r="A432" s="10" t="s">
        <v>17</v>
      </c>
      <c r="B432" s="2" t="s">
        <v>452</v>
      </c>
      <c r="C432" s="5">
        <v>44829</v>
      </c>
      <c r="D432" s="2" t="s">
        <v>522</v>
      </c>
      <c r="E432" s="2" t="s">
        <v>595</v>
      </c>
      <c r="F432" s="2" t="s">
        <v>605</v>
      </c>
      <c r="G432" s="2" t="s">
        <v>587</v>
      </c>
      <c r="H432" s="2" t="s">
        <v>588</v>
      </c>
      <c r="I432" s="2" t="s">
        <v>591</v>
      </c>
      <c r="J432" s="3" t="s">
        <v>598</v>
      </c>
      <c r="K432" s="4">
        <v>56.83</v>
      </c>
      <c r="L432" s="2">
        <v>3</v>
      </c>
      <c r="M432" s="4">
        <v>170.49</v>
      </c>
      <c r="N432" s="2">
        <v>23.92</v>
      </c>
      <c r="O432" s="2">
        <v>14.03</v>
      </c>
      <c r="P432" s="2" t="s">
        <v>555</v>
      </c>
      <c r="Q432" s="2" t="s">
        <v>557</v>
      </c>
      <c r="R432" s="2">
        <v>2021</v>
      </c>
      <c r="S432" s="11" t="str">
        <f>TEXT(Table1[[#This Row],[Invoice Date]],"mmm")</f>
        <v>Sep</v>
      </c>
      <c r="T432" s="11">
        <f>DAY(Table1[[#This Row],[Invoice Date]])</f>
        <v>25</v>
      </c>
      <c r="U432" s="11" t="s">
        <v>562</v>
      </c>
    </row>
    <row r="433" spans="1:21" x14ac:dyDescent="0.25">
      <c r="A433" s="10" t="s">
        <v>21</v>
      </c>
      <c r="B433" s="2" t="s">
        <v>453</v>
      </c>
      <c r="C433" s="5">
        <v>45237</v>
      </c>
      <c r="D433" s="2" t="s">
        <v>522</v>
      </c>
      <c r="E433" s="2" t="s">
        <v>524</v>
      </c>
      <c r="F433" s="2" t="s">
        <v>603</v>
      </c>
      <c r="G433" s="2" t="s">
        <v>529</v>
      </c>
      <c r="H433" s="2" t="s">
        <v>547</v>
      </c>
      <c r="I433" s="2" t="s">
        <v>593</v>
      </c>
      <c r="J433" s="3" t="s">
        <v>599</v>
      </c>
      <c r="K433" s="4">
        <v>122.28</v>
      </c>
      <c r="L433" s="2">
        <v>28</v>
      </c>
      <c r="M433" s="4">
        <v>3423.84</v>
      </c>
      <c r="N433" s="2">
        <v>523.99</v>
      </c>
      <c r="O433" s="2">
        <v>15.3</v>
      </c>
      <c r="P433" s="2" t="s">
        <v>554</v>
      </c>
      <c r="Q433" s="2" t="s">
        <v>557</v>
      </c>
      <c r="R433" s="2">
        <v>2022</v>
      </c>
      <c r="S433" s="11" t="str">
        <f>TEXT(Table1[[#This Row],[Invoice Date]],"mmm")</f>
        <v>Nov</v>
      </c>
      <c r="T433" s="11">
        <f>DAY(Table1[[#This Row],[Invoice Date]])</f>
        <v>7</v>
      </c>
      <c r="U433" s="11" t="s">
        <v>560</v>
      </c>
    </row>
    <row r="434" spans="1:21" x14ac:dyDescent="0.25">
      <c r="A434" s="10" t="s">
        <v>21</v>
      </c>
      <c r="B434" s="2" t="s">
        <v>454</v>
      </c>
      <c r="C434" s="5">
        <v>45021</v>
      </c>
      <c r="D434" s="2" t="s">
        <v>522</v>
      </c>
      <c r="E434" s="2" t="s">
        <v>595</v>
      </c>
      <c r="F434" s="2" t="s">
        <v>605</v>
      </c>
      <c r="G434" s="2" t="s">
        <v>587</v>
      </c>
      <c r="H434" s="2" t="s">
        <v>589</v>
      </c>
      <c r="I434" s="2" t="s">
        <v>594</v>
      </c>
      <c r="J434" s="3" t="s">
        <v>596</v>
      </c>
      <c r="K434" s="4">
        <v>71.67</v>
      </c>
      <c r="L434" s="2">
        <v>56</v>
      </c>
      <c r="M434" s="4">
        <v>4013.52</v>
      </c>
      <c r="N434" s="2">
        <v>537.62</v>
      </c>
      <c r="O434" s="2">
        <v>13.4</v>
      </c>
      <c r="P434" s="2" t="s">
        <v>554</v>
      </c>
      <c r="Q434" s="2" t="s">
        <v>558</v>
      </c>
      <c r="R434" s="2">
        <v>2022</v>
      </c>
      <c r="S434" s="11" t="str">
        <f>TEXT(Table1[[#This Row],[Invoice Date]],"mmm")</f>
        <v>Apr</v>
      </c>
      <c r="T434" s="11">
        <f>DAY(Table1[[#This Row],[Invoice Date]])</f>
        <v>5</v>
      </c>
      <c r="U434" s="11" t="s">
        <v>562</v>
      </c>
    </row>
    <row r="435" spans="1:21" x14ac:dyDescent="0.25">
      <c r="A435" s="10" t="s">
        <v>20</v>
      </c>
      <c r="B435" s="2" t="s">
        <v>455</v>
      </c>
      <c r="C435" s="5">
        <v>44213</v>
      </c>
      <c r="D435" s="2" t="s">
        <v>522</v>
      </c>
      <c r="E435" s="2" t="s">
        <v>524</v>
      </c>
      <c r="F435" s="2" t="s">
        <v>603</v>
      </c>
      <c r="G435" s="2" t="s">
        <v>536</v>
      </c>
      <c r="H435" s="2" t="s">
        <v>549</v>
      </c>
      <c r="I435" s="2" t="s">
        <v>591</v>
      </c>
      <c r="J435" s="3" t="s">
        <v>598</v>
      </c>
      <c r="K435" s="4">
        <v>86.77</v>
      </c>
      <c r="L435" s="2">
        <v>90</v>
      </c>
      <c r="M435" s="4">
        <v>7809.3</v>
      </c>
      <c r="N435" s="2">
        <v>930.31</v>
      </c>
      <c r="O435" s="2">
        <v>11.91</v>
      </c>
      <c r="P435" s="2" t="s">
        <v>554</v>
      </c>
      <c r="Q435" s="2" t="s">
        <v>559</v>
      </c>
      <c r="R435" s="2">
        <v>2022</v>
      </c>
      <c r="S435" s="11" t="str">
        <f>TEXT(Table1[[#This Row],[Invoice Date]],"mmm")</f>
        <v>Jan</v>
      </c>
      <c r="T435" s="11">
        <f>DAY(Table1[[#This Row],[Invoice Date]])</f>
        <v>17</v>
      </c>
      <c r="U435" s="11" t="s">
        <v>562</v>
      </c>
    </row>
    <row r="436" spans="1:21" x14ac:dyDescent="0.25">
      <c r="A436" s="10" t="s">
        <v>19</v>
      </c>
      <c r="B436" s="2" t="s">
        <v>456</v>
      </c>
      <c r="C436" s="5">
        <v>44551</v>
      </c>
      <c r="D436" s="2" t="s">
        <v>522</v>
      </c>
      <c r="E436" s="2" t="s">
        <v>524</v>
      </c>
      <c r="F436" s="2" t="s">
        <v>603</v>
      </c>
      <c r="G436" s="2" t="s">
        <v>528</v>
      </c>
      <c r="H436" s="2" t="s">
        <v>547</v>
      </c>
      <c r="I436" s="2" t="s">
        <v>593</v>
      </c>
      <c r="J436" s="3" t="s">
        <v>599</v>
      </c>
      <c r="K436" s="4">
        <v>52.94</v>
      </c>
      <c r="L436" s="2">
        <v>94</v>
      </c>
      <c r="M436" s="4">
        <v>4976.3599999999997</v>
      </c>
      <c r="N436" s="2">
        <v>914.79</v>
      </c>
      <c r="O436" s="2">
        <v>18.38</v>
      </c>
      <c r="P436" s="2" t="s">
        <v>554</v>
      </c>
      <c r="Q436" s="2" t="s">
        <v>556</v>
      </c>
      <c r="R436" s="2">
        <v>2023</v>
      </c>
      <c r="S436" s="11" t="str">
        <f>TEXT(Table1[[#This Row],[Invoice Date]],"mmm")</f>
        <v>Dec</v>
      </c>
      <c r="T436" s="11">
        <f>DAY(Table1[[#This Row],[Invoice Date]])</f>
        <v>21</v>
      </c>
      <c r="U436" s="11" t="s">
        <v>561</v>
      </c>
    </row>
    <row r="437" spans="1:21" x14ac:dyDescent="0.25">
      <c r="A437" s="10" t="s">
        <v>17</v>
      </c>
      <c r="B437" s="2" t="s">
        <v>457</v>
      </c>
      <c r="C437" s="5">
        <v>44921</v>
      </c>
      <c r="D437" s="2" t="s">
        <v>522</v>
      </c>
      <c r="E437" s="2" t="s">
        <v>524</v>
      </c>
      <c r="F437" s="2" t="s">
        <v>603</v>
      </c>
      <c r="G437" s="2" t="s">
        <v>538</v>
      </c>
      <c r="H437" s="2" t="s">
        <v>549</v>
      </c>
      <c r="I437" s="2" t="s">
        <v>591</v>
      </c>
      <c r="J437" s="3" t="s">
        <v>598</v>
      </c>
      <c r="K437" s="4">
        <v>148.4</v>
      </c>
      <c r="L437" s="2">
        <v>13</v>
      </c>
      <c r="M437" s="4">
        <v>1929.2</v>
      </c>
      <c r="N437" s="2">
        <v>236.64</v>
      </c>
      <c r="O437" s="2">
        <v>12.27</v>
      </c>
      <c r="P437" s="2" t="s">
        <v>554</v>
      </c>
      <c r="Q437" s="2" t="s">
        <v>557</v>
      </c>
      <c r="R437" s="2">
        <v>2021</v>
      </c>
      <c r="S437" s="11" t="str">
        <f>TEXT(Table1[[#This Row],[Invoice Date]],"mmm")</f>
        <v>Dec</v>
      </c>
      <c r="T437" s="11">
        <f>DAY(Table1[[#This Row],[Invoice Date]])</f>
        <v>26</v>
      </c>
      <c r="U437" s="11" t="s">
        <v>561</v>
      </c>
    </row>
    <row r="438" spans="1:21" x14ac:dyDescent="0.25">
      <c r="A438" s="10" t="s">
        <v>19</v>
      </c>
      <c r="B438" s="2" t="s">
        <v>458</v>
      </c>
      <c r="C438" s="5">
        <v>44798</v>
      </c>
      <c r="D438" s="2" t="s">
        <v>522</v>
      </c>
      <c r="E438" s="2" t="s">
        <v>524</v>
      </c>
      <c r="F438" s="2" t="s">
        <v>603</v>
      </c>
      <c r="G438" s="2" t="s">
        <v>528</v>
      </c>
      <c r="H438" s="2" t="s">
        <v>538</v>
      </c>
      <c r="I438" s="2" t="s">
        <v>591</v>
      </c>
      <c r="J438" s="3" t="s">
        <v>598</v>
      </c>
      <c r="K438" s="4">
        <v>57.89</v>
      </c>
      <c r="L438" s="2">
        <v>77</v>
      </c>
      <c r="M438" s="4">
        <v>4457.53</v>
      </c>
      <c r="N438" s="2">
        <v>599.01</v>
      </c>
      <c r="O438" s="2">
        <v>13.44</v>
      </c>
      <c r="P438" s="2" t="s">
        <v>555</v>
      </c>
      <c r="Q438" s="2" t="s">
        <v>559</v>
      </c>
      <c r="R438" s="2">
        <v>2022</v>
      </c>
      <c r="S438" s="11" t="str">
        <f>TEXT(Table1[[#This Row],[Invoice Date]],"mmm")</f>
        <v>Aug</v>
      </c>
      <c r="T438" s="11">
        <f>DAY(Table1[[#This Row],[Invoice Date]])</f>
        <v>25</v>
      </c>
      <c r="U438" s="11" t="s">
        <v>561</v>
      </c>
    </row>
    <row r="439" spans="1:21" x14ac:dyDescent="0.25">
      <c r="A439" s="10" t="s">
        <v>18</v>
      </c>
      <c r="B439" s="2" t="s">
        <v>459</v>
      </c>
      <c r="C439" s="5">
        <v>44584</v>
      </c>
      <c r="D439" s="2" t="s">
        <v>522</v>
      </c>
      <c r="E439" s="2" t="s">
        <v>525</v>
      </c>
      <c r="F439" s="2" t="s">
        <v>602</v>
      </c>
      <c r="G439" s="2" t="s">
        <v>543</v>
      </c>
      <c r="H439" s="2" t="s">
        <v>551</v>
      </c>
      <c r="I439" s="2" t="s">
        <v>592</v>
      </c>
      <c r="J439" s="3" t="s">
        <v>597</v>
      </c>
      <c r="K439" s="4">
        <v>120.2</v>
      </c>
      <c r="L439" s="2">
        <v>66</v>
      </c>
      <c r="M439" s="4">
        <v>7933.2</v>
      </c>
      <c r="N439" s="2">
        <v>1661.73</v>
      </c>
      <c r="O439" s="2">
        <v>20.95</v>
      </c>
      <c r="P439" s="2" t="s">
        <v>555</v>
      </c>
      <c r="Q439" s="2" t="s">
        <v>558</v>
      </c>
      <c r="R439" s="2">
        <v>2023</v>
      </c>
      <c r="S439" s="11" t="str">
        <f>TEXT(Table1[[#This Row],[Invoice Date]],"mmm")</f>
        <v>Jan</v>
      </c>
      <c r="T439" s="11">
        <f>DAY(Table1[[#This Row],[Invoice Date]])</f>
        <v>23</v>
      </c>
      <c r="U439" s="11" t="s">
        <v>561</v>
      </c>
    </row>
    <row r="440" spans="1:21" x14ac:dyDescent="0.25">
      <c r="A440" s="10" t="s">
        <v>18</v>
      </c>
      <c r="B440" s="2" t="s">
        <v>460</v>
      </c>
      <c r="C440" s="5">
        <v>44634</v>
      </c>
      <c r="D440" s="2" t="s">
        <v>522</v>
      </c>
      <c r="E440" s="2" t="s">
        <v>525</v>
      </c>
      <c r="F440" s="2" t="s">
        <v>602</v>
      </c>
      <c r="G440" s="2" t="s">
        <v>541</v>
      </c>
      <c r="H440" s="2" t="s">
        <v>553</v>
      </c>
      <c r="I440" s="2" t="s">
        <v>591</v>
      </c>
      <c r="J440" s="3" t="s">
        <v>598</v>
      </c>
      <c r="K440" s="4">
        <v>75.569999999999993</v>
      </c>
      <c r="L440" s="2">
        <v>37</v>
      </c>
      <c r="M440" s="4">
        <v>2796.09</v>
      </c>
      <c r="N440" s="2">
        <v>371.66</v>
      </c>
      <c r="O440" s="2">
        <v>13.29</v>
      </c>
      <c r="P440" s="2" t="s">
        <v>554</v>
      </c>
      <c r="Q440" s="2" t="s">
        <v>556</v>
      </c>
      <c r="R440" s="2">
        <v>2022</v>
      </c>
      <c r="S440" s="11" t="str">
        <f>TEXT(Table1[[#This Row],[Invoice Date]],"mmm")</f>
        <v>Mar</v>
      </c>
      <c r="T440" s="11">
        <f>DAY(Table1[[#This Row],[Invoice Date]])</f>
        <v>14</v>
      </c>
      <c r="U440" s="11" t="s">
        <v>562</v>
      </c>
    </row>
    <row r="441" spans="1:21" x14ac:dyDescent="0.25">
      <c r="A441" s="10" t="s">
        <v>20</v>
      </c>
      <c r="B441" s="2" t="s">
        <v>461</v>
      </c>
      <c r="C441" s="5">
        <v>44664</v>
      </c>
      <c r="D441" s="2" t="s">
        <v>522</v>
      </c>
      <c r="E441" s="2" t="s">
        <v>524</v>
      </c>
      <c r="F441" s="2" t="s">
        <v>603</v>
      </c>
      <c r="G441" s="2" t="s">
        <v>538</v>
      </c>
      <c r="H441" s="2" t="s">
        <v>538</v>
      </c>
      <c r="I441" s="2" t="s">
        <v>591</v>
      </c>
      <c r="J441" s="3" t="s">
        <v>598</v>
      </c>
      <c r="K441" s="4">
        <v>46.81</v>
      </c>
      <c r="L441" s="2">
        <v>49</v>
      </c>
      <c r="M441" s="4">
        <v>2293.69</v>
      </c>
      <c r="N441" s="2">
        <v>258.67</v>
      </c>
      <c r="O441" s="2">
        <v>11.28</v>
      </c>
      <c r="P441" s="2" t="s">
        <v>555</v>
      </c>
      <c r="Q441" s="2" t="s">
        <v>557</v>
      </c>
      <c r="R441" s="2">
        <v>2021</v>
      </c>
      <c r="S441" s="11" t="str">
        <f>TEXT(Table1[[#This Row],[Invoice Date]],"mmm")</f>
        <v>Apr</v>
      </c>
      <c r="T441" s="11">
        <f>DAY(Table1[[#This Row],[Invoice Date]])</f>
        <v>13</v>
      </c>
      <c r="U441" s="11" t="s">
        <v>560</v>
      </c>
    </row>
    <row r="442" spans="1:21" x14ac:dyDescent="0.25">
      <c r="A442" s="10" t="s">
        <v>20</v>
      </c>
      <c r="B442" s="2" t="s">
        <v>462</v>
      </c>
      <c r="C442" s="5">
        <v>44798</v>
      </c>
      <c r="D442" s="2" t="s">
        <v>522</v>
      </c>
      <c r="E442" s="2" t="s">
        <v>523</v>
      </c>
      <c r="F442" s="2" t="s">
        <v>601</v>
      </c>
      <c r="G442" s="2" t="s">
        <v>545</v>
      </c>
      <c r="H442" s="2" t="s">
        <v>539</v>
      </c>
      <c r="I442" s="2" t="s">
        <v>593</v>
      </c>
      <c r="J442" s="3" t="s">
        <v>599</v>
      </c>
      <c r="K442" s="4">
        <v>123.96</v>
      </c>
      <c r="L442" s="2">
        <v>66</v>
      </c>
      <c r="M442" s="4">
        <v>8181.36</v>
      </c>
      <c r="N442" s="2">
        <v>1337.47</v>
      </c>
      <c r="O442" s="2">
        <v>16.350000000000001</v>
      </c>
      <c r="P442" s="2" t="s">
        <v>555</v>
      </c>
      <c r="Q442" s="2" t="s">
        <v>558</v>
      </c>
      <c r="R442" s="2">
        <v>2022</v>
      </c>
      <c r="S442" s="11" t="str">
        <f>TEXT(Table1[[#This Row],[Invoice Date]],"mmm")</f>
        <v>Aug</v>
      </c>
      <c r="T442" s="11">
        <f>DAY(Table1[[#This Row],[Invoice Date]])</f>
        <v>25</v>
      </c>
      <c r="U442" s="11" t="s">
        <v>562</v>
      </c>
    </row>
    <row r="443" spans="1:21" x14ac:dyDescent="0.25">
      <c r="A443" s="10" t="s">
        <v>20</v>
      </c>
      <c r="B443" s="2" t="s">
        <v>463</v>
      </c>
      <c r="C443" s="5">
        <v>44632</v>
      </c>
      <c r="D443" s="2" t="s">
        <v>522</v>
      </c>
      <c r="E443" s="2" t="s">
        <v>524</v>
      </c>
      <c r="F443" s="2" t="s">
        <v>603</v>
      </c>
      <c r="G443" s="2" t="s">
        <v>536</v>
      </c>
      <c r="H443" s="2" t="s">
        <v>549</v>
      </c>
      <c r="I443" s="2" t="s">
        <v>593</v>
      </c>
      <c r="J443" s="3" t="s">
        <v>599</v>
      </c>
      <c r="K443" s="4">
        <v>63.37</v>
      </c>
      <c r="L443" s="2">
        <v>36</v>
      </c>
      <c r="M443" s="4">
        <v>2281.3200000000002</v>
      </c>
      <c r="N443" s="2">
        <v>328.66</v>
      </c>
      <c r="O443" s="2">
        <v>14.41</v>
      </c>
      <c r="P443" s="2" t="s">
        <v>554</v>
      </c>
      <c r="Q443" s="2" t="s">
        <v>558</v>
      </c>
      <c r="R443" s="2">
        <v>2021</v>
      </c>
      <c r="S443" s="11" t="str">
        <f>TEXT(Table1[[#This Row],[Invoice Date]],"mmm")</f>
        <v>Mar</v>
      </c>
      <c r="T443" s="11">
        <f>DAY(Table1[[#This Row],[Invoice Date]])</f>
        <v>12</v>
      </c>
      <c r="U443" s="11" t="s">
        <v>562</v>
      </c>
    </row>
    <row r="444" spans="1:21" x14ac:dyDescent="0.25">
      <c r="A444" s="10" t="s">
        <v>18</v>
      </c>
      <c r="B444" s="2" t="s">
        <v>464</v>
      </c>
      <c r="C444" s="5">
        <v>44419</v>
      </c>
      <c r="D444" s="2" t="s">
        <v>522</v>
      </c>
      <c r="E444" s="2" t="s">
        <v>595</v>
      </c>
      <c r="F444" s="2" t="s">
        <v>605</v>
      </c>
      <c r="G444" s="2" t="s">
        <v>563</v>
      </c>
      <c r="H444" s="2" t="s">
        <v>564</v>
      </c>
      <c r="I444" s="2" t="s">
        <v>592</v>
      </c>
      <c r="J444" s="3" t="s">
        <v>597</v>
      </c>
      <c r="K444" s="4">
        <v>132.47999999999999</v>
      </c>
      <c r="L444" s="2">
        <v>54</v>
      </c>
      <c r="M444" s="4">
        <v>7153.92</v>
      </c>
      <c r="N444" s="2">
        <v>1452.68</v>
      </c>
      <c r="O444" s="2">
        <v>20.309999999999999</v>
      </c>
      <c r="P444" s="2" t="s">
        <v>555</v>
      </c>
      <c r="Q444" s="2" t="s">
        <v>556</v>
      </c>
      <c r="R444" s="2">
        <v>2022</v>
      </c>
      <c r="S444" s="11" t="str">
        <f>TEXT(Table1[[#This Row],[Invoice Date]],"mmm")</f>
        <v>Aug</v>
      </c>
      <c r="T444" s="11">
        <f>DAY(Table1[[#This Row],[Invoice Date]])</f>
        <v>11</v>
      </c>
      <c r="U444" s="11" t="s">
        <v>562</v>
      </c>
    </row>
    <row r="445" spans="1:21" x14ac:dyDescent="0.25">
      <c r="A445" s="10" t="s">
        <v>19</v>
      </c>
      <c r="B445" s="2" t="s">
        <v>465</v>
      </c>
      <c r="C445" s="5">
        <v>45182</v>
      </c>
      <c r="D445" s="2" t="s">
        <v>522</v>
      </c>
      <c r="E445" s="2" t="s">
        <v>526</v>
      </c>
      <c r="F445" s="2" t="s">
        <v>604</v>
      </c>
      <c r="G445" s="2" t="s">
        <v>544</v>
      </c>
      <c r="H445" s="2" t="s">
        <v>535</v>
      </c>
      <c r="I445" s="2" t="s">
        <v>591</v>
      </c>
      <c r="J445" s="3" t="s">
        <v>598</v>
      </c>
      <c r="K445" s="4">
        <v>138.97999999999999</v>
      </c>
      <c r="L445" s="2">
        <v>26</v>
      </c>
      <c r="M445" s="4">
        <v>3613.48</v>
      </c>
      <c r="N445" s="2">
        <v>435.33</v>
      </c>
      <c r="O445" s="2">
        <v>12.05</v>
      </c>
      <c r="P445" s="2" t="s">
        <v>554</v>
      </c>
      <c r="Q445" s="2" t="s">
        <v>559</v>
      </c>
      <c r="R445" s="2">
        <v>2021</v>
      </c>
      <c r="S445" s="11" t="str">
        <f>TEXT(Table1[[#This Row],[Invoice Date]],"mmm")</f>
        <v>Sep</v>
      </c>
      <c r="T445" s="11">
        <f>DAY(Table1[[#This Row],[Invoice Date]])</f>
        <v>13</v>
      </c>
      <c r="U445" s="11" t="s">
        <v>560</v>
      </c>
    </row>
    <row r="446" spans="1:21" x14ac:dyDescent="0.25">
      <c r="A446" s="10" t="s">
        <v>19</v>
      </c>
      <c r="B446" s="2" t="s">
        <v>466</v>
      </c>
      <c r="C446" s="5">
        <v>45025</v>
      </c>
      <c r="D446" s="2" t="s">
        <v>522</v>
      </c>
      <c r="E446" s="2" t="s">
        <v>524</v>
      </c>
      <c r="F446" s="2" t="s">
        <v>603</v>
      </c>
      <c r="G446" s="2" t="s">
        <v>536</v>
      </c>
      <c r="H446" s="2" t="s">
        <v>549</v>
      </c>
      <c r="I446" s="2" t="s">
        <v>592</v>
      </c>
      <c r="J446" s="3" t="s">
        <v>597</v>
      </c>
      <c r="K446" s="4">
        <v>131.78</v>
      </c>
      <c r="L446" s="2">
        <v>75</v>
      </c>
      <c r="M446" s="4">
        <v>9883.5</v>
      </c>
      <c r="N446" s="2">
        <v>2474.38</v>
      </c>
      <c r="O446" s="2">
        <v>25.04</v>
      </c>
      <c r="P446" s="2" t="s">
        <v>555</v>
      </c>
      <c r="Q446" s="2" t="s">
        <v>557</v>
      </c>
      <c r="R446" s="2">
        <v>2022</v>
      </c>
      <c r="S446" s="11" t="str">
        <f>TEXT(Table1[[#This Row],[Invoice Date]],"mmm")</f>
        <v>Apr</v>
      </c>
      <c r="T446" s="11">
        <f>DAY(Table1[[#This Row],[Invoice Date]])</f>
        <v>9</v>
      </c>
      <c r="U446" s="11" t="s">
        <v>561</v>
      </c>
    </row>
    <row r="447" spans="1:21" x14ac:dyDescent="0.25">
      <c r="A447" s="10" t="s">
        <v>20</v>
      </c>
      <c r="B447" s="2" t="s">
        <v>467</v>
      </c>
      <c r="C447" s="5">
        <v>44714</v>
      </c>
      <c r="D447" s="2" t="s">
        <v>522</v>
      </c>
      <c r="E447" s="2" t="s">
        <v>525</v>
      </c>
      <c r="F447" s="2" t="s">
        <v>602</v>
      </c>
      <c r="G447" s="2" t="s">
        <v>540</v>
      </c>
      <c r="H447" s="2" t="s">
        <v>552</v>
      </c>
      <c r="I447" s="2" t="s">
        <v>591</v>
      </c>
      <c r="J447" s="3" t="s">
        <v>598</v>
      </c>
      <c r="K447" s="4">
        <v>24.55</v>
      </c>
      <c r="L447" s="2">
        <v>72</v>
      </c>
      <c r="M447" s="4">
        <v>1767.6</v>
      </c>
      <c r="N447" s="2">
        <v>497.13</v>
      </c>
      <c r="O447" s="2">
        <v>28.12</v>
      </c>
      <c r="P447" s="2" t="s">
        <v>555</v>
      </c>
      <c r="Q447" s="2" t="s">
        <v>557</v>
      </c>
      <c r="R447" s="2">
        <v>2021</v>
      </c>
      <c r="S447" s="11" t="str">
        <f>TEXT(Table1[[#This Row],[Invoice Date]],"mmm")</f>
        <v>Jun</v>
      </c>
      <c r="T447" s="11">
        <f>DAY(Table1[[#This Row],[Invoice Date]])</f>
        <v>2</v>
      </c>
      <c r="U447" s="11" t="s">
        <v>562</v>
      </c>
    </row>
    <row r="448" spans="1:21" x14ac:dyDescent="0.25">
      <c r="A448" s="10" t="s">
        <v>17</v>
      </c>
      <c r="B448" s="2" t="s">
        <v>468</v>
      </c>
      <c r="C448" s="5">
        <v>44844</v>
      </c>
      <c r="D448" s="2" t="s">
        <v>522</v>
      </c>
      <c r="E448" s="2" t="s">
        <v>524</v>
      </c>
      <c r="F448" s="2" t="s">
        <v>603</v>
      </c>
      <c r="G448" s="2" t="s">
        <v>532</v>
      </c>
      <c r="H448" s="2" t="s">
        <v>547</v>
      </c>
      <c r="I448" s="2" t="s">
        <v>594</v>
      </c>
      <c r="J448" s="3" t="s">
        <v>596</v>
      </c>
      <c r="K448" s="4">
        <v>122.36</v>
      </c>
      <c r="L448" s="2">
        <v>40</v>
      </c>
      <c r="M448" s="4">
        <v>4894.3999999999996</v>
      </c>
      <c r="N448" s="2">
        <v>1217.17</v>
      </c>
      <c r="O448" s="2">
        <v>24.87</v>
      </c>
      <c r="P448" s="2" t="s">
        <v>555</v>
      </c>
      <c r="Q448" s="2" t="s">
        <v>559</v>
      </c>
      <c r="R448" s="2">
        <v>2022</v>
      </c>
      <c r="S448" s="11" t="str">
        <f>TEXT(Table1[[#This Row],[Invoice Date]],"mmm")</f>
        <v>Oct</v>
      </c>
      <c r="T448" s="11">
        <f>DAY(Table1[[#This Row],[Invoice Date]])</f>
        <v>10</v>
      </c>
      <c r="U448" s="11" t="s">
        <v>562</v>
      </c>
    </row>
    <row r="449" spans="1:21" x14ac:dyDescent="0.25">
      <c r="A449" s="10" t="s">
        <v>19</v>
      </c>
      <c r="B449" s="2" t="s">
        <v>469</v>
      </c>
      <c r="C449" s="5">
        <v>44854</v>
      </c>
      <c r="D449" s="2" t="s">
        <v>522</v>
      </c>
      <c r="E449" s="2" t="s">
        <v>524</v>
      </c>
      <c r="F449" s="2" t="s">
        <v>603</v>
      </c>
      <c r="G449" s="2" t="s">
        <v>532</v>
      </c>
      <c r="H449" s="2" t="s">
        <v>549</v>
      </c>
      <c r="I449" s="2" t="s">
        <v>594</v>
      </c>
      <c r="J449" s="3" t="s">
        <v>596</v>
      </c>
      <c r="K449" s="4">
        <v>73.47</v>
      </c>
      <c r="L449" s="2">
        <v>43</v>
      </c>
      <c r="M449" s="4">
        <v>3159.21</v>
      </c>
      <c r="N449" s="2">
        <v>652.58000000000004</v>
      </c>
      <c r="O449" s="2">
        <v>20.66</v>
      </c>
      <c r="P449" s="2" t="s">
        <v>554</v>
      </c>
      <c r="Q449" s="2" t="s">
        <v>559</v>
      </c>
      <c r="R449" s="2">
        <v>2022</v>
      </c>
      <c r="S449" s="11" t="str">
        <f>TEXT(Table1[[#This Row],[Invoice Date]],"mmm")</f>
        <v>Oct</v>
      </c>
      <c r="T449" s="11">
        <f>DAY(Table1[[#This Row],[Invoice Date]])</f>
        <v>20</v>
      </c>
      <c r="U449" s="11" t="s">
        <v>561</v>
      </c>
    </row>
    <row r="450" spans="1:21" x14ac:dyDescent="0.25">
      <c r="A450" s="10" t="s">
        <v>18</v>
      </c>
      <c r="B450" s="2" t="s">
        <v>470</v>
      </c>
      <c r="C450" s="5">
        <v>45028</v>
      </c>
      <c r="D450" s="2" t="s">
        <v>522</v>
      </c>
      <c r="E450" s="2" t="s">
        <v>524</v>
      </c>
      <c r="F450" s="2" t="s">
        <v>603</v>
      </c>
      <c r="G450" s="2" t="s">
        <v>532</v>
      </c>
      <c r="H450" s="2" t="s">
        <v>529</v>
      </c>
      <c r="I450" s="2" t="s">
        <v>592</v>
      </c>
      <c r="J450" s="3" t="s">
        <v>597</v>
      </c>
      <c r="K450" s="4">
        <v>133.58000000000001</v>
      </c>
      <c r="L450" s="2">
        <v>22</v>
      </c>
      <c r="M450" s="4">
        <v>2938.76</v>
      </c>
      <c r="N450" s="2">
        <v>799.74</v>
      </c>
      <c r="O450" s="2">
        <v>27.21</v>
      </c>
      <c r="P450" s="2" t="s">
        <v>555</v>
      </c>
      <c r="Q450" s="2" t="s">
        <v>559</v>
      </c>
      <c r="R450" s="2">
        <v>2023</v>
      </c>
      <c r="S450" s="11" t="str">
        <f>TEXT(Table1[[#This Row],[Invoice Date]],"mmm")</f>
        <v>Apr</v>
      </c>
      <c r="T450" s="11">
        <f>DAY(Table1[[#This Row],[Invoice Date]])</f>
        <v>12</v>
      </c>
      <c r="U450" s="11" t="s">
        <v>562</v>
      </c>
    </row>
    <row r="451" spans="1:21" x14ac:dyDescent="0.25">
      <c r="A451" s="10" t="s">
        <v>21</v>
      </c>
      <c r="B451" s="2" t="s">
        <v>471</v>
      </c>
      <c r="C451" s="5">
        <v>45238</v>
      </c>
      <c r="D451" s="2" t="s">
        <v>522</v>
      </c>
      <c r="E451" s="2" t="s">
        <v>595</v>
      </c>
      <c r="F451" s="2" t="s">
        <v>605</v>
      </c>
      <c r="G451" s="2" t="s">
        <v>563</v>
      </c>
      <c r="H451" s="2" t="s">
        <v>565</v>
      </c>
      <c r="I451" s="2" t="s">
        <v>592</v>
      </c>
      <c r="J451" s="3" t="s">
        <v>597</v>
      </c>
      <c r="K451" s="4">
        <v>102.93</v>
      </c>
      <c r="L451" s="2">
        <v>20</v>
      </c>
      <c r="M451" s="4">
        <v>2058.6</v>
      </c>
      <c r="N451" s="2">
        <v>491.97</v>
      </c>
      <c r="O451" s="2">
        <v>23.9</v>
      </c>
      <c r="P451" s="2" t="s">
        <v>555</v>
      </c>
      <c r="Q451" s="2" t="s">
        <v>556</v>
      </c>
      <c r="R451" s="2">
        <v>2023</v>
      </c>
      <c r="S451" s="11" t="str">
        <f>TEXT(Table1[[#This Row],[Invoice Date]],"mmm")</f>
        <v>Nov</v>
      </c>
      <c r="T451" s="11">
        <f>DAY(Table1[[#This Row],[Invoice Date]])</f>
        <v>8</v>
      </c>
      <c r="U451" s="11" t="s">
        <v>560</v>
      </c>
    </row>
    <row r="452" spans="1:21" x14ac:dyDescent="0.25">
      <c r="A452" s="10" t="s">
        <v>21</v>
      </c>
      <c r="B452" s="2" t="s">
        <v>472</v>
      </c>
      <c r="C452" s="5">
        <v>45265</v>
      </c>
      <c r="D452" s="2" t="s">
        <v>522</v>
      </c>
      <c r="E452" s="2" t="s">
        <v>525</v>
      </c>
      <c r="F452" s="2" t="s">
        <v>602</v>
      </c>
      <c r="G452" s="2" t="s">
        <v>540</v>
      </c>
      <c r="H452" s="2" t="s">
        <v>548</v>
      </c>
      <c r="I452" s="2" t="s">
        <v>592</v>
      </c>
      <c r="J452" s="3" t="s">
        <v>597</v>
      </c>
      <c r="K452" s="4">
        <v>128.37</v>
      </c>
      <c r="L452" s="2">
        <v>8</v>
      </c>
      <c r="M452" s="4">
        <v>1026.96</v>
      </c>
      <c r="N452" s="2">
        <v>104.86</v>
      </c>
      <c r="O452" s="2">
        <v>10.210000000000001</v>
      </c>
      <c r="P452" s="2" t="s">
        <v>554</v>
      </c>
      <c r="Q452" s="2" t="s">
        <v>556</v>
      </c>
      <c r="R452" s="2">
        <v>2021</v>
      </c>
      <c r="S452" s="11" t="str">
        <f>TEXT(Table1[[#This Row],[Invoice Date]],"mmm")</f>
        <v>Dec</v>
      </c>
      <c r="T452" s="11">
        <f>DAY(Table1[[#This Row],[Invoice Date]])</f>
        <v>5</v>
      </c>
      <c r="U452" s="11" t="s">
        <v>562</v>
      </c>
    </row>
    <row r="453" spans="1:21" x14ac:dyDescent="0.25">
      <c r="A453" s="10" t="s">
        <v>21</v>
      </c>
      <c r="B453" s="2" t="s">
        <v>473</v>
      </c>
      <c r="C453" s="5">
        <v>44338</v>
      </c>
      <c r="D453" s="2" t="s">
        <v>522</v>
      </c>
      <c r="E453" s="2" t="s">
        <v>524</v>
      </c>
      <c r="F453" s="2" t="s">
        <v>603</v>
      </c>
      <c r="G453" s="2" t="s">
        <v>536</v>
      </c>
      <c r="H453" s="2" t="s">
        <v>538</v>
      </c>
      <c r="I453" s="2" t="s">
        <v>593</v>
      </c>
      <c r="J453" s="3" t="s">
        <v>599</v>
      </c>
      <c r="K453" s="4">
        <v>84.93</v>
      </c>
      <c r="L453" s="2">
        <v>29</v>
      </c>
      <c r="M453" s="4">
        <v>2462.9699999999998</v>
      </c>
      <c r="N453" s="2">
        <v>440.42</v>
      </c>
      <c r="O453" s="2">
        <v>17.88</v>
      </c>
      <c r="P453" s="2" t="s">
        <v>554</v>
      </c>
      <c r="Q453" s="2" t="s">
        <v>557</v>
      </c>
      <c r="R453" s="2">
        <v>2022</v>
      </c>
      <c r="S453" s="11" t="str">
        <f>TEXT(Table1[[#This Row],[Invoice Date]],"mmm")</f>
        <v>May</v>
      </c>
      <c r="T453" s="11">
        <f>DAY(Table1[[#This Row],[Invoice Date]])</f>
        <v>22</v>
      </c>
      <c r="U453" s="11" t="s">
        <v>562</v>
      </c>
    </row>
    <row r="454" spans="1:21" x14ac:dyDescent="0.25">
      <c r="A454" s="10" t="s">
        <v>17</v>
      </c>
      <c r="B454" s="2" t="s">
        <v>474</v>
      </c>
      <c r="C454" s="5">
        <v>44872</v>
      </c>
      <c r="D454" s="2" t="s">
        <v>522</v>
      </c>
      <c r="E454" s="2" t="s">
        <v>595</v>
      </c>
      <c r="F454" s="2" t="s">
        <v>605</v>
      </c>
      <c r="G454" s="2" t="s">
        <v>566</v>
      </c>
      <c r="H454" s="2" t="s">
        <v>567</v>
      </c>
      <c r="I454" s="2" t="s">
        <v>593</v>
      </c>
      <c r="J454" s="3" t="s">
        <v>599</v>
      </c>
      <c r="K454" s="4">
        <v>89.55</v>
      </c>
      <c r="L454" s="2">
        <v>40</v>
      </c>
      <c r="M454" s="4">
        <v>3582</v>
      </c>
      <c r="N454" s="2">
        <v>967.82</v>
      </c>
      <c r="O454" s="2">
        <v>27.02</v>
      </c>
      <c r="P454" s="2" t="s">
        <v>555</v>
      </c>
      <c r="Q454" s="2" t="s">
        <v>556</v>
      </c>
      <c r="R454" s="2">
        <v>2021</v>
      </c>
      <c r="S454" s="11" t="str">
        <f>TEXT(Table1[[#This Row],[Invoice Date]],"mmm")</f>
        <v>Nov</v>
      </c>
      <c r="T454" s="11">
        <f>DAY(Table1[[#This Row],[Invoice Date]])</f>
        <v>7</v>
      </c>
      <c r="U454" s="11" t="s">
        <v>561</v>
      </c>
    </row>
    <row r="455" spans="1:21" x14ac:dyDescent="0.25">
      <c r="A455" s="10" t="s">
        <v>20</v>
      </c>
      <c r="B455" s="2" t="s">
        <v>475</v>
      </c>
      <c r="C455" s="5">
        <v>44564</v>
      </c>
      <c r="D455" s="2" t="s">
        <v>522</v>
      </c>
      <c r="E455" s="2" t="s">
        <v>525</v>
      </c>
      <c r="F455" s="2" t="s">
        <v>602</v>
      </c>
      <c r="G455" s="2" t="s">
        <v>543</v>
      </c>
      <c r="H455" s="2" t="s">
        <v>548</v>
      </c>
      <c r="I455" s="2" t="s">
        <v>593</v>
      </c>
      <c r="J455" s="3" t="s">
        <v>599</v>
      </c>
      <c r="K455" s="4">
        <v>38.770000000000003</v>
      </c>
      <c r="L455" s="2">
        <v>90</v>
      </c>
      <c r="M455" s="4">
        <v>3489.3</v>
      </c>
      <c r="N455" s="2">
        <v>590.29</v>
      </c>
      <c r="O455" s="2">
        <v>16.920000000000002</v>
      </c>
      <c r="P455" s="2" t="s">
        <v>554</v>
      </c>
      <c r="Q455" s="2" t="s">
        <v>558</v>
      </c>
      <c r="R455" s="2">
        <v>2023</v>
      </c>
      <c r="S455" s="11" t="str">
        <f>TEXT(Table1[[#This Row],[Invoice Date]],"mmm")</f>
        <v>Jan</v>
      </c>
      <c r="T455" s="11">
        <f>DAY(Table1[[#This Row],[Invoice Date]])</f>
        <v>3</v>
      </c>
      <c r="U455" s="11" t="s">
        <v>562</v>
      </c>
    </row>
    <row r="456" spans="1:21" x14ac:dyDescent="0.25">
      <c r="A456" s="10" t="s">
        <v>18</v>
      </c>
      <c r="B456" s="2" t="s">
        <v>476</v>
      </c>
      <c r="C456" s="5">
        <v>44633</v>
      </c>
      <c r="D456" s="2" t="s">
        <v>522</v>
      </c>
      <c r="E456" s="2" t="s">
        <v>595</v>
      </c>
      <c r="F456" s="2" t="s">
        <v>605</v>
      </c>
      <c r="G456" s="2" t="s">
        <v>566</v>
      </c>
      <c r="H456" s="2" t="s">
        <v>568</v>
      </c>
      <c r="I456" s="2" t="s">
        <v>592</v>
      </c>
      <c r="J456" s="3" t="s">
        <v>597</v>
      </c>
      <c r="K456" s="4">
        <v>121.92</v>
      </c>
      <c r="L456" s="2">
        <v>30</v>
      </c>
      <c r="M456" s="4">
        <v>3657.6</v>
      </c>
      <c r="N456" s="2">
        <v>391.52</v>
      </c>
      <c r="O456" s="2">
        <v>10.7</v>
      </c>
      <c r="P456" s="2" t="s">
        <v>555</v>
      </c>
      <c r="Q456" s="2" t="s">
        <v>557</v>
      </c>
      <c r="R456" s="2">
        <v>2021</v>
      </c>
      <c r="S456" s="11" t="str">
        <f>TEXT(Table1[[#This Row],[Invoice Date]],"mmm")</f>
        <v>Mar</v>
      </c>
      <c r="T456" s="11">
        <f>DAY(Table1[[#This Row],[Invoice Date]])</f>
        <v>13</v>
      </c>
      <c r="U456" s="11" t="s">
        <v>562</v>
      </c>
    </row>
    <row r="457" spans="1:21" x14ac:dyDescent="0.25">
      <c r="A457" s="10" t="s">
        <v>17</v>
      </c>
      <c r="B457" s="2" t="s">
        <v>477</v>
      </c>
      <c r="C457" s="5">
        <v>44820</v>
      </c>
      <c r="D457" s="2" t="s">
        <v>522</v>
      </c>
      <c r="E457" s="2" t="s">
        <v>525</v>
      </c>
      <c r="F457" s="2" t="s">
        <v>602</v>
      </c>
      <c r="G457" s="2" t="s">
        <v>541</v>
      </c>
      <c r="H457" s="2" t="s">
        <v>550</v>
      </c>
      <c r="I457" s="2" t="s">
        <v>591</v>
      </c>
      <c r="J457" s="3" t="s">
        <v>598</v>
      </c>
      <c r="K457" s="4">
        <v>74.52</v>
      </c>
      <c r="L457" s="2">
        <v>81</v>
      </c>
      <c r="M457" s="4">
        <v>6036.12</v>
      </c>
      <c r="N457" s="2">
        <v>1504.42</v>
      </c>
      <c r="O457" s="2">
        <v>24.92</v>
      </c>
      <c r="P457" s="2" t="s">
        <v>555</v>
      </c>
      <c r="Q457" s="2" t="s">
        <v>556</v>
      </c>
      <c r="R457" s="2">
        <v>2021</v>
      </c>
      <c r="S457" s="11" t="str">
        <f>TEXT(Table1[[#This Row],[Invoice Date]],"mmm")</f>
        <v>Sep</v>
      </c>
      <c r="T457" s="11">
        <f>DAY(Table1[[#This Row],[Invoice Date]])</f>
        <v>16</v>
      </c>
      <c r="U457" s="11" t="s">
        <v>560</v>
      </c>
    </row>
    <row r="458" spans="1:21" x14ac:dyDescent="0.25">
      <c r="A458" s="10" t="s">
        <v>18</v>
      </c>
      <c r="B458" s="2" t="s">
        <v>478</v>
      </c>
      <c r="C458" s="5">
        <v>44701</v>
      </c>
      <c r="D458" s="2" t="s">
        <v>522</v>
      </c>
      <c r="E458" s="2" t="s">
        <v>525</v>
      </c>
      <c r="F458" s="2" t="s">
        <v>602</v>
      </c>
      <c r="G458" s="2" t="s">
        <v>543</v>
      </c>
      <c r="H458" s="2" t="s">
        <v>552</v>
      </c>
      <c r="I458" s="2" t="s">
        <v>594</v>
      </c>
      <c r="J458" s="3" t="s">
        <v>596</v>
      </c>
      <c r="K458" s="4">
        <v>85.01</v>
      </c>
      <c r="L458" s="2">
        <v>84</v>
      </c>
      <c r="M458" s="4">
        <v>7140.84</v>
      </c>
      <c r="N458" s="2">
        <v>1859.53</v>
      </c>
      <c r="O458" s="2">
        <v>26.04</v>
      </c>
      <c r="P458" s="2" t="s">
        <v>554</v>
      </c>
      <c r="Q458" s="2" t="s">
        <v>559</v>
      </c>
      <c r="R458" s="2">
        <v>2023</v>
      </c>
      <c r="S458" s="11" t="str">
        <f>TEXT(Table1[[#This Row],[Invoice Date]],"mmm")</f>
        <v>May</v>
      </c>
      <c r="T458" s="11">
        <f>DAY(Table1[[#This Row],[Invoice Date]])</f>
        <v>20</v>
      </c>
      <c r="U458" s="11" t="s">
        <v>561</v>
      </c>
    </row>
    <row r="459" spans="1:21" x14ac:dyDescent="0.25">
      <c r="A459" s="10" t="s">
        <v>18</v>
      </c>
      <c r="B459" s="2" t="s">
        <v>479</v>
      </c>
      <c r="C459" s="5">
        <v>44900</v>
      </c>
      <c r="D459" s="2" t="s">
        <v>522</v>
      </c>
      <c r="E459" s="2" t="s">
        <v>524</v>
      </c>
      <c r="F459" s="2" t="s">
        <v>603</v>
      </c>
      <c r="G459" s="2" t="s">
        <v>529</v>
      </c>
      <c r="H459" s="2" t="s">
        <v>538</v>
      </c>
      <c r="I459" s="2" t="s">
        <v>592</v>
      </c>
      <c r="J459" s="3" t="s">
        <v>597</v>
      </c>
      <c r="K459" s="4">
        <v>122.06</v>
      </c>
      <c r="L459" s="2">
        <v>55</v>
      </c>
      <c r="M459" s="4">
        <v>6713.3</v>
      </c>
      <c r="N459" s="2">
        <v>886.95</v>
      </c>
      <c r="O459" s="2">
        <v>13.21</v>
      </c>
      <c r="P459" s="2" t="s">
        <v>554</v>
      </c>
      <c r="Q459" s="2" t="s">
        <v>558</v>
      </c>
      <c r="R459" s="2">
        <v>2022</v>
      </c>
      <c r="S459" s="11" t="str">
        <f>TEXT(Table1[[#This Row],[Invoice Date]],"mmm")</f>
        <v>Dec</v>
      </c>
      <c r="T459" s="11">
        <f>DAY(Table1[[#This Row],[Invoice Date]])</f>
        <v>5</v>
      </c>
      <c r="U459" s="11" t="s">
        <v>561</v>
      </c>
    </row>
    <row r="460" spans="1:21" x14ac:dyDescent="0.25">
      <c r="A460" s="10" t="s">
        <v>20</v>
      </c>
      <c r="B460" s="2" t="s">
        <v>480</v>
      </c>
      <c r="C460" s="5">
        <v>45154</v>
      </c>
      <c r="D460" s="2" t="s">
        <v>522</v>
      </c>
      <c r="E460" s="2" t="s">
        <v>524</v>
      </c>
      <c r="F460" s="2" t="s">
        <v>603</v>
      </c>
      <c r="G460" s="2" t="s">
        <v>536</v>
      </c>
      <c r="H460" s="2" t="s">
        <v>549</v>
      </c>
      <c r="I460" s="2" t="s">
        <v>593</v>
      </c>
      <c r="J460" s="3" t="s">
        <v>599</v>
      </c>
      <c r="K460" s="4">
        <v>97.85</v>
      </c>
      <c r="L460" s="2">
        <v>16</v>
      </c>
      <c r="M460" s="4">
        <v>1565.6</v>
      </c>
      <c r="N460" s="2">
        <v>324.81</v>
      </c>
      <c r="O460" s="2">
        <v>20.75</v>
      </c>
      <c r="P460" s="2" t="s">
        <v>554</v>
      </c>
      <c r="Q460" s="2" t="s">
        <v>559</v>
      </c>
      <c r="R460" s="2">
        <v>2021</v>
      </c>
      <c r="S460" s="11" t="str">
        <f>TEXT(Table1[[#This Row],[Invoice Date]],"mmm")</f>
        <v>Aug</v>
      </c>
      <c r="T460" s="11">
        <f>DAY(Table1[[#This Row],[Invoice Date]])</f>
        <v>16</v>
      </c>
      <c r="U460" s="11" t="s">
        <v>560</v>
      </c>
    </row>
    <row r="461" spans="1:21" x14ac:dyDescent="0.25">
      <c r="A461" s="10" t="s">
        <v>21</v>
      </c>
      <c r="B461" s="2" t="s">
        <v>481</v>
      </c>
      <c r="C461" s="5">
        <v>45256</v>
      </c>
      <c r="D461" s="2" t="s">
        <v>522</v>
      </c>
      <c r="E461" s="2" t="s">
        <v>526</v>
      </c>
      <c r="F461" s="2" t="s">
        <v>604</v>
      </c>
      <c r="G461" s="2" t="s">
        <v>537</v>
      </c>
      <c r="H461" s="2" t="s">
        <v>537</v>
      </c>
      <c r="I461" s="2" t="s">
        <v>593</v>
      </c>
      <c r="J461" s="3" t="s">
        <v>599</v>
      </c>
      <c r="K461" s="4">
        <v>46.14</v>
      </c>
      <c r="L461" s="2">
        <v>46</v>
      </c>
      <c r="M461" s="4">
        <v>2122.44</v>
      </c>
      <c r="N461" s="2">
        <v>293.73</v>
      </c>
      <c r="O461" s="2">
        <v>13.84</v>
      </c>
      <c r="P461" s="2" t="s">
        <v>555</v>
      </c>
      <c r="Q461" s="2" t="s">
        <v>557</v>
      </c>
      <c r="R461" s="2">
        <v>2023</v>
      </c>
      <c r="S461" s="11" t="str">
        <f>TEXT(Table1[[#This Row],[Invoice Date]],"mmm")</f>
        <v>Nov</v>
      </c>
      <c r="T461" s="11">
        <f>DAY(Table1[[#This Row],[Invoice Date]])</f>
        <v>26</v>
      </c>
      <c r="U461" s="11" t="s">
        <v>562</v>
      </c>
    </row>
    <row r="462" spans="1:21" x14ac:dyDescent="0.25">
      <c r="A462" s="10" t="s">
        <v>20</v>
      </c>
      <c r="B462" s="2" t="s">
        <v>482</v>
      </c>
      <c r="C462" s="5">
        <v>45032</v>
      </c>
      <c r="D462" s="2" t="s">
        <v>522</v>
      </c>
      <c r="E462" s="2" t="s">
        <v>524</v>
      </c>
      <c r="F462" s="2" t="s">
        <v>603</v>
      </c>
      <c r="G462" s="2" t="s">
        <v>528</v>
      </c>
      <c r="H462" s="2" t="s">
        <v>528</v>
      </c>
      <c r="I462" s="2" t="s">
        <v>592</v>
      </c>
      <c r="J462" s="3" t="s">
        <v>597</v>
      </c>
      <c r="K462" s="4">
        <v>96.73</v>
      </c>
      <c r="L462" s="2">
        <v>62</v>
      </c>
      <c r="M462" s="4">
        <v>5997.26</v>
      </c>
      <c r="N462" s="2">
        <v>1462.41</v>
      </c>
      <c r="O462" s="2">
        <v>24.38</v>
      </c>
      <c r="P462" s="2" t="s">
        <v>554</v>
      </c>
      <c r="Q462" s="2" t="s">
        <v>559</v>
      </c>
      <c r="R462" s="2">
        <v>2022</v>
      </c>
      <c r="S462" s="11" t="str">
        <f>TEXT(Table1[[#This Row],[Invoice Date]],"mmm")</f>
        <v>Apr</v>
      </c>
      <c r="T462" s="11">
        <f>DAY(Table1[[#This Row],[Invoice Date]])</f>
        <v>16</v>
      </c>
      <c r="U462" s="11" t="s">
        <v>561</v>
      </c>
    </row>
    <row r="463" spans="1:21" x14ac:dyDescent="0.25">
      <c r="A463" s="10" t="s">
        <v>17</v>
      </c>
      <c r="B463" s="2" t="s">
        <v>483</v>
      </c>
      <c r="C463" s="5">
        <v>44860</v>
      </c>
      <c r="D463" s="2" t="s">
        <v>522</v>
      </c>
      <c r="E463" s="2" t="s">
        <v>526</v>
      </c>
      <c r="F463" s="2" t="s">
        <v>604</v>
      </c>
      <c r="G463" s="2" t="s">
        <v>535</v>
      </c>
      <c r="H463" s="2" t="s">
        <v>535</v>
      </c>
      <c r="I463" s="2" t="s">
        <v>592</v>
      </c>
      <c r="J463" s="3" t="s">
        <v>597</v>
      </c>
      <c r="K463" s="4">
        <v>72.989999999999995</v>
      </c>
      <c r="L463" s="2">
        <v>7</v>
      </c>
      <c r="M463" s="4">
        <v>510.93</v>
      </c>
      <c r="N463" s="2">
        <v>78.84</v>
      </c>
      <c r="O463" s="2">
        <v>15.43</v>
      </c>
      <c r="P463" s="2" t="s">
        <v>555</v>
      </c>
      <c r="Q463" s="2" t="s">
        <v>556</v>
      </c>
      <c r="R463" s="2">
        <v>2023</v>
      </c>
      <c r="S463" s="11" t="str">
        <f>TEXT(Table1[[#This Row],[Invoice Date]],"mmm")</f>
        <v>Oct</v>
      </c>
      <c r="T463" s="11">
        <f>DAY(Table1[[#This Row],[Invoice Date]])</f>
        <v>26</v>
      </c>
      <c r="U463" s="11" t="s">
        <v>561</v>
      </c>
    </row>
    <row r="464" spans="1:21" x14ac:dyDescent="0.25">
      <c r="A464" s="10" t="s">
        <v>17</v>
      </c>
      <c r="B464" s="2" t="s">
        <v>484</v>
      </c>
      <c r="C464" s="5">
        <v>44757</v>
      </c>
      <c r="D464" s="2" t="s">
        <v>522</v>
      </c>
      <c r="E464" s="2" t="s">
        <v>525</v>
      </c>
      <c r="F464" s="2" t="s">
        <v>602</v>
      </c>
      <c r="G464" s="2" t="s">
        <v>543</v>
      </c>
      <c r="H464" s="2" t="s">
        <v>551</v>
      </c>
      <c r="I464" s="2" t="s">
        <v>593</v>
      </c>
      <c r="J464" s="3" t="s">
        <v>599</v>
      </c>
      <c r="K464" s="4">
        <v>81.040000000000006</v>
      </c>
      <c r="L464" s="2">
        <v>80</v>
      </c>
      <c r="M464" s="4">
        <v>6483.2</v>
      </c>
      <c r="N464" s="2">
        <v>1058.3399999999999</v>
      </c>
      <c r="O464" s="2">
        <v>16.32</v>
      </c>
      <c r="P464" s="2" t="s">
        <v>554</v>
      </c>
      <c r="Q464" s="2" t="s">
        <v>556</v>
      </c>
      <c r="R464" s="2">
        <v>2021</v>
      </c>
      <c r="S464" s="11" t="str">
        <f>TEXT(Table1[[#This Row],[Invoice Date]],"mmm")</f>
        <v>Jul</v>
      </c>
      <c r="T464" s="11">
        <f>DAY(Table1[[#This Row],[Invoice Date]])</f>
        <v>15</v>
      </c>
      <c r="U464" s="11" t="s">
        <v>562</v>
      </c>
    </row>
    <row r="465" spans="1:21" x14ac:dyDescent="0.25">
      <c r="A465" s="10" t="s">
        <v>17</v>
      </c>
      <c r="B465" s="2" t="s">
        <v>485</v>
      </c>
      <c r="C465" s="5">
        <v>44215</v>
      </c>
      <c r="D465" s="2" t="s">
        <v>522</v>
      </c>
      <c r="E465" s="2" t="s">
        <v>524</v>
      </c>
      <c r="F465" s="2" t="s">
        <v>603</v>
      </c>
      <c r="G465" s="2" t="s">
        <v>536</v>
      </c>
      <c r="H465" s="2" t="s">
        <v>528</v>
      </c>
      <c r="I465" s="2" t="s">
        <v>591</v>
      </c>
      <c r="J465" s="3" t="s">
        <v>598</v>
      </c>
      <c r="K465" s="4">
        <v>23.68</v>
      </c>
      <c r="L465" s="2">
        <v>45</v>
      </c>
      <c r="M465" s="4">
        <v>1065.5999999999999</v>
      </c>
      <c r="N465" s="2">
        <v>286.64</v>
      </c>
      <c r="O465" s="2">
        <v>26.9</v>
      </c>
      <c r="P465" s="2" t="s">
        <v>555</v>
      </c>
      <c r="Q465" s="2" t="s">
        <v>557</v>
      </c>
      <c r="R465" s="2">
        <v>2022</v>
      </c>
      <c r="S465" s="11" t="str">
        <f>TEXT(Table1[[#This Row],[Invoice Date]],"mmm")</f>
        <v>Jan</v>
      </c>
      <c r="T465" s="11">
        <f>DAY(Table1[[#This Row],[Invoice Date]])</f>
        <v>19</v>
      </c>
      <c r="U465" s="11" t="s">
        <v>562</v>
      </c>
    </row>
    <row r="466" spans="1:21" x14ac:dyDescent="0.25">
      <c r="A466" s="10" t="s">
        <v>20</v>
      </c>
      <c r="B466" s="2" t="s">
        <v>486</v>
      </c>
      <c r="C466" s="5">
        <v>44992</v>
      </c>
      <c r="D466" s="2" t="s">
        <v>522</v>
      </c>
      <c r="E466" s="2" t="s">
        <v>524</v>
      </c>
      <c r="F466" s="2" t="s">
        <v>603</v>
      </c>
      <c r="G466" s="2" t="s">
        <v>536</v>
      </c>
      <c r="H466" s="2" t="s">
        <v>549</v>
      </c>
      <c r="I466" s="2" t="s">
        <v>593</v>
      </c>
      <c r="J466" s="3" t="s">
        <v>599</v>
      </c>
      <c r="K466" s="4">
        <v>47.3</v>
      </c>
      <c r="L466" s="2">
        <v>59</v>
      </c>
      <c r="M466" s="4">
        <v>2790.7</v>
      </c>
      <c r="N466" s="2">
        <v>544.91999999999996</v>
      </c>
      <c r="O466" s="2">
        <v>19.53</v>
      </c>
      <c r="P466" s="2" t="s">
        <v>554</v>
      </c>
      <c r="Q466" s="2" t="s">
        <v>559</v>
      </c>
      <c r="R466" s="2">
        <v>2022</v>
      </c>
      <c r="S466" s="11" t="str">
        <f>TEXT(Table1[[#This Row],[Invoice Date]],"mmm")</f>
        <v>Mar</v>
      </c>
      <c r="T466" s="11">
        <f>DAY(Table1[[#This Row],[Invoice Date]])</f>
        <v>7</v>
      </c>
      <c r="U466" s="11" t="s">
        <v>561</v>
      </c>
    </row>
    <row r="467" spans="1:21" x14ac:dyDescent="0.25">
      <c r="A467" s="10" t="s">
        <v>18</v>
      </c>
      <c r="B467" s="2" t="s">
        <v>487</v>
      </c>
      <c r="C467" s="5">
        <v>44536</v>
      </c>
      <c r="D467" s="2" t="s">
        <v>522</v>
      </c>
      <c r="E467" s="2" t="s">
        <v>524</v>
      </c>
      <c r="F467" s="2" t="s">
        <v>603</v>
      </c>
      <c r="G467" s="2" t="s">
        <v>538</v>
      </c>
      <c r="H467" s="2" t="s">
        <v>529</v>
      </c>
      <c r="I467" s="2" t="s">
        <v>593</v>
      </c>
      <c r="J467" s="3" t="s">
        <v>599</v>
      </c>
      <c r="K467" s="4">
        <v>56.53</v>
      </c>
      <c r="L467" s="2">
        <v>56</v>
      </c>
      <c r="M467" s="4">
        <v>3165.68</v>
      </c>
      <c r="N467" s="2">
        <v>740.61</v>
      </c>
      <c r="O467" s="2">
        <v>23.39</v>
      </c>
      <c r="P467" s="2" t="s">
        <v>555</v>
      </c>
      <c r="Q467" s="2" t="s">
        <v>557</v>
      </c>
      <c r="R467" s="2">
        <v>2023</v>
      </c>
      <c r="S467" s="11" t="str">
        <f>TEXT(Table1[[#This Row],[Invoice Date]],"mmm")</f>
        <v>Dec</v>
      </c>
      <c r="T467" s="11">
        <f>DAY(Table1[[#This Row],[Invoice Date]])</f>
        <v>6</v>
      </c>
      <c r="U467" s="11" t="s">
        <v>562</v>
      </c>
    </row>
    <row r="468" spans="1:21" x14ac:dyDescent="0.25">
      <c r="A468" s="10" t="s">
        <v>18</v>
      </c>
      <c r="B468" s="2" t="s">
        <v>488</v>
      </c>
      <c r="C468" s="5">
        <v>44343</v>
      </c>
      <c r="D468" s="2" t="s">
        <v>522</v>
      </c>
      <c r="E468" s="2" t="s">
        <v>526</v>
      </c>
      <c r="F468" s="2" t="s">
        <v>604</v>
      </c>
      <c r="G468" s="2" t="s">
        <v>537</v>
      </c>
      <c r="H468" s="2" t="s">
        <v>534</v>
      </c>
      <c r="I468" s="2" t="s">
        <v>592</v>
      </c>
      <c r="J468" s="3" t="s">
        <v>597</v>
      </c>
      <c r="K468" s="4">
        <v>112.68</v>
      </c>
      <c r="L468" s="2">
        <v>48</v>
      </c>
      <c r="M468" s="4">
        <v>5408.64</v>
      </c>
      <c r="N468" s="2">
        <v>976.12</v>
      </c>
      <c r="O468" s="2">
        <v>18.05</v>
      </c>
      <c r="P468" s="2" t="s">
        <v>554</v>
      </c>
      <c r="Q468" s="2" t="s">
        <v>559</v>
      </c>
      <c r="R468" s="2">
        <v>2023</v>
      </c>
      <c r="S468" s="11" t="str">
        <f>TEXT(Table1[[#This Row],[Invoice Date]],"mmm")</f>
        <v>May</v>
      </c>
      <c r="T468" s="11">
        <f>DAY(Table1[[#This Row],[Invoice Date]])</f>
        <v>27</v>
      </c>
      <c r="U468" s="11" t="s">
        <v>561</v>
      </c>
    </row>
    <row r="469" spans="1:21" x14ac:dyDescent="0.25">
      <c r="A469" s="10" t="s">
        <v>19</v>
      </c>
      <c r="B469" s="2" t="s">
        <v>489</v>
      </c>
      <c r="C469" s="5">
        <v>44716</v>
      </c>
      <c r="D469" s="2" t="s">
        <v>522</v>
      </c>
      <c r="E469" s="2" t="s">
        <v>525</v>
      </c>
      <c r="F469" s="2" t="s">
        <v>602</v>
      </c>
      <c r="G469" s="2" t="s">
        <v>531</v>
      </c>
      <c r="H469" s="2" t="s">
        <v>553</v>
      </c>
      <c r="I469" s="2" t="s">
        <v>591</v>
      </c>
      <c r="J469" s="3" t="s">
        <v>598</v>
      </c>
      <c r="K469" s="4">
        <v>21.49</v>
      </c>
      <c r="L469" s="2">
        <v>27</v>
      </c>
      <c r="M469" s="4">
        <v>580.23</v>
      </c>
      <c r="N469" s="2">
        <v>92.61</v>
      </c>
      <c r="O469" s="2">
        <v>15.96</v>
      </c>
      <c r="P469" s="2" t="s">
        <v>555</v>
      </c>
      <c r="Q469" s="2" t="s">
        <v>558</v>
      </c>
      <c r="R469" s="2">
        <v>2023</v>
      </c>
      <c r="S469" s="11" t="str">
        <f>TEXT(Table1[[#This Row],[Invoice Date]],"mmm")</f>
        <v>Jun</v>
      </c>
      <c r="T469" s="11">
        <f>DAY(Table1[[#This Row],[Invoice Date]])</f>
        <v>4</v>
      </c>
      <c r="U469" s="11" t="s">
        <v>562</v>
      </c>
    </row>
    <row r="470" spans="1:21" x14ac:dyDescent="0.25">
      <c r="A470" s="10" t="s">
        <v>17</v>
      </c>
      <c r="B470" s="2" t="s">
        <v>490</v>
      </c>
      <c r="C470" s="5">
        <v>44643</v>
      </c>
      <c r="D470" s="2" t="s">
        <v>522</v>
      </c>
      <c r="E470" s="2" t="s">
        <v>524</v>
      </c>
      <c r="F470" s="2" t="s">
        <v>603</v>
      </c>
      <c r="G470" s="2" t="s">
        <v>538</v>
      </c>
      <c r="H470" s="2" t="s">
        <v>528</v>
      </c>
      <c r="I470" s="2" t="s">
        <v>593</v>
      </c>
      <c r="J470" s="3" t="s">
        <v>599</v>
      </c>
      <c r="K470" s="4">
        <v>73.14</v>
      </c>
      <c r="L470" s="2">
        <v>53</v>
      </c>
      <c r="M470" s="4">
        <v>3876.42</v>
      </c>
      <c r="N470" s="2">
        <v>872.57</v>
      </c>
      <c r="O470" s="2">
        <v>22.51</v>
      </c>
      <c r="P470" s="2" t="s">
        <v>554</v>
      </c>
      <c r="Q470" s="2" t="s">
        <v>556</v>
      </c>
      <c r="R470" s="2">
        <v>2022</v>
      </c>
      <c r="S470" s="11" t="str">
        <f>TEXT(Table1[[#This Row],[Invoice Date]],"mmm")</f>
        <v>Mar</v>
      </c>
      <c r="T470" s="11">
        <f>DAY(Table1[[#This Row],[Invoice Date]])</f>
        <v>23</v>
      </c>
      <c r="U470" s="11" t="s">
        <v>562</v>
      </c>
    </row>
    <row r="471" spans="1:21" x14ac:dyDescent="0.25">
      <c r="A471" s="10" t="s">
        <v>18</v>
      </c>
      <c r="B471" s="2" t="s">
        <v>491</v>
      </c>
      <c r="C471" s="5">
        <v>44520</v>
      </c>
      <c r="D471" s="2" t="s">
        <v>522</v>
      </c>
      <c r="E471" s="2" t="s">
        <v>524</v>
      </c>
      <c r="F471" s="2" t="s">
        <v>603</v>
      </c>
      <c r="G471" s="2" t="s">
        <v>538</v>
      </c>
      <c r="H471" s="2" t="s">
        <v>549</v>
      </c>
      <c r="I471" s="2" t="s">
        <v>593</v>
      </c>
      <c r="J471" s="3" t="s">
        <v>599</v>
      </c>
      <c r="K471" s="4">
        <v>140.12</v>
      </c>
      <c r="L471" s="2">
        <v>87</v>
      </c>
      <c r="M471" s="4">
        <v>12190.44</v>
      </c>
      <c r="N471" s="2">
        <v>1596.6</v>
      </c>
      <c r="O471" s="2">
        <v>13.1</v>
      </c>
      <c r="P471" s="2" t="s">
        <v>554</v>
      </c>
      <c r="Q471" s="2" t="s">
        <v>557</v>
      </c>
      <c r="R471" s="2">
        <v>2022</v>
      </c>
      <c r="S471" s="11" t="str">
        <f>TEXT(Table1[[#This Row],[Invoice Date]],"mmm")</f>
        <v>Nov</v>
      </c>
      <c r="T471" s="11">
        <f>DAY(Table1[[#This Row],[Invoice Date]])</f>
        <v>20</v>
      </c>
      <c r="U471" s="11" t="s">
        <v>560</v>
      </c>
    </row>
    <row r="472" spans="1:21" x14ac:dyDescent="0.25">
      <c r="A472" s="10" t="s">
        <v>19</v>
      </c>
      <c r="B472" s="2" t="s">
        <v>492</v>
      </c>
      <c r="C472" s="5">
        <v>44791</v>
      </c>
      <c r="D472" s="2" t="s">
        <v>522</v>
      </c>
      <c r="E472" s="2" t="s">
        <v>524</v>
      </c>
      <c r="F472" s="2" t="s">
        <v>603</v>
      </c>
      <c r="G472" s="2" t="s">
        <v>536</v>
      </c>
      <c r="H472" s="2" t="s">
        <v>529</v>
      </c>
      <c r="I472" s="2" t="s">
        <v>594</v>
      </c>
      <c r="J472" s="3" t="s">
        <v>596</v>
      </c>
      <c r="K472" s="4">
        <v>34.54</v>
      </c>
      <c r="L472" s="2">
        <v>88</v>
      </c>
      <c r="M472" s="4">
        <v>3039.52</v>
      </c>
      <c r="N472" s="2">
        <v>530.70000000000005</v>
      </c>
      <c r="O472" s="2">
        <v>17.46</v>
      </c>
      <c r="P472" s="2" t="s">
        <v>555</v>
      </c>
      <c r="Q472" s="2" t="s">
        <v>558</v>
      </c>
      <c r="R472" s="2">
        <v>2021</v>
      </c>
      <c r="S472" s="11" t="str">
        <f>TEXT(Table1[[#This Row],[Invoice Date]],"mmm")</f>
        <v>Aug</v>
      </c>
      <c r="T472" s="11">
        <f>DAY(Table1[[#This Row],[Invoice Date]])</f>
        <v>18</v>
      </c>
      <c r="U472" s="11" t="s">
        <v>562</v>
      </c>
    </row>
    <row r="473" spans="1:21" x14ac:dyDescent="0.25">
      <c r="A473" s="10" t="s">
        <v>18</v>
      </c>
      <c r="B473" s="2" t="s">
        <v>493</v>
      </c>
      <c r="C473" s="5">
        <v>44684</v>
      </c>
      <c r="D473" s="2" t="s">
        <v>522</v>
      </c>
      <c r="E473" s="2" t="s">
        <v>525</v>
      </c>
      <c r="F473" s="2" t="s">
        <v>602</v>
      </c>
      <c r="G473" s="2" t="s">
        <v>531</v>
      </c>
      <c r="H473" s="2" t="s">
        <v>551</v>
      </c>
      <c r="I473" s="2" t="s">
        <v>592</v>
      </c>
      <c r="J473" s="3" t="s">
        <v>597</v>
      </c>
      <c r="K473" s="4">
        <v>87.14</v>
      </c>
      <c r="L473" s="2">
        <v>73</v>
      </c>
      <c r="M473" s="4">
        <v>6361.22</v>
      </c>
      <c r="N473" s="2">
        <v>902.07</v>
      </c>
      <c r="O473" s="2">
        <v>14.18</v>
      </c>
      <c r="P473" s="2" t="s">
        <v>554</v>
      </c>
      <c r="Q473" s="2" t="s">
        <v>558</v>
      </c>
      <c r="R473" s="2">
        <v>2022</v>
      </c>
      <c r="S473" s="11" t="str">
        <f>TEXT(Table1[[#This Row],[Invoice Date]],"mmm")</f>
        <v>May</v>
      </c>
      <c r="T473" s="11">
        <f>DAY(Table1[[#This Row],[Invoice Date]])</f>
        <v>3</v>
      </c>
      <c r="U473" s="11" t="s">
        <v>560</v>
      </c>
    </row>
    <row r="474" spans="1:21" x14ac:dyDescent="0.25">
      <c r="A474" s="10" t="s">
        <v>17</v>
      </c>
      <c r="B474" s="2" t="s">
        <v>494</v>
      </c>
      <c r="C474" s="5">
        <v>44546</v>
      </c>
      <c r="D474" s="2" t="s">
        <v>522</v>
      </c>
      <c r="E474" s="2" t="s">
        <v>524</v>
      </c>
      <c r="F474" s="2" t="s">
        <v>603</v>
      </c>
      <c r="G474" s="2" t="s">
        <v>529</v>
      </c>
      <c r="H474" s="2" t="s">
        <v>529</v>
      </c>
      <c r="I474" s="2" t="s">
        <v>594</v>
      </c>
      <c r="J474" s="3" t="s">
        <v>596</v>
      </c>
      <c r="K474" s="4">
        <v>122.25</v>
      </c>
      <c r="L474" s="2">
        <v>35</v>
      </c>
      <c r="M474" s="4">
        <v>4278.75</v>
      </c>
      <c r="N474" s="2">
        <v>1023.3</v>
      </c>
      <c r="O474" s="2">
        <v>23.92</v>
      </c>
      <c r="P474" s="2" t="s">
        <v>555</v>
      </c>
      <c r="Q474" s="2" t="s">
        <v>557</v>
      </c>
      <c r="R474" s="2">
        <v>2021</v>
      </c>
      <c r="S474" s="11" t="str">
        <f>TEXT(Table1[[#This Row],[Invoice Date]],"mmm")</f>
        <v>Dec</v>
      </c>
      <c r="T474" s="11">
        <f>DAY(Table1[[#This Row],[Invoice Date]])</f>
        <v>16</v>
      </c>
      <c r="U474" s="11" t="s">
        <v>562</v>
      </c>
    </row>
    <row r="475" spans="1:21" x14ac:dyDescent="0.25">
      <c r="A475" s="10" t="s">
        <v>21</v>
      </c>
      <c r="B475" s="2" t="s">
        <v>495</v>
      </c>
      <c r="C475" s="5">
        <v>45194</v>
      </c>
      <c r="D475" s="2" t="s">
        <v>522</v>
      </c>
      <c r="E475" s="2" t="s">
        <v>595</v>
      </c>
      <c r="F475" s="2" t="s">
        <v>605</v>
      </c>
      <c r="G475" s="2" t="s">
        <v>569</v>
      </c>
      <c r="H475" s="2" t="s">
        <v>570</v>
      </c>
      <c r="I475" s="2" t="s">
        <v>594</v>
      </c>
      <c r="J475" s="3" t="s">
        <v>596</v>
      </c>
      <c r="K475" s="4">
        <v>142.53</v>
      </c>
      <c r="L475" s="2">
        <v>51</v>
      </c>
      <c r="M475" s="4">
        <v>7269.03</v>
      </c>
      <c r="N475" s="2">
        <v>2099.6</v>
      </c>
      <c r="O475" s="2">
        <v>28.88</v>
      </c>
      <c r="P475" s="2" t="s">
        <v>555</v>
      </c>
      <c r="Q475" s="2" t="s">
        <v>557</v>
      </c>
      <c r="R475" s="2">
        <v>2023</v>
      </c>
      <c r="S475" s="11" t="str">
        <f>TEXT(Table1[[#This Row],[Invoice Date]],"mmm")</f>
        <v>Sep</v>
      </c>
      <c r="T475" s="11">
        <f>DAY(Table1[[#This Row],[Invoice Date]])</f>
        <v>25</v>
      </c>
      <c r="U475" s="11" t="s">
        <v>561</v>
      </c>
    </row>
    <row r="476" spans="1:21" x14ac:dyDescent="0.25">
      <c r="A476" s="10" t="s">
        <v>17</v>
      </c>
      <c r="B476" s="2" t="s">
        <v>496</v>
      </c>
      <c r="C476" s="5">
        <v>44858</v>
      </c>
      <c r="D476" s="2" t="s">
        <v>522</v>
      </c>
      <c r="E476" s="2" t="s">
        <v>524</v>
      </c>
      <c r="F476" s="2" t="s">
        <v>603</v>
      </c>
      <c r="G476" s="2" t="s">
        <v>528</v>
      </c>
      <c r="H476" s="2" t="s">
        <v>547</v>
      </c>
      <c r="I476" s="2" t="s">
        <v>593</v>
      </c>
      <c r="J476" s="3" t="s">
        <v>599</v>
      </c>
      <c r="K476" s="4">
        <v>117.08</v>
      </c>
      <c r="L476" s="2">
        <v>84</v>
      </c>
      <c r="M476" s="4">
        <v>9834.7199999999993</v>
      </c>
      <c r="N476" s="2">
        <v>2941.59</v>
      </c>
      <c r="O476" s="2">
        <v>29.91</v>
      </c>
      <c r="P476" s="2" t="s">
        <v>554</v>
      </c>
      <c r="Q476" s="2" t="s">
        <v>558</v>
      </c>
      <c r="R476" s="2">
        <v>2023</v>
      </c>
      <c r="S476" s="11" t="str">
        <f>TEXT(Table1[[#This Row],[Invoice Date]],"mmm")</f>
        <v>Oct</v>
      </c>
      <c r="T476" s="11">
        <f>DAY(Table1[[#This Row],[Invoice Date]])</f>
        <v>24</v>
      </c>
      <c r="U476" s="11" t="s">
        <v>561</v>
      </c>
    </row>
    <row r="477" spans="1:21" x14ac:dyDescent="0.25">
      <c r="A477" s="10" t="s">
        <v>20</v>
      </c>
      <c r="B477" s="2" t="s">
        <v>497</v>
      </c>
      <c r="C477" s="5">
        <v>44673</v>
      </c>
      <c r="D477" s="2" t="s">
        <v>522</v>
      </c>
      <c r="E477" s="2" t="s">
        <v>524</v>
      </c>
      <c r="F477" s="2" t="s">
        <v>603</v>
      </c>
      <c r="G477" s="2" t="s">
        <v>528</v>
      </c>
      <c r="H477" s="2" t="s">
        <v>529</v>
      </c>
      <c r="I477" s="2" t="s">
        <v>592</v>
      </c>
      <c r="J477" s="3" t="s">
        <v>597</v>
      </c>
      <c r="K477" s="4">
        <v>113.67</v>
      </c>
      <c r="L477" s="2">
        <v>37</v>
      </c>
      <c r="M477" s="4">
        <v>4205.79</v>
      </c>
      <c r="N477" s="2">
        <v>799.33</v>
      </c>
      <c r="O477" s="2">
        <v>19.010000000000002</v>
      </c>
      <c r="P477" s="2" t="s">
        <v>555</v>
      </c>
      <c r="Q477" s="2" t="s">
        <v>559</v>
      </c>
      <c r="R477" s="2">
        <v>2022</v>
      </c>
      <c r="S477" s="11" t="str">
        <f>TEXT(Table1[[#This Row],[Invoice Date]],"mmm")</f>
        <v>Apr</v>
      </c>
      <c r="T477" s="11">
        <f>DAY(Table1[[#This Row],[Invoice Date]])</f>
        <v>22</v>
      </c>
      <c r="U477" s="11" t="s">
        <v>562</v>
      </c>
    </row>
    <row r="478" spans="1:21" x14ac:dyDescent="0.25">
      <c r="A478" s="10" t="s">
        <v>18</v>
      </c>
      <c r="B478" s="2" t="s">
        <v>498</v>
      </c>
      <c r="C478" s="5">
        <v>44516</v>
      </c>
      <c r="D478" s="2" t="s">
        <v>522</v>
      </c>
      <c r="E478" s="2" t="s">
        <v>525</v>
      </c>
      <c r="F478" s="2" t="s">
        <v>602</v>
      </c>
      <c r="G478" s="2" t="s">
        <v>541</v>
      </c>
      <c r="H478" s="2" t="s">
        <v>548</v>
      </c>
      <c r="I478" s="2" t="s">
        <v>591</v>
      </c>
      <c r="J478" s="3" t="s">
        <v>598</v>
      </c>
      <c r="K478" s="4">
        <v>127.44</v>
      </c>
      <c r="L478" s="2">
        <v>81</v>
      </c>
      <c r="M478" s="4">
        <v>10322.64</v>
      </c>
      <c r="N478" s="2">
        <v>1553.62</v>
      </c>
      <c r="O478" s="2">
        <v>15.05</v>
      </c>
      <c r="P478" s="2" t="s">
        <v>554</v>
      </c>
      <c r="Q478" s="2" t="s">
        <v>558</v>
      </c>
      <c r="R478" s="2">
        <v>2023</v>
      </c>
      <c r="S478" s="11" t="str">
        <f>TEXT(Table1[[#This Row],[Invoice Date]],"mmm")</f>
        <v>Nov</v>
      </c>
      <c r="T478" s="11">
        <f>DAY(Table1[[#This Row],[Invoice Date]])</f>
        <v>16</v>
      </c>
      <c r="U478" s="11" t="s">
        <v>562</v>
      </c>
    </row>
    <row r="479" spans="1:21" x14ac:dyDescent="0.25">
      <c r="A479" s="10" t="s">
        <v>18</v>
      </c>
      <c r="B479" s="2" t="s">
        <v>499</v>
      </c>
      <c r="C479" s="5">
        <v>44433</v>
      </c>
      <c r="D479" s="2" t="s">
        <v>522</v>
      </c>
      <c r="E479" s="2" t="s">
        <v>525</v>
      </c>
      <c r="F479" s="2" t="s">
        <v>602</v>
      </c>
      <c r="G479" s="2" t="s">
        <v>542</v>
      </c>
      <c r="H479" s="2" t="s">
        <v>551</v>
      </c>
      <c r="I479" s="2" t="s">
        <v>593</v>
      </c>
      <c r="J479" s="3" t="s">
        <v>599</v>
      </c>
      <c r="K479" s="4">
        <v>78.010000000000005</v>
      </c>
      <c r="L479" s="2">
        <v>95</v>
      </c>
      <c r="M479" s="4">
        <v>7410.95</v>
      </c>
      <c r="N479" s="2">
        <v>1397.45</v>
      </c>
      <c r="O479" s="2">
        <v>18.86</v>
      </c>
      <c r="P479" s="2" t="s">
        <v>554</v>
      </c>
      <c r="Q479" s="2" t="s">
        <v>557</v>
      </c>
      <c r="R479" s="2">
        <v>2023</v>
      </c>
      <c r="S479" s="11" t="str">
        <f>TEXT(Table1[[#This Row],[Invoice Date]],"mmm")</f>
        <v>Aug</v>
      </c>
      <c r="T479" s="11">
        <f>DAY(Table1[[#This Row],[Invoice Date]])</f>
        <v>25</v>
      </c>
      <c r="U479" s="11" t="s">
        <v>561</v>
      </c>
    </row>
    <row r="480" spans="1:21" x14ac:dyDescent="0.25">
      <c r="A480" s="10" t="s">
        <v>20</v>
      </c>
      <c r="B480" s="2" t="s">
        <v>500</v>
      </c>
      <c r="C480" s="5">
        <v>44446</v>
      </c>
      <c r="D480" s="2" t="s">
        <v>522</v>
      </c>
      <c r="E480" s="2" t="s">
        <v>526</v>
      </c>
      <c r="F480" s="2" t="s">
        <v>604</v>
      </c>
      <c r="G480" s="2" t="s">
        <v>546</v>
      </c>
      <c r="H480" s="2" t="s">
        <v>537</v>
      </c>
      <c r="I480" s="2" t="s">
        <v>591</v>
      </c>
      <c r="J480" s="3" t="s">
        <v>598</v>
      </c>
      <c r="K480" s="4">
        <v>124.76</v>
      </c>
      <c r="L480" s="2">
        <v>57</v>
      </c>
      <c r="M480" s="4">
        <v>7111.32</v>
      </c>
      <c r="N480" s="2">
        <v>1916.17</v>
      </c>
      <c r="O480" s="2">
        <v>26.95</v>
      </c>
      <c r="P480" s="2" t="s">
        <v>555</v>
      </c>
      <c r="Q480" s="2" t="s">
        <v>558</v>
      </c>
      <c r="R480" s="2">
        <v>2022</v>
      </c>
      <c r="S480" s="11" t="str">
        <f>TEXT(Table1[[#This Row],[Invoice Date]],"mmm")</f>
        <v>Sep</v>
      </c>
      <c r="T480" s="11">
        <f>DAY(Table1[[#This Row],[Invoice Date]])</f>
        <v>7</v>
      </c>
      <c r="U480" s="11" t="s">
        <v>562</v>
      </c>
    </row>
    <row r="481" spans="1:21" x14ac:dyDescent="0.25">
      <c r="A481" s="10" t="s">
        <v>20</v>
      </c>
      <c r="B481" s="2" t="s">
        <v>501</v>
      </c>
      <c r="C481" s="5">
        <v>44789</v>
      </c>
      <c r="D481" s="2" t="s">
        <v>522</v>
      </c>
      <c r="E481" s="2" t="s">
        <v>525</v>
      </c>
      <c r="F481" s="2" t="s">
        <v>602</v>
      </c>
      <c r="G481" s="2" t="s">
        <v>531</v>
      </c>
      <c r="H481" s="2" t="s">
        <v>548</v>
      </c>
      <c r="I481" s="2" t="s">
        <v>591</v>
      </c>
      <c r="J481" s="3" t="s">
        <v>598</v>
      </c>
      <c r="K481" s="4">
        <v>21.04</v>
      </c>
      <c r="L481" s="2">
        <v>8</v>
      </c>
      <c r="M481" s="4">
        <v>168.32</v>
      </c>
      <c r="N481" s="2">
        <v>23.77</v>
      </c>
      <c r="O481" s="2">
        <v>14.12</v>
      </c>
      <c r="P481" s="2" t="s">
        <v>554</v>
      </c>
      <c r="Q481" s="2" t="s">
        <v>559</v>
      </c>
      <c r="R481" s="2">
        <v>2021</v>
      </c>
      <c r="S481" s="11" t="str">
        <f>TEXT(Table1[[#This Row],[Invoice Date]],"mmm")</f>
        <v>Aug</v>
      </c>
      <c r="T481" s="11">
        <f>DAY(Table1[[#This Row],[Invoice Date]])</f>
        <v>16</v>
      </c>
      <c r="U481" s="11" t="s">
        <v>560</v>
      </c>
    </row>
    <row r="482" spans="1:21" x14ac:dyDescent="0.25">
      <c r="A482" s="10" t="s">
        <v>21</v>
      </c>
      <c r="B482" s="2" t="s">
        <v>502</v>
      </c>
      <c r="C482" s="5">
        <v>44389</v>
      </c>
      <c r="D482" s="2" t="s">
        <v>522</v>
      </c>
      <c r="E482" s="2" t="s">
        <v>524</v>
      </c>
      <c r="F482" s="2" t="s">
        <v>603</v>
      </c>
      <c r="G482" s="2" t="s">
        <v>529</v>
      </c>
      <c r="H482" s="2" t="s">
        <v>528</v>
      </c>
      <c r="I482" s="2" t="s">
        <v>592</v>
      </c>
      <c r="J482" s="3" t="s">
        <v>597</v>
      </c>
      <c r="K482" s="4">
        <v>140.19</v>
      </c>
      <c r="L482" s="2">
        <v>79</v>
      </c>
      <c r="M482" s="4">
        <v>11075.01</v>
      </c>
      <c r="N482" s="2">
        <v>3216.39</v>
      </c>
      <c r="O482" s="2">
        <v>29.04</v>
      </c>
      <c r="P482" s="2" t="s">
        <v>555</v>
      </c>
      <c r="Q482" s="2" t="s">
        <v>556</v>
      </c>
      <c r="R482" s="2">
        <v>2022</v>
      </c>
      <c r="S482" s="11" t="str">
        <f>TEXT(Table1[[#This Row],[Invoice Date]],"mmm")</f>
        <v>Jul</v>
      </c>
      <c r="T482" s="11">
        <f>DAY(Table1[[#This Row],[Invoice Date]])</f>
        <v>12</v>
      </c>
      <c r="U482" s="11" t="s">
        <v>560</v>
      </c>
    </row>
    <row r="483" spans="1:21" x14ac:dyDescent="0.25">
      <c r="A483" s="10" t="s">
        <v>18</v>
      </c>
      <c r="B483" s="2" t="s">
        <v>503</v>
      </c>
      <c r="C483" s="5">
        <v>44338</v>
      </c>
      <c r="D483" s="2" t="s">
        <v>522</v>
      </c>
      <c r="E483" s="2" t="s">
        <v>523</v>
      </c>
      <c r="F483" s="2" t="s">
        <v>601</v>
      </c>
      <c r="G483" s="2" t="s">
        <v>530</v>
      </c>
      <c r="H483" s="2" t="s">
        <v>539</v>
      </c>
      <c r="I483" s="2" t="s">
        <v>594</v>
      </c>
      <c r="J483" s="3" t="s">
        <v>596</v>
      </c>
      <c r="K483" s="4">
        <v>77.63</v>
      </c>
      <c r="L483" s="2">
        <v>95</v>
      </c>
      <c r="M483" s="4">
        <v>7374.85</v>
      </c>
      <c r="N483" s="2">
        <v>1241.73</v>
      </c>
      <c r="O483" s="2">
        <v>16.84</v>
      </c>
      <c r="P483" s="2" t="s">
        <v>555</v>
      </c>
      <c r="Q483" s="2" t="s">
        <v>556</v>
      </c>
      <c r="R483" s="2">
        <v>2021</v>
      </c>
      <c r="S483" s="11" t="str">
        <f>TEXT(Table1[[#This Row],[Invoice Date]],"mmm")</f>
        <v>May</v>
      </c>
      <c r="T483" s="11">
        <f>DAY(Table1[[#This Row],[Invoice Date]])</f>
        <v>22</v>
      </c>
      <c r="U483" s="11" t="s">
        <v>560</v>
      </c>
    </row>
    <row r="484" spans="1:21" x14ac:dyDescent="0.25">
      <c r="A484" s="10" t="s">
        <v>18</v>
      </c>
      <c r="B484" s="2" t="s">
        <v>504</v>
      </c>
      <c r="C484" s="5">
        <v>45277</v>
      </c>
      <c r="D484" s="2" t="s">
        <v>522</v>
      </c>
      <c r="E484" s="2" t="s">
        <v>524</v>
      </c>
      <c r="F484" s="2" t="s">
        <v>603</v>
      </c>
      <c r="G484" s="2" t="s">
        <v>529</v>
      </c>
      <c r="H484" s="2" t="s">
        <v>528</v>
      </c>
      <c r="I484" s="2" t="s">
        <v>592</v>
      </c>
      <c r="J484" s="3" t="s">
        <v>597</v>
      </c>
      <c r="K484" s="4">
        <v>91.94</v>
      </c>
      <c r="L484" s="2">
        <v>94</v>
      </c>
      <c r="M484" s="4">
        <v>8642.36</v>
      </c>
      <c r="N484" s="2">
        <v>2568.17</v>
      </c>
      <c r="O484" s="2">
        <v>29.72</v>
      </c>
      <c r="P484" s="2" t="s">
        <v>554</v>
      </c>
      <c r="Q484" s="2" t="s">
        <v>558</v>
      </c>
      <c r="R484" s="2">
        <v>2022</v>
      </c>
      <c r="S484" s="11" t="str">
        <f>TEXT(Table1[[#This Row],[Invoice Date]],"mmm")</f>
        <v>Dec</v>
      </c>
      <c r="T484" s="11">
        <f>DAY(Table1[[#This Row],[Invoice Date]])</f>
        <v>17</v>
      </c>
      <c r="U484" s="11" t="s">
        <v>560</v>
      </c>
    </row>
    <row r="485" spans="1:21" x14ac:dyDescent="0.25">
      <c r="A485" s="10" t="s">
        <v>21</v>
      </c>
      <c r="B485" s="2" t="s">
        <v>505</v>
      </c>
      <c r="C485" s="5">
        <v>44606</v>
      </c>
      <c r="D485" s="2" t="s">
        <v>522</v>
      </c>
      <c r="E485" s="2" t="s">
        <v>524</v>
      </c>
      <c r="F485" s="2" t="s">
        <v>603</v>
      </c>
      <c r="G485" s="2" t="s">
        <v>528</v>
      </c>
      <c r="H485" s="2" t="s">
        <v>549</v>
      </c>
      <c r="I485" s="2" t="s">
        <v>591</v>
      </c>
      <c r="J485" s="3" t="s">
        <v>598</v>
      </c>
      <c r="K485" s="4">
        <v>53.13</v>
      </c>
      <c r="L485" s="2">
        <v>20</v>
      </c>
      <c r="M485" s="4">
        <v>1062.5999999999999</v>
      </c>
      <c r="N485" s="2">
        <v>284.48</v>
      </c>
      <c r="O485" s="2">
        <v>26.77</v>
      </c>
      <c r="P485" s="2" t="s">
        <v>554</v>
      </c>
      <c r="Q485" s="2" t="s">
        <v>559</v>
      </c>
      <c r="R485" s="2">
        <v>2022</v>
      </c>
      <c r="S485" s="11" t="str">
        <f>TEXT(Table1[[#This Row],[Invoice Date]],"mmm")</f>
        <v>Feb</v>
      </c>
      <c r="T485" s="11">
        <f>DAY(Table1[[#This Row],[Invoice Date]])</f>
        <v>14</v>
      </c>
      <c r="U485" s="11" t="s">
        <v>560</v>
      </c>
    </row>
    <row r="486" spans="1:21" x14ac:dyDescent="0.25">
      <c r="A486" s="10" t="s">
        <v>19</v>
      </c>
      <c r="B486" s="2" t="s">
        <v>506</v>
      </c>
      <c r="C486" s="5">
        <v>44277</v>
      </c>
      <c r="D486" s="2" t="s">
        <v>522</v>
      </c>
      <c r="E486" s="2" t="s">
        <v>526</v>
      </c>
      <c r="F486" s="2" t="s">
        <v>604</v>
      </c>
      <c r="G486" s="2" t="s">
        <v>535</v>
      </c>
      <c r="H486" s="2" t="s">
        <v>534</v>
      </c>
      <c r="I486" s="2" t="s">
        <v>593</v>
      </c>
      <c r="J486" s="3" t="s">
        <v>599</v>
      </c>
      <c r="K486" s="4">
        <v>116.53</v>
      </c>
      <c r="L486" s="2">
        <v>53</v>
      </c>
      <c r="M486" s="4">
        <v>6176.09</v>
      </c>
      <c r="N486" s="2">
        <v>1616.37</v>
      </c>
      <c r="O486" s="2">
        <v>26.17</v>
      </c>
      <c r="P486" s="2" t="s">
        <v>555</v>
      </c>
      <c r="Q486" s="2" t="s">
        <v>556</v>
      </c>
      <c r="R486" s="2">
        <v>2023</v>
      </c>
      <c r="S486" s="11" t="str">
        <f>TEXT(Table1[[#This Row],[Invoice Date]],"mmm")</f>
        <v>Mar</v>
      </c>
      <c r="T486" s="11">
        <f>DAY(Table1[[#This Row],[Invoice Date]])</f>
        <v>22</v>
      </c>
      <c r="U486" s="11" t="s">
        <v>562</v>
      </c>
    </row>
    <row r="487" spans="1:21" x14ac:dyDescent="0.25">
      <c r="A487" s="10" t="s">
        <v>21</v>
      </c>
      <c r="B487" s="2" t="s">
        <v>507</v>
      </c>
      <c r="C487" s="5">
        <v>44818</v>
      </c>
      <c r="D487" s="2" t="s">
        <v>522</v>
      </c>
      <c r="E487" s="2" t="s">
        <v>595</v>
      </c>
      <c r="F487" s="2" t="s">
        <v>605</v>
      </c>
      <c r="G487" s="2" t="s">
        <v>569</v>
      </c>
      <c r="H487" s="2" t="s">
        <v>571</v>
      </c>
      <c r="I487" s="2" t="s">
        <v>591</v>
      </c>
      <c r="J487" s="3" t="s">
        <v>598</v>
      </c>
      <c r="K487" s="4">
        <v>29.96</v>
      </c>
      <c r="L487" s="2">
        <v>12</v>
      </c>
      <c r="M487" s="4">
        <v>359.52</v>
      </c>
      <c r="N487" s="2">
        <v>58.81</v>
      </c>
      <c r="O487" s="2">
        <v>16.36</v>
      </c>
      <c r="P487" s="2" t="s">
        <v>555</v>
      </c>
      <c r="Q487" s="2" t="s">
        <v>558</v>
      </c>
      <c r="R487" s="2">
        <v>2022</v>
      </c>
      <c r="S487" s="11" t="str">
        <f>TEXT(Table1[[#This Row],[Invoice Date]],"mmm")</f>
        <v>Sep</v>
      </c>
      <c r="T487" s="11">
        <f>DAY(Table1[[#This Row],[Invoice Date]])</f>
        <v>14</v>
      </c>
      <c r="U487" s="11" t="s">
        <v>562</v>
      </c>
    </row>
    <row r="488" spans="1:21" x14ac:dyDescent="0.25">
      <c r="A488" s="10" t="s">
        <v>17</v>
      </c>
      <c r="B488" s="2" t="s">
        <v>508</v>
      </c>
      <c r="C488" s="5">
        <v>45174</v>
      </c>
      <c r="D488" s="2" t="s">
        <v>522</v>
      </c>
      <c r="E488" s="2" t="s">
        <v>526</v>
      </c>
      <c r="F488" s="2" t="s">
        <v>604</v>
      </c>
      <c r="G488" s="2" t="s">
        <v>534</v>
      </c>
      <c r="H488" s="2" t="s">
        <v>535</v>
      </c>
      <c r="I488" s="2" t="s">
        <v>593</v>
      </c>
      <c r="J488" s="3" t="s">
        <v>599</v>
      </c>
      <c r="K488" s="4">
        <v>133.44</v>
      </c>
      <c r="L488" s="2">
        <v>49</v>
      </c>
      <c r="M488" s="4">
        <v>6538.56</v>
      </c>
      <c r="N488" s="2">
        <v>665.33</v>
      </c>
      <c r="O488" s="2">
        <v>10.18</v>
      </c>
      <c r="P488" s="2" t="s">
        <v>554</v>
      </c>
      <c r="Q488" s="2" t="s">
        <v>558</v>
      </c>
      <c r="R488" s="2">
        <v>2022</v>
      </c>
      <c r="S488" s="11" t="str">
        <f>TEXT(Table1[[#This Row],[Invoice Date]],"mmm")</f>
        <v>Sep</v>
      </c>
      <c r="T488" s="11">
        <f>DAY(Table1[[#This Row],[Invoice Date]])</f>
        <v>5</v>
      </c>
      <c r="U488" s="11" t="s">
        <v>560</v>
      </c>
    </row>
    <row r="489" spans="1:21" x14ac:dyDescent="0.25">
      <c r="A489" s="10" t="s">
        <v>18</v>
      </c>
      <c r="B489" s="2" t="s">
        <v>509</v>
      </c>
      <c r="C489" s="5">
        <v>45123</v>
      </c>
      <c r="D489" s="2" t="s">
        <v>522</v>
      </c>
      <c r="E489" s="2" t="s">
        <v>525</v>
      </c>
      <c r="F489" s="2" t="s">
        <v>602</v>
      </c>
      <c r="G489" s="2" t="s">
        <v>542</v>
      </c>
      <c r="H489" s="2" t="s">
        <v>548</v>
      </c>
      <c r="I489" s="2" t="s">
        <v>593</v>
      </c>
      <c r="J489" s="3" t="s">
        <v>599</v>
      </c>
      <c r="K489" s="4">
        <v>127.66</v>
      </c>
      <c r="L489" s="2">
        <v>17</v>
      </c>
      <c r="M489" s="4">
        <v>2170.2199999999998</v>
      </c>
      <c r="N489" s="2">
        <v>382.88</v>
      </c>
      <c r="O489" s="2">
        <v>17.64</v>
      </c>
      <c r="P489" s="2" t="s">
        <v>554</v>
      </c>
      <c r="Q489" s="2" t="s">
        <v>559</v>
      </c>
      <c r="R489" s="2">
        <v>2021</v>
      </c>
      <c r="S489" s="11" t="str">
        <f>TEXT(Table1[[#This Row],[Invoice Date]],"mmm")</f>
        <v>Jul</v>
      </c>
      <c r="T489" s="11">
        <f>DAY(Table1[[#This Row],[Invoice Date]])</f>
        <v>16</v>
      </c>
      <c r="U489" s="11" t="s">
        <v>562</v>
      </c>
    </row>
    <row r="490" spans="1:21" x14ac:dyDescent="0.25">
      <c r="A490" s="10" t="s">
        <v>20</v>
      </c>
      <c r="B490" s="2" t="s">
        <v>510</v>
      </c>
      <c r="C490" s="5">
        <v>44607</v>
      </c>
      <c r="D490" s="2" t="s">
        <v>522</v>
      </c>
      <c r="E490" s="2" t="s">
        <v>525</v>
      </c>
      <c r="F490" s="2" t="s">
        <v>602</v>
      </c>
      <c r="G490" s="2" t="s">
        <v>540</v>
      </c>
      <c r="H490" s="2" t="s">
        <v>548</v>
      </c>
      <c r="I490" s="2" t="s">
        <v>592</v>
      </c>
      <c r="J490" s="3" t="s">
        <v>597</v>
      </c>
      <c r="K490" s="4">
        <v>48.09</v>
      </c>
      <c r="L490" s="2">
        <v>64</v>
      </c>
      <c r="M490" s="4">
        <v>3077.76</v>
      </c>
      <c r="N490" s="2">
        <v>493.56</v>
      </c>
      <c r="O490" s="2">
        <v>16.04</v>
      </c>
      <c r="P490" s="2" t="s">
        <v>554</v>
      </c>
      <c r="Q490" s="2" t="s">
        <v>557</v>
      </c>
      <c r="R490" s="2">
        <v>2023</v>
      </c>
      <c r="S490" s="11" t="str">
        <f>TEXT(Table1[[#This Row],[Invoice Date]],"mmm")</f>
        <v>Feb</v>
      </c>
      <c r="T490" s="11">
        <f>DAY(Table1[[#This Row],[Invoice Date]])</f>
        <v>15</v>
      </c>
      <c r="U490" s="11" t="s">
        <v>562</v>
      </c>
    </row>
    <row r="491" spans="1:21" x14ac:dyDescent="0.25">
      <c r="A491" s="10" t="s">
        <v>17</v>
      </c>
      <c r="B491" s="2" t="s">
        <v>511</v>
      </c>
      <c r="C491" s="5">
        <v>44557</v>
      </c>
      <c r="D491" s="2" t="s">
        <v>522</v>
      </c>
      <c r="E491" s="2" t="s">
        <v>524</v>
      </c>
      <c r="F491" s="2" t="s">
        <v>603</v>
      </c>
      <c r="G491" s="2" t="s">
        <v>532</v>
      </c>
      <c r="H491" s="2" t="s">
        <v>549</v>
      </c>
      <c r="I491" s="2" t="s">
        <v>591</v>
      </c>
      <c r="J491" s="3" t="s">
        <v>598</v>
      </c>
      <c r="K491" s="4">
        <v>125.21</v>
      </c>
      <c r="L491" s="2">
        <v>42</v>
      </c>
      <c r="M491" s="4">
        <v>5258.82</v>
      </c>
      <c r="N491" s="2">
        <v>565.21</v>
      </c>
      <c r="O491" s="2">
        <v>10.75</v>
      </c>
      <c r="P491" s="2" t="s">
        <v>554</v>
      </c>
      <c r="Q491" s="2" t="s">
        <v>558</v>
      </c>
      <c r="R491" s="2">
        <v>2021</v>
      </c>
      <c r="S491" s="11" t="str">
        <f>TEXT(Table1[[#This Row],[Invoice Date]],"mmm")</f>
        <v>Dec</v>
      </c>
      <c r="T491" s="11">
        <f>DAY(Table1[[#This Row],[Invoice Date]])</f>
        <v>27</v>
      </c>
      <c r="U491" s="11" t="s">
        <v>560</v>
      </c>
    </row>
    <row r="492" spans="1:21" x14ac:dyDescent="0.25">
      <c r="A492" s="10" t="s">
        <v>18</v>
      </c>
      <c r="B492" s="2" t="s">
        <v>512</v>
      </c>
      <c r="C492" s="5">
        <v>45000</v>
      </c>
      <c r="D492" s="2" t="s">
        <v>522</v>
      </c>
      <c r="E492" s="2" t="s">
        <v>524</v>
      </c>
      <c r="F492" s="2" t="s">
        <v>603</v>
      </c>
      <c r="G492" s="2" t="s">
        <v>538</v>
      </c>
      <c r="H492" s="2" t="s">
        <v>529</v>
      </c>
      <c r="I492" s="2" t="s">
        <v>594</v>
      </c>
      <c r="J492" s="3" t="s">
        <v>596</v>
      </c>
      <c r="K492" s="4">
        <v>122.23</v>
      </c>
      <c r="L492" s="2">
        <v>94</v>
      </c>
      <c r="M492" s="4">
        <v>11489.62</v>
      </c>
      <c r="N492" s="2">
        <v>2310.25</v>
      </c>
      <c r="O492" s="2">
        <v>20.11</v>
      </c>
      <c r="P492" s="2" t="s">
        <v>555</v>
      </c>
      <c r="Q492" s="2" t="s">
        <v>557</v>
      </c>
      <c r="R492" s="2">
        <v>2021</v>
      </c>
      <c r="S492" s="11" t="str">
        <f>TEXT(Table1[[#This Row],[Invoice Date]],"mmm")</f>
        <v>Mar</v>
      </c>
      <c r="T492" s="11">
        <f>DAY(Table1[[#This Row],[Invoice Date]])</f>
        <v>15</v>
      </c>
      <c r="U492" s="11" t="s">
        <v>562</v>
      </c>
    </row>
    <row r="493" spans="1:21" x14ac:dyDescent="0.25">
      <c r="A493" s="10" t="s">
        <v>21</v>
      </c>
      <c r="B493" s="2" t="s">
        <v>513</v>
      </c>
      <c r="C493" s="5">
        <v>44454</v>
      </c>
      <c r="D493" s="2" t="s">
        <v>522</v>
      </c>
      <c r="E493" s="2" t="s">
        <v>595</v>
      </c>
      <c r="F493" s="2" t="s">
        <v>605</v>
      </c>
      <c r="G493" s="2" t="s">
        <v>572</v>
      </c>
      <c r="H493" s="2" t="s">
        <v>573</v>
      </c>
      <c r="I493" s="2" t="s">
        <v>591</v>
      </c>
      <c r="J493" s="3" t="s">
        <v>598</v>
      </c>
      <c r="K493" s="4">
        <v>102.19</v>
      </c>
      <c r="L493" s="2">
        <v>29</v>
      </c>
      <c r="M493" s="4">
        <v>2963.51</v>
      </c>
      <c r="N493" s="2">
        <v>535.23</v>
      </c>
      <c r="O493" s="2">
        <v>18.059999999999999</v>
      </c>
      <c r="P493" s="2" t="s">
        <v>554</v>
      </c>
      <c r="Q493" s="2" t="s">
        <v>557</v>
      </c>
      <c r="R493" s="2">
        <v>2023</v>
      </c>
      <c r="S493" s="11" t="str">
        <f>TEXT(Table1[[#This Row],[Invoice Date]],"mmm")</f>
        <v>Sep</v>
      </c>
      <c r="T493" s="11">
        <f>DAY(Table1[[#This Row],[Invoice Date]])</f>
        <v>15</v>
      </c>
      <c r="U493" s="11" t="s">
        <v>562</v>
      </c>
    </row>
    <row r="494" spans="1:21" x14ac:dyDescent="0.25">
      <c r="A494" s="10" t="s">
        <v>17</v>
      </c>
      <c r="B494" s="2" t="s">
        <v>514</v>
      </c>
      <c r="C494" s="5">
        <v>44963</v>
      </c>
      <c r="D494" s="2" t="s">
        <v>522</v>
      </c>
      <c r="E494" s="2" t="s">
        <v>524</v>
      </c>
      <c r="F494" s="2" t="s">
        <v>603</v>
      </c>
      <c r="G494" s="2" t="s">
        <v>538</v>
      </c>
      <c r="H494" s="2" t="s">
        <v>538</v>
      </c>
      <c r="I494" s="2" t="s">
        <v>591</v>
      </c>
      <c r="J494" s="3" t="s">
        <v>598</v>
      </c>
      <c r="K494" s="4">
        <v>68.56</v>
      </c>
      <c r="L494" s="2">
        <v>19</v>
      </c>
      <c r="M494" s="4">
        <v>1302.6400000000001</v>
      </c>
      <c r="N494" s="2">
        <v>295.58</v>
      </c>
      <c r="O494" s="2">
        <v>22.69</v>
      </c>
      <c r="P494" s="2" t="s">
        <v>555</v>
      </c>
      <c r="Q494" s="2" t="s">
        <v>556</v>
      </c>
      <c r="R494" s="2">
        <v>2023</v>
      </c>
      <c r="S494" s="11" t="str">
        <f>TEXT(Table1[[#This Row],[Invoice Date]],"mmm")</f>
        <v>Feb</v>
      </c>
      <c r="T494" s="11">
        <f>DAY(Table1[[#This Row],[Invoice Date]])</f>
        <v>6</v>
      </c>
      <c r="U494" s="11" t="s">
        <v>562</v>
      </c>
    </row>
    <row r="495" spans="1:21" x14ac:dyDescent="0.25">
      <c r="A495" s="10" t="s">
        <v>18</v>
      </c>
      <c r="B495" s="2" t="s">
        <v>515</v>
      </c>
      <c r="C495" s="5">
        <v>45258</v>
      </c>
      <c r="D495" s="2" t="s">
        <v>522</v>
      </c>
      <c r="E495" s="2" t="s">
        <v>595</v>
      </c>
      <c r="F495" s="2" t="s">
        <v>605</v>
      </c>
      <c r="G495" s="2" t="s">
        <v>572</v>
      </c>
      <c r="H495" s="2" t="s">
        <v>574</v>
      </c>
      <c r="I495" s="2" t="s">
        <v>594</v>
      </c>
      <c r="J495" s="3" t="s">
        <v>596</v>
      </c>
      <c r="K495" s="4">
        <v>55.29</v>
      </c>
      <c r="L495" s="2">
        <v>11</v>
      </c>
      <c r="M495" s="4">
        <v>608.19000000000005</v>
      </c>
      <c r="N495" s="2">
        <v>136.38</v>
      </c>
      <c r="O495" s="2">
        <v>22.42</v>
      </c>
      <c r="P495" s="2" t="s">
        <v>555</v>
      </c>
      <c r="Q495" s="2" t="s">
        <v>557</v>
      </c>
      <c r="R495" s="2">
        <v>2023</v>
      </c>
      <c r="S495" s="11" t="str">
        <f>TEXT(Table1[[#This Row],[Invoice Date]],"mmm")</f>
        <v>Nov</v>
      </c>
      <c r="T495" s="11">
        <f>DAY(Table1[[#This Row],[Invoice Date]])</f>
        <v>28</v>
      </c>
      <c r="U495" s="11" t="s">
        <v>560</v>
      </c>
    </row>
    <row r="496" spans="1:21" x14ac:dyDescent="0.25">
      <c r="A496" s="10" t="s">
        <v>19</v>
      </c>
      <c r="B496" s="2" t="s">
        <v>516</v>
      </c>
      <c r="C496" s="5">
        <v>44270</v>
      </c>
      <c r="D496" s="2" t="s">
        <v>522</v>
      </c>
      <c r="E496" s="2" t="s">
        <v>523</v>
      </c>
      <c r="F496" s="2" t="s">
        <v>601</v>
      </c>
      <c r="G496" s="2" t="s">
        <v>539</v>
      </c>
      <c r="H496" s="2" t="s">
        <v>539</v>
      </c>
      <c r="I496" s="2" t="s">
        <v>592</v>
      </c>
      <c r="J496" s="3" t="s">
        <v>597</v>
      </c>
      <c r="K496" s="4">
        <v>50.13</v>
      </c>
      <c r="L496" s="2">
        <v>98</v>
      </c>
      <c r="M496" s="4">
        <v>4912.74</v>
      </c>
      <c r="N496" s="2">
        <v>609.91</v>
      </c>
      <c r="O496" s="2">
        <v>12.41</v>
      </c>
      <c r="P496" s="2" t="s">
        <v>554</v>
      </c>
      <c r="Q496" s="2" t="s">
        <v>559</v>
      </c>
      <c r="R496" s="2">
        <v>2022</v>
      </c>
      <c r="S496" s="11" t="str">
        <f>TEXT(Table1[[#This Row],[Invoice Date]],"mmm")</f>
        <v>Mar</v>
      </c>
      <c r="T496" s="11">
        <f>DAY(Table1[[#This Row],[Invoice Date]])</f>
        <v>15</v>
      </c>
      <c r="U496" s="11" t="s">
        <v>562</v>
      </c>
    </row>
    <row r="497" spans="1:21" x14ac:dyDescent="0.25">
      <c r="A497" s="10" t="s">
        <v>19</v>
      </c>
      <c r="B497" s="2" t="s">
        <v>517</v>
      </c>
      <c r="C497" s="5">
        <v>44960</v>
      </c>
      <c r="D497" s="2" t="s">
        <v>522</v>
      </c>
      <c r="E497" s="2" t="s">
        <v>524</v>
      </c>
      <c r="F497" s="2" t="s">
        <v>603</v>
      </c>
      <c r="G497" s="2" t="s">
        <v>528</v>
      </c>
      <c r="H497" s="2" t="s">
        <v>547</v>
      </c>
      <c r="I497" s="2" t="s">
        <v>591</v>
      </c>
      <c r="J497" s="3" t="s">
        <v>598</v>
      </c>
      <c r="K497" s="4">
        <v>61.42</v>
      </c>
      <c r="L497" s="2">
        <v>50</v>
      </c>
      <c r="M497" s="4">
        <v>3071</v>
      </c>
      <c r="N497" s="2">
        <v>907.15</v>
      </c>
      <c r="O497" s="2">
        <v>29.54</v>
      </c>
      <c r="P497" s="2" t="s">
        <v>555</v>
      </c>
      <c r="Q497" s="2" t="s">
        <v>556</v>
      </c>
      <c r="R497" s="2">
        <v>2023</v>
      </c>
      <c r="S497" s="11" t="str">
        <f>TEXT(Table1[[#This Row],[Invoice Date]],"mmm")</f>
        <v>Feb</v>
      </c>
      <c r="T497" s="11">
        <f>DAY(Table1[[#This Row],[Invoice Date]])</f>
        <v>3</v>
      </c>
      <c r="U497" s="11" t="s">
        <v>561</v>
      </c>
    </row>
    <row r="498" spans="1:21" x14ac:dyDescent="0.25">
      <c r="A498" s="10" t="s">
        <v>20</v>
      </c>
      <c r="B498" s="2" t="s">
        <v>518</v>
      </c>
      <c r="C498" s="5">
        <v>45159</v>
      </c>
      <c r="D498" s="2" t="s">
        <v>522</v>
      </c>
      <c r="E498" s="2" t="s">
        <v>525</v>
      </c>
      <c r="F498" s="2" t="s">
        <v>602</v>
      </c>
      <c r="G498" s="2" t="s">
        <v>531</v>
      </c>
      <c r="H498" s="2" t="s">
        <v>548</v>
      </c>
      <c r="I498" s="2" t="s">
        <v>591</v>
      </c>
      <c r="J498" s="3" t="s">
        <v>598</v>
      </c>
      <c r="K498" s="4">
        <v>137.46</v>
      </c>
      <c r="L498" s="2">
        <v>71</v>
      </c>
      <c r="M498" s="4">
        <v>9759.66</v>
      </c>
      <c r="N498" s="2">
        <v>1340.84</v>
      </c>
      <c r="O498" s="2">
        <v>13.74</v>
      </c>
      <c r="P498" s="2" t="s">
        <v>554</v>
      </c>
      <c r="Q498" s="2" t="s">
        <v>556</v>
      </c>
      <c r="R498" s="2">
        <v>2023</v>
      </c>
      <c r="S498" s="11" t="str">
        <f>TEXT(Table1[[#This Row],[Invoice Date]],"mmm")</f>
        <v>Aug</v>
      </c>
      <c r="T498" s="11">
        <f>DAY(Table1[[#This Row],[Invoice Date]])</f>
        <v>21</v>
      </c>
      <c r="U498" s="11" t="s">
        <v>561</v>
      </c>
    </row>
    <row r="499" spans="1:21" x14ac:dyDescent="0.25">
      <c r="A499" s="10" t="s">
        <v>18</v>
      </c>
      <c r="B499" s="2" t="s">
        <v>519</v>
      </c>
      <c r="C499" s="5">
        <v>44824</v>
      </c>
      <c r="D499" s="2" t="s">
        <v>522</v>
      </c>
      <c r="E499" s="2" t="s">
        <v>523</v>
      </c>
      <c r="F499" s="2" t="s">
        <v>601</v>
      </c>
      <c r="G499" s="2" t="s">
        <v>539</v>
      </c>
      <c r="H499" s="2" t="s">
        <v>530</v>
      </c>
      <c r="I499" s="2" t="s">
        <v>593</v>
      </c>
      <c r="J499" s="3" t="s">
        <v>599</v>
      </c>
      <c r="K499" s="4">
        <v>30.09</v>
      </c>
      <c r="L499" s="2">
        <v>58</v>
      </c>
      <c r="M499" s="4">
        <v>1745.22</v>
      </c>
      <c r="N499" s="2">
        <v>329.94</v>
      </c>
      <c r="O499" s="2">
        <v>18.91</v>
      </c>
      <c r="P499" s="2" t="s">
        <v>555</v>
      </c>
      <c r="Q499" s="2" t="s">
        <v>556</v>
      </c>
      <c r="R499" s="2">
        <v>2023</v>
      </c>
      <c r="S499" s="11" t="str">
        <f>TEXT(Table1[[#This Row],[Invoice Date]],"mmm")</f>
        <v>Sep</v>
      </c>
      <c r="T499" s="11">
        <f>DAY(Table1[[#This Row],[Invoice Date]])</f>
        <v>20</v>
      </c>
      <c r="U499" s="11" t="s">
        <v>560</v>
      </c>
    </row>
    <row r="500" spans="1:21" x14ac:dyDescent="0.25">
      <c r="A500" s="10" t="s">
        <v>19</v>
      </c>
      <c r="B500" s="2" t="s">
        <v>520</v>
      </c>
      <c r="C500" s="5">
        <v>44835</v>
      </c>
      <c r="D500" s="2" t="s">
        <v>522</v>
      </c>
      <c r="E500" s="2" t="s">
        <v>524</v>
      </c>
      <c r="F500" s="2" t="s">
        <v>603</v>
      </c>
      <c r="G500" s="2" t="s">
        <v>529</v>
      </c>
      <c r="H500" s="2" t="s">
        <v>538</v>
      </c>
      <c r="I500" s="2" t="s">
        <v>591</v>
      </c>
      <c r="J500" s="3" t="s">
        <v>598</v>
      </c>
      <c r="K500" s="4">
        <v>127.75</v>
      </c>
      <c r="L500" s="2">
        <v>34</v>
      </c>
      <c r="M500" s="4">
        <v>4343.5</v>
      </c>
      <c r="N500" s="2">
        <v>858.38</v>
      </c>
      <c r="O500" s="2">
        <v>19.760000000000002</v>
      </c>
      <c r="P500" s="2" t="s">
        <v>554</v>
      </c>
      <c r="Q500" s="2" t="s">
        <v>558</v>
      </c>
      <c r="R500" s="2">
        <v>2021</v>
      </c>
      <c r="S500" s="11" t="str">
        <f>TEXT(Table1[[#This Row],[Invoice Date]],"mmm")</f>
        <v>Oct</v>
      </c>
      <c r="T500" s="11">
        <f>DAY(Table1[[#This Row],[Invoice Date]])</f>
        <v>1</v>
      </c>
      <c r="U500" s="11" t="s">
        <v>561</v>
      </c>
    </row>
    <row r="501" spans="1:21" x14ac:dyDescent="0.25">
      <c r="A501" s="16" t="s">
        <v>21</v>
      </c>
      <c r="B501" s="17" t="s">
        <v>521</v>
      </c>
      <c r="C501" s="18">
        <v>44728</v>
      </c>
      <c r="D501" s="17" t="s">
        <v>522</v>
      </c>
      <c r="E501" s="17" t="s">
        <v>595</v>
      </c>
      <c r="F501" s="17" t="s">
        <v>605</v>
      </c>
      <c r="G501" s="17" t="s">
        <v>575</v>
      </c>
      <c r="H501" s="17" t="s">
        <v>576</v>
      </c>
      <c r="I501" s="17" t="s">
        <v>594</v>
      </c>
      <c r="J501" s="19" t="s">
        <v>596</v>
      </c>
      <c r="K501" s="20">
        <v>65.36</v>
      </c>
      <c r="L501" s="17">
        <v>20</v>
      </c>
      <c r="M501" s="20">
        <v>1307.2</v>
      </c>
      <c r="N501" s="17">
        <v>343.29</v>
      </c>
      <c r="O501" s="17">
        <v>26.26</v>
      </c>
      <c r="P501" s="17" t="s">
        <v>555</v>
      </c>
      <c r="Q501" s="17" t="s">
        <v>558</v>
      </c>
      <c r="R501" s="17">
        <v>2021</v>
      </c>
      <c r="S501" s="21" t="str">
        <f>TEXT(Table1[[#This Row],[Invoice Date]],"mmm")</f>
        <v>Jun</v>
      </c>
      <c r="T501" s="21">
        <f>DAY(Table1[[#This Row],[Invoice Date]])</f>
        <v>16</v>
      </c>
      <c r="U501" s="21" t="s">
        <v>560</v>
      </c>
    </row>
  </sheetData>
  <conditionalFormatting sqref="B1:B501">
    <cfRule type="duplicateValues" dxfId="2"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0F88E-AEB1-4CA5-B14B-BA239DE0FB09}">
  <dimension ref="B3:E21"/>
  <sheetViews>
    <sheetView workbookViewId="0">
      <selection activeCell="L10" sqref="L10"/>
    </sheetView>
  </sheetViews>
  <sheetFormatPr defaultRowHeight="15" x14ac:dyDescent="0.25"/>
  <cols>
    <col min="2" max="2" width="17.42578125" style="9" bestFit="1" customWidth="1"/>
  </cols>
  <sheetData>
    <row r="3" spans="2:5" x14ac:dyDescent="0.25">
      <c r="B3" s="7" t="s">
        <v>0</v>
      </c>
      <c r="E3" t="s">
        <v>608</v>
      </c>
    </row>
    <row r="4" spans="2:5" x14ac:dyDescent="0.25">
      <c r="B4" s="7" t="s">
        <v>1</v>
      </c>
      <c r="E4" t="s">
        <v>609</v>
      </c>
    </row>
    <row r="5" spans="2:5" x14ac:dyDescent="0.25">
      <c r="B5" s="8" t="s">
        <v>2</v>
      </c>
      <c r="E5" t="s">
        <v>610</v>
      </c>
    </row>
    <row r="6" spans="2:5" x14ac:dyDescent="0.25">
      <c r="B6" s="7" t="s">
        <v>3</v>
      </c>
    </row>
    <row r="7" spans="2:5" x14ac:dyDescent="0.25">
      <c r="B7" s="7" t="s">
        <v>4</v>
      </c>
      <c r="E7" t="s">
        <v>611</v>
      </c>
    </row>
    <row r="8" spans="2:5" x14ac:dyDescent="0.25">
      <c r="B8" s="7" t="s">
        <v>600</v>
      </c>
    </row>
    <row r="9" spans="2:5" x14ac:dyDescent="0.25">
      <c r="B9" s="7" t="s">
        <v>5</v>
      </c>
      <c r="E9" t="s">
        <v>612</v>
      </c>
    </row>
    <row r="10" spans="2:5" x14ac:dyDescent="0.25">
      <c r="B10" s="7" t="s">
        <v>6</v>
      </c>
    </row>
    <row r="11" spans="2:5" x14ac:dyDescent="0.25">
      <c r="B11" s="7" t="s">
        <v>7</v>
      </c>
      <c r="E11" t="s">
        <v>613</v>
      </c>
    </row>
    <row r="12" spans="2:5" x14ac:dyDescent="0.25">
      <c r="B12" s="7" t="s">
        <v>590</v>
      </c>
    </row>
    <row r="13" spans="2:5" x14ac:dyDescent="0.25">
      <c r="B13" s="7" t="s">
        <v>8</v>
      </c>
      <c r="E13" t="s">
        <v>614</v>
      </c>
    </row>
    <row r="14" spans="2:5" x14ac:dyDescent="0.25">
      <c r="B14" s="7" t="s">
        <v>9</v>
      </c>
    </row>
    <row r="15" spans="2:5" x14ac:dyDescent="0.25">
      <c r="B15" s="7" t="s">
        <v>10</v>
      </c>
      <c r="E15" t="s">
        <v>615</v>
      </c>
    </row>
    <row r="16" spans="2:5" x14ac:dyDescent="0.25">
      <c r="B16" s="7" t="s">
        <v>11</v>
      </c>
    </row>
    <row r="17" spans="2:5" x14ac:dyDescent="0.25">
      <c r="B17" s="7" t="s">
        <v>12</v>
      </c>
      <c r="E17" t="s">
        <v>616</v>
      </c>
    </row>
    <row r="18" spans="2:5" x14ac:dyDescent="0.25">
      <c r="B18" s="7" t="s">
        <v>13</v>
      </c>
    </row>
    <row r="19" spans="2:5" x14ac:dyDescent="0.25">
      <c r="B19" s="7" t="s">
        <v>14</v>
      </c>
      <c r="E19" t="s">
        <v>617</v>
      </c>
    </row>
    <row r="20" spans="2:5" x14ac:dyDescent="0.25">
      <c r="B20" s="7" t="s">
        <v>15</v>
      </c>
    </row>
    <row r="21" spans="2:5" x14ac:dyDescent="0.25">
      <c r="B21" s="7" t="s">
        <v>16</v>
      </c>
      <c r="E21" t="s">
        <v>618</v>
      </c>
    </row>
  </sheetData>
  <conditionalFormatting sqref="B4">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BFE7-21B5-4ADD-B73C-B404E1D27A22}">
  <dimension ref="A1:S501"/>
  <sheetViews>
    <sheetView showGridLines="0" topLeftCell="A2" zoomScale="74" zoomScaleNormal="74" workbookViewId="0">
      <selection activeCell="C6" sqref="C6"/>
    </sheetView>
  </sheetViews>
  <sheetFormatPr defaultColWidth="8.7109375" defaultRowHeight="15" x14ac:dyDescent="0.25"/>
  <cols>
    <col min="1" max="1" width="10.5703125" style="1" customWidth="1"/>
    <col min="2" max="2" width="13" style="1" customWidth="1"/>
    <col min="3" max="3" width="18.42578125" style="6" bestFit="1" customWidth="1"/>
    <col min="4" max="4" width="9.85546875" style="1" customWidth="1"/>
    <col min="5" max="5" width="10.85546875" style="1" bestFit="1" customWidth="1"/>
    <col min="6" max="6" width="13.42578125" style="1" bestFit="1" customWidth="1"/>
    <col min="7" max="7" width="15.42578125" style="1" bestFit="1" customWidth="1"/>
    <col min="8" max="8" width="17.5703125" style="1" customWidth="1"/>
    <col min="9" max="9" width="14.42578125" style="1" customWidth="1"/>
    <col min="10" max="10" width="11.42578125" style="1" customWidth="1"/>
    <col min="11" max="11" width="13.140625" style="1" customWidth="1"/>
    <col min="12" max="12" width="18.140625" style="1" customWidth="1"/>
    <col min="13" max="13" width="11.140625" style="1" customWidth="1"/>
    <col min="14" max="14" width="15.85546875" style="1" customWidth="1"/>
    <col min="15" max="15" width="10.42578125" style="1" customWidth="1"/>
    <col min="16" max="18" width="7.28515625" style="1" customWidth="1"/>
    <col min="19" max="19" width="16.42578125" style="1" customWidth="1"/>
    <col min="20" max="16384" width="8.7109375" style="1"/>
  </cols>
  <sheetData>
    <row r="1" spans="1:19" x14ac:dyDescent="0.25">
      <c r="A1" s="12" t="s">
        <v>0</v>
      </c>
      <c r="B1" s="13" t="s">
        <v>1</v>
      </c>
      <c r="C1" s="14" t="s">
        <v>2</v>
      </c>
      <c r="D1" s="13" t="s">
        <v>3</v>
      </c>
      <c r="E1" s="13" t="s">
        <v>4</v>
      </c>
      <c r="F1" s="13" t="s">
        <v>5</v>
      </c>
      <c r="G1" s="13" t="s">
        <v>6</v>
      </c>
      <c r="H1" s="13" t="s">
        <v>7</v>
      </c>
      <c r="I1" s="13" t="s">
        <v>8</v>
      </c>
      <c r="J1" s="13" t="s">
        <v>9</v>
      </c>
      <c r="K1" s="13" t="s">
        <v>10</v>
      </c>
      <c r="L1" s="13" t="s">
        <v>11</v>
      </c>
      <c r="M1" s="13" t="s">
        <v>12</v>
      </c>
      <c r="N1" s="13" t="s">
        <v>13</v>
      </c>
      <c r="O1" s="13" t="s">
        <v>14</v>
      </c>
      <c r="P1" s="13" t="s">
        <v>15</v>
      </c>
      <c r="Q1" s="15" t="s">
        <v>606</v>
      </c>
      <c r="R1" s="15" t="s">
        <v>607</v>
      </c>
      <c r="S1" s="15" t="s">
        <v>16</v>
      </c>
    </row>
    <row r="2" spans="1:19" x14ac:dyDescent="0.25">
      <c r="A2" s="10" t="s">
        <v>17</v>
      </c>
      <c r="B2" s="2" t="s">
        <v>22</v>
      </c>
      <c r="C2" s="5">
        <v>44557</v>
      </c>
      <c r="D2" s="2" t="s">
        <v>522</v>
      </c>
      <c r="E2" s="2" t="s">
        <v>595</v>
      </c>
      <c r="F2" s="2" t="s">
        <v>563</v>
      </c>
      <c r="G2" s="2" t="s">
        <v>564</v>
      </c>
      <c r="H2" s="2" t="s">
        <v>591</v>
      </c>
      <c r="I2" s="4">
        <v>94.8</v>
      </c>
      <c r="J2" s="2">
        <v>41</v>
      </c>
      <c r="K2" s="4">
        <f>Table13[[#This Row],[Price per Unit]]*Table13[[#This Row],[Units Sold]]</f>
        <v>3886.7999999999997</v>
      </c>
      <c r="L2" s="2">
        <v>1097.26</v>
      </c>
      <c r="M2" s="22">
        <f>Table13[[#This Row],[Operating Profit]]/Table13[[#This Row],[Total Sales]]</f>
        <v>0.28230420911804055</v>
      </c>
      <c r="N2" s="2" t="s">
        <v>554</v>
      </c>
      <c r="O2" s="2" t="str">
        <f>IF(MONTH(Table13[[#This Row],[Invoice Date]])&lt;4,"Q1",IF(MONTH(Table13[[#This Row],[Invoice Date]])&lt;7,"Q2",IF(MONTH(Table13[[#This Row],[Invoice Date]])&lt;10,"Q3",IF(MONTH(Table13[[#This Row],[Invoice Date]])&lt;13,"Q4"))))</f>
        <v>Q4</v>
      </c>
      <c r="P2" s="2">
        <f>YEAR(Table13[[#This Row],[Invoice Date]])</f>
        <v>2021</v>
      </c>
      <c r="Q2" s="11" t="str">
        <f>TEXT(Table13[[#This Row],[Invoice Date]],"mmm")</f>
        <v>Dec</v>
      </c>
      <c r="R2" s="11">
        <f>DAY(Table13[[#This Row],[Invoice Date]])</f>
        <v>27</v>
      </c>
      <c r="S2" s="11" t="s">
        <v>560</v>
      </c>
    </row>
    <row r="3" spans="1:19" x14ac:dyDescent="0.25">
      <c r="A3" s="10" t="s">
        <v>18</v>
      </c>
      <c r="B3" s="2" t="s">
        <v>23</v>
      </c>
      <c r="C3" s="5">
        <v>44632</v>
      </c>
      <c r="D3" s="2" t="s">
        <v>522</v>
      </c>
      <c r="E3" s="2" t="s">
        <v>595</v>
      </c>
      <c r="F3" s="2" t="s">
        <v>563</v>
      </c>
      <c r="G3" s="2" t="s">
        <v>565</v>
      </c>
      <c r="H3" s="2" t="s">
        <v>594</v>
      </c>
      <c r="I3" s="4">
        <v>29.93</v>
      </c>
      <c r="J3" s="2">
        <v>5</v>
      </c>
      <c r="K3" s="4">
        <f>Table13[[#This Row],[Price per Unit]]*Table13[[#This Row],[Units Sold]]</f>
        <v>149.65</v>
      </c>
      <c r="L3" s="2">
        <v>21.6</v>
      </c>
      <c r="M3" s="22">
        <f>Table13[[#This Row],[Operating Profit]]/Table13[[#This Row],[Total Sales]]</f>
        <v>0.14433678583361176</v>
      </c>
      <c r="N3" s="2" t="s">
        <v>554</v>
      </c>
      <c r="O3" s="2" t="str">
        <f>IF(MONTH(Table13[[#This Row],[Invoice Date]])&lt;4,"Q1",IF(MONTH(Table13[[#This Row],[Invoice Date]])&lt;7,"Q2",IF(MONTH(Table13[[#This Row],[Invoice Date]])&lt;10,"Q3",IF(MONTH(Table13[[#This Row],[Invoice Date]])&lt;13,"Q4"))))</f>
        <v>Q1</v>
      </c>
      <c r="P3" s="2">
        <f>YEAR(Table13[[#This Row],[Invoice Date]])</f>
        <v>2022</v>
      </c>
      <c r="Q3" s="11" t="str">
        <f>TEXT(Table13[[#This Row],[Invoice Date]],"mmm")</f>
        <v>Mar</v>
      </c>
      <c r="R3" s="11">
        <f>DAY(Table13[[#This Row],[Invoice Date]])</f>
        <v>12</v>
      </c>
      <c r="S3" s="11" t="s">
        <v>561</v>
      </c>
    </row>
    <row r="4" spans="1:19" x14ac:dyDescent="0.25">
      <c r="A4" s="10" t="s">
        <v>19</v>
      </c>
      <c r="B4" s="2" t="s">
        <v>24</v>
      </c>
      <c r="C4" s="5">
        <v>44198</v>
      </c>
      <c r="D4" s="2" t="s">
        <v>522</v>
      </c>
      <c r="E4" s="2" t="s">
        <v>523</v>
      </c>
      <c r="F4" s="2" t="s">
        <v>527</v>
      </c>
      <c r="G4" s="2" t="s">
        <v>527</v>
      </c>
      <c r="H4" s="2" t="s">
        <v>592</v>
      </c>
      <c r="I4" s="4">
        <v>69.739999999999995</v>
      </c>
      <c r="J4" s="2">
        <v>42</v>
      </c>
      <c r="K4" s="4">
        <f>Table13[[#This Row],[Price per Unit]]*Table13[[#This Row],[Units Sold]]</f>
        <v>2929.08</v>
      </c>
      <c r="L4" s="2">
        <v>325.81</v>
      </c>
      <c r="M4" s="22">
        <f>Table13[[#This Row],[Operating Profit]]/Table13[[#This Row],[Total Sales]]</f>
        <v>0.11123287858303632</v>
      </c>
      <c r="N4" s="2" t="s">
        <v>554</v>
      </c>
      <c r="O4" s="2" t="str">
        <f>IF(MONTH(Table13[[#This Row],[Invoice Date]])&lt;4,"Q1",IF(MONTH(Table13[[#This Row],[Invoice Date]])&lt;7,"Q2",IF(MONTH(Table13[[#This Row],[Invoice Date]])&lt;10,"Q3",IF(MONTH(Table13[[#This Row],[Invoice Date]])&lt;13,"Q4"))))</f>
        <v>Q1</v>
      </c>
      <c r="P4" s="2">
        <f>YEAR(Table13[[#This Row],[Invoice Date]])</f>
        <v>2021</v>
      </c>
      <c r="Q4" s="11" t="str">
        <f>TEXT(Table13[[#This Row],[Invoice Date]],"mmm")</f>
        <v>Jan</v>
      </c>
      <c r="R4" s="11">
        <f>DAY(Table13[[#This Row],[Invoice Date]])</f>
        <v>2</v>
      </c>
      <c r="S4" s="11" t="s">
        <v>560</v>
      </c>
    </row>
    <row r="5" spans="1:19" x14ac:dyDescent="0.25">
      <c r="A5" s="10" t="s">
        <v>20</v>
      </c>
      <c r="B5" s="2" t="s">
        <v>25</v>
      </c>
      <c r="C5" s="5">
        <v>44769</v>
      </c>
      <c r="D5" s="2" t="s">
        <v>522</v>
      </c>
      <c r="E5" s="2" t="s">
        <v>524</v>
      </c>
      <c r="F5" s="2" t="s">
        <v>528</v>
      </c>
      <c r="G5" s="2" t="s">
        <v>547</v>
      </c>
      <c r="H5" s="2" t="s">
        <v>591</v>
      </c>
      <c r="I5" s="4">
        <v>67.81</v>
      </c>
      <c r="J5" s="2">
        <v>87</v>
      </c>
      <c r="K5" s="4">
        <f>Table13[[#This Row],[Price per Unit]]*Table13[[#This Row],[Units Sold]]</f>
        <v>5899.47</v>
      </c>
      <c r="L5" s="2">
        <v>891.57</v>
      </c>
      <c r="M5" s="22">
        <f>Table13[[#This Row],[Operating Profit]]/Table13[[#This Row],[Total Sales]]</f>
        <v>0.15112713514942869</v>
      </c>
      <c r="N5" s="2" t="s">
        <v>554</v>
      </c>
      <c r="O5" s="2" t="str">
        <f>IF(MONTH(Table13[[#This Row],[Invoice Date]])&lt;4,"Q1",IF(MONTH(Table13[[#This Row],[Invoice Date]])&lt;7,"Q2",IF(MONTH(Table13[[#This Row],[Invoice Date]])&lt;10,"Q3",IF(MONTH(Table13[[#This Row],[Invoice Date]])&lt;13,"Q4"))))</f>
        <v>Q3</v>
      </c>
      <c r="P5" s="2">
        <f>YEAR(Table13[[#This Row],[Invoice Date]])</f>
        <v>2022</v>
      </c>
      <c r="Q5" s="11" t="str">
        <f>TEXT(Table13[[#This Row],[Invoice Date]],"mmm")</f>
        <v>Jul</v>
      </c>
      <c r="R5" s="11">
        <f>DAY(Table13[[#This Row],[Invoice Date]])</f>
        <v>27</v>
      </c>
      <c r="S5" s="11" t="s">
        <v>561</v>
      </c>
    </row>
    <row r="6" spans="1:19" x14ac:dyDescent="0.25">
      <c r="A6" s="10" t="s">
        <v>19</v>
      </c>
      <c r="B6" s="2" t="s">
        <v>26</v>
      </c>
      <c r="C6" s="5">
        <v>44603</v>
      </c>
      <c r="D6" s="2" t="s">
        <v>522</v>
      </c>
      <c r="E6" s="2" t="s">
        <v>524</v>
      </c>
      <c r="F6" s="2" t="s">
        <v>529</v>
      </c>
      <c r="G6" s="2" t="s">
        <v>528</v>
      </c>
      <c r="H6" s="2" t="s">
        <v>594</v>
      </c>
      <c r="I6" s="4">
        <v>43.63</v>
      </c>
      <c r="J6" s="2">
        <v>81</v>
      </c>
      <c r="K6" s="4">
        <f>Table13[[#This Row],[Price per Unit]]*Table13[[#This Row],[Units Sold]]</f>
        <v>3534.03</v>
      </c>
      <c r="L6" s="2">
        <v>726.29</v>
      </c>
      <c r="M6" s="22">
        <f>Table13[[#This Row],[Operating Profit]]/Table13[[#This Row],[Total Sales]]</f>
        <v>0.20551325257567138</v>
      </c>
      <c r="N6" s="2" t="s">
        <v>554</v>
      </c>
      <c r="O6" s="2" t="str">
        <f>IF(MONTH(Table13[[#This Row],[Invoice Date]])&lt;4,"Q1",IF(MONTH(Table13[[#This Row],[Invoice Date]])&lt;7,"Q2",IF(MONTH(Table13[[#This Row],[Invoice Date]])&lt;10,"Q3",IF(MONTH(Table13[[#This Row],[Invoice Date]])&lt;13,"Q4"))))</f>
        <v>Q1</v>
      </c>
      <c r="P6" s="2">
        <f>YEAR(Table13[[#This Row],[Invoice Date]])</f>
        <v>2022</v>
      </c>
      <c r="Q6" s="11" t="str">
        <f>TEXT(Table13[[#This Row],[Invoice Date]],"mmm")</f>
        <v>Feb</v>
      </c>
      <c r="R6" s="11">
        <f>DAY(Table13[[#This Row],[Invoice Date]])</f>
        <v>11</v>
      </c>
      <c r="S6" s="11" t="s">
        <v>562</v>
      </c>
    </row>
    <row r="7" spans="1:19" x14ac:dyDescent="0.25">
      <c r="A7" s="10" t="s">
        <v>20</v>
      </c>
      <c r="B7" s="2" t="s">
        <v>27</v>
      </c>
      <c r="C7" s="5">
        <v>44686</v>
      </c>
      <c r="D7" s="2" t="s">
        <v>522</v>
      </c>
      <c r="E7" s="2" t="s">
        <v>523</v>
      </c>
      <c r="F7" s="2" t="s">
        <v>530</v>
      </c>
      <c r="G7" s="2" t="s">
        <v>545</v>
      </c>
      <c r="H7" s="2" t="s">
        <v>591</v>
      </c>
      <c r="I7" s="4">
        <v>76.62</v>
      </c>
      <c r="J7" s="2">
        <v>76</v>
      </c>
      <c r="K7" s="4">
        <f>Table13[[#This Row],[Price per Unit]]*Table13[[#This Row],[Units Sold]]</f>
        <v>5823.1200000000008</v>
      </c>
      <c r="L7" s="2">
        <v>782.16</v>
      </c>
      <c r="M7" s="22">
        <f>Table13[[#This Row],[Operating Profit]]/Table13[[#This Row],[Total Sales]]</f>
        <v>0.13431974611548445</v>
      </c>
      <c r="N7" s="2" t="s">
        <v>554</v>
      </c>
      <c r="O7" s="2" t="str">
        <f>IF(MONTH(Table13[[#This Row],[Invoice Date]])&lt;4,"Q1",IF(MONTH(Table13[[#This Row],[Invoice Date]])&lt;7,"Q2",IF(MONTH(Table13[[#This Row],[Invoice Date]])&lt;10,"Q3",IF(MONTH(Table13[[#This Row],[Invoice Date]])&lt;13,"Q4"))))</f>
        <v>Q2</v>
      </c>
      <c r="P7" s="2">
        <f>YEAR(Table13[[#This Row],[Invoice Date]])</f>
        <v>2022</v>
      </c>
      <c r="Q7" s="11" t="str">
        <f>TEXT(Table13[[#This Row],[Invoice Date]],"mmm")</f>
        <v>May</v>
      </c>
      <c r="R7" s="11">
        <f>DAY(Table13[[#This Row],[Invoice Date]])</f>
        <v>5</v>
      </c>
      <c r="S7" s="11" t="s">
        <v>561</v>
      </c>
    </row>
    <row r="8" spans="1:19" x14ac:dyDescent="0.25">
      <c r="A8" s="10" t="s">
        <v>20</v>
      </c>
      <c r="B8" s="2" t="s">
        <v>28</v>
      </c>
      <c r="C8" s="5">
        <v>44908</v>
      </c>
      <c r="D8" s="2" t="s">
        <v>522</v>
      </c>
      <c r="E8" s="2" t="s">
        <v>525</v>
      </c>
      <c r="F8" s="2" t="s">
        <v>531</v>
      </c>
      <c r="G8" s="2" t="s">
        <v>548</v>
      </c>
      <c r="H8" s="2" t="s">
        <v>592</v>
      </c>
      <c r="I8" s="4">
        <v>63.17</v>
      </c>
      <c r="J8" s="2">
        <v>87</v>
      </c>
      <c r="K8" s="4">
        <f>Table13[[#This Row],[Price per Unit]]*Table13[[#This Row],[Units Sold]]</f>
        <v>5495.79</v>
      </c>
      <c r="L8" s="2">
        <v>733.64</v>
      </c>
      <c r="M8" s="22">
        <f>Table13[[#This Row],[Operating Profit]]/Table13[[#This Row],[Total Sales]]</f>
        <v>0.1334912724103359</v>
      </c>
      <c r="N8" s="2" t="s">
        <v>555</v>
      </c>
      <c r="O8" s="2" t="str">
        <f>IF(MONTH(Table13[[#This Row],[Invoice Date]])&lt;4,"Q1",IF(MONTH(Table13[[#This Row],[Invoice Date]])&lt;7,"Q2",IF(MONTH(Table13[[#This Row],[Invoice Date]])&lt;10,"Q3",IF(MONTH(Table13[[#This Row],[Invoice Date]])&lt;13,"Q4"))))</f>
        <v>Q4</v>
      </c>
      <c r="P8" s="2">
        <f>YEAR(Table13[[#This Row],[Invoice Date]])</f>
        <v>2022</v>
      </c>
      <c r="Q8" s="11" t="str">
        <f>TEXT(Table13[[#This Row],[Invoice Date]],"mmm")</f>
        <v>Dec</v>
      </c>
      <c r="R8" s="11">
        <f>DAY(Table13[[#This Row],[Invoice Date]])</f>
        <v>13</v>
      </c>
      <c r="S8" s="11" t="s">
        <v>560</v>
      </c>
    </row>
    <row r="9" spans="1:19" x14ac:dyDescent="0.25">
      <c r="A9" s="10" t="s">
        <v>19</v>
      </c>
      <c r="B9" s="2" t="s">
        <v>29</v>
      </c>
      <c r="C9" s="5">
        <v>44514</v>
      </c>
      <c r="D9" s="2" t="s">
        <v>522</v>
      </c>
      <c r="E9" s="2" t="s">
        <v>524</v>
      </c>
      <c r="F9" s="2" t="s">
        <v>532</v>
      </c>
      <c r="G9" s="2" t="s">
        <v>538</v>
      </c>
      <c r="H9" s="2" t="s">
        <v>594</v>
      </c>
      <c r="I9" s="4">
        <v>64.430000000000007</v>
      </c>
      <c r="J9" s="2">
        <v>80</v>
      </c>
      <c r="K9" s="4">
        <f>Table13[[#This Row],[Price per Unit]]*Table13[[#This Row],[Units Sold]]</f>
        <v>5154.4000000000005</v>
      </c>
      <c r="L9" s="2">
        <v>992.32</v>
      </c>
      <c r="M9" s="22">
        <f>Table13[[#This Row],[Operating Profit]]/Table13[[#This Row],[Total Sales]]</f>
        <v>0.19251901288219772</v>
      </c>
      <c r="N9" s="2" t="s">
        <v>555</v>
      </c>
      <c r="O9" s="2" t="str">
        <f>IF(MONTH(Table13[[#This Row],[Invoice Date]])&lt;4,"Q1",IF(MONTH(Table13[[#This Row],[Invoice Date]])&lt;7,"Q2",IF(MONTH(Table13[[#This Row],[Invoice Date]])&lt;10,"Q3",IF(MONTH(Table13[[#This Row],[Invoice Date]])&lt;13,"Q4"))))</f>
        <v>Q4</v>
      </c>
      <c r="P9" s="2">
        <f>YEAR(Table13[[#This Row],[Invoice Date]])</f>
        <v>2021</v>
      </c>
      <c r="Q9" s="11" t="str">
        <f>TEXT(Table13[[#This Row],[Invoice Date]],"mmm")</f>
        <v>Nov</v>
      </c>
      <c r="R9" s="11">
        <f>DAY(Table13[[#This Row],[Invoice Date]])</f>
        <v>14</v>
      </c>
      <c r="S9" s="11" t="s">
        <v>561</v>
      </c>
    </row>
    <row r="10" spans="1:19" x14ac:dyDescent="0.25">
      <c r="A10" s="10" t="s">
        <v>17</v>
      </c>
      <c r="B10" s="2" t="s">
        <v>30</v>
      </c>
      <c r="C10" s="5">
        <v>44242</v>
      </c>
      <c r="D10" s="2" t="s">
        <v>522</v>
      </c>
      <c r="E10" s="2" t="s">
        <v>523</v>
      </c>
      <c r="F10" s="2" t="s">
        <v>533</v>
      </c>
      <c r="G10" s="2" t="s">
        <v>539</v>
      </c>
      <c r="H10" s="2" t="s">
        <v>592</v>
      </c>
      <c r="I10" s="4">
        <v>116.07</v>
      </c>
      <c r="J10" s="2">
        <v>67</v>
      </c>
      <c r="K10" s="4">
        <f>Table13[[#This Row],[Price per Unit]]*Table13[[#This Row],[Units Sold]]</f>
        <v>7776.69</v>
      </c>
      <c r="L10" s="2">
        <v>829.41</v>
      </c>
      <c r="M10" s="22">
        <f>Table13[[#This Row],[Operating Profit]]/Table13[[#This Row],[Total Sales]]</f>
        <v>0.10665334480350895</v>
      </c>
      <c r="N10" s="2" t="s">
        <v>554</v>
      </c>
      <c r="O10" s="2" t="str">
        <f>IF(MONTH(Table13[[#This Row],[Invoice Date]])&lt;4,"Q1",IF(MONTH(Table13[[#This Row],[Invoice Date]])&lt;7,"Q2",IF(MONTH(Table13[[#This Row],[Invoice Date]])&lt;10,"Q3",IF(MONTH(Table13[[#This Row],[Invoice Date]])&lt;13,"Q4"))))</f>
        <v>Q1</v>
      </c>
      <c r="P10" s="2">
        <f>YEAR(Table13[[#This Row],[Invoice Date]])</f>
        <v>2021</v>
      </c>
      <c r="Q10" s="11" t="str">
        <f>TEXT(Table13[[#This Row],[Invoice Date]],"mmm")</f>
        <v>Feb</v>
      </c>
      <c r="R10" s="11">
        <f>DAY(Table13[[#This Row],[Invoice Date]])</f>
        <v>15</v>
      </c>
      <c r="S10" s="11" t="s">
        <v>562</v>
      </c>
    </row>
    <row r="11" spans="1:19" x14ac:dyDescent="0.25">
      <c r="A11" s="10" t="s">
        <v>20</v>
      </c>
      <c r="B11" s="2" t="s">
        <v>31</v>
      </c>
      <c r="C11" s="5">
        <v>44882</v>
      </c>
      <c r="D11" s="2" t="s">
        <v>522</v>
      </c>
      <c r="E11" s="2" t="s">
        <v>526</v>
      </c>
      <c r="F11" s="2" t="s">
        <v>534</v>
      </c>
      <c r="G11" s="2" t="s">
        <v>544</v>
      </c>
      <c r="H11" s="2" t="s">
        <v>594</v>
      </c>
      <c r="I11" s="4">
        <v>49.02</v>
      </c>
      <c r="J11" s="2">
        <v>30</v>
      </c>
      <c r="K11" s="4">
        <f>Table13[[#This Row],[Price per Unit]]*Table13[[#This Row],[Units Sold]]</f>
        <v>1470.6000000000001</v>
      </c>
      <c r="L11" s="2">
        <v>182.91</v>
      </c>
      <c r="M11" s="22">
        <f>Table13[[#This Row],[Operating Profit]]/Table13[[#This Row],[Total Sales]]</f>
        <v>0.12437780497756017</v>
      </c>
      <c r="N11" s="2" t="s">
        <v>555</v>
      </c>
      <c r="O11" s="2" t="str">
        <f>IF(MONTH(Table13[[#This Row],[Invoice Date]])&lt;4,"Q1",IF(MONTH(Table13[[#This Row],[Invoice Date]])&lt;7,"Q2",IF(MONTH(Table13[[#This Row],[Invoice Date]])&lt;10,"Q3",IF(MONTH(Table13[[#This Row],[Invoice Date]])&lt;13,"Q4"))))</f>
        <v>Q4</v>
      </c>
      <c r="P11" s="2">
        <f>YEAR(Table13[[#This Row],[Invoice Date]])</f>
        <v>2022</v>
      </c>
      <c r="Q11" s="11" t="str">
        <f>TEXT(Table13[[#This Row],[Invoice Date]],"mmm")</f>
        <v>Nov</v>
      </c>
      <c r="R11" s="11">
        <f>DAY(Table13[[#This Row],[Invoice Date]])</f>
        <v>17</v>
      </c>
      <c r="S11" s="11" t="s">
        <v>560</v>
      </c>
    </row>
    <row r="12" spans="1:19" x14ac:dyDescent="0.25">
      <c r="A12" s="10" t="s">
        <v>19</v>
      </c>
      <c r="B12" s="2" t="s">
        <v>32</v>
      </c>
      <c r="C12" s="5">
        <v>45157</v>
      </c>
      <c r="D12" s="2" t="s">
        <v>522</v>
      </c>
      <c r="E12" s="2" t="s">
        <v>523</v>
      </c>
      <c r="F12" s="2" t="s">
        <v>530</v>
      </c>
      <c r="G12" s="2" t="s">
        <v>533</v>
      </c>
      <c r="H12" s="2" t="s">
        <v>593</v>
      </c>
      <c r="I12" s="4">
        <v>103.44</v>
      </c>
      <c r="J12" s="2">
        <v>57</v>
      </c>
      <c r="K12" s="4">
        <f>Table13[[#This Row],[Price per Unit]]*Table13[[#This Row],[Units Sold]]</f>
        <v>5896.08</v>
      </c>
      <c r="L12" s="2">
        <v>1080</v>
      </c>
      <c r="M12" s="22">
        <f>Table13[[#This Row],[Operating Profit]]/Table13[[#This Row],[Total Sales]]</f>
        <v>0.18317254854072537</v>
      </c>
      <c r="N12" s="2" t="s">
        <v>555</v>
      </c>
      <c r="O12" s="2" t="str">
        <f>IF(MONTH(Table13[[#This Row],[Invoice Date]])&lt;4,"Q1",IF(MONTH(Table13[[#This Row],[Invoice Date]])&lt;7,"Q2",IF(MONTH(Table13[[#This Row],[Invoice Date]])&lt;10,"Q3",IF(MONTH(Table13[[#This Row],[Invoice Date]])&lt;13,"Q4"))))</f>
        <v>Q3</v>
      </c>
      <c r="P12" s="2">
        <f>YEAR(Table13[[#This Row],[Invoice Date]])</f>
        <v>2023</v>
      </c>
      <c r="Q12" s="11" t="str">
        <f>TEXT(Table13[[#This Row],[Invoice Date]],"mmm")</f>
        <v>Aug</v>
      </c>
      <c r="R12" s="11">
        <f>DAY(Table13[[#This Row],[Invoice Date]])</f>
        <v>19</v>
      </c>
      <c r="S12" s="11" t="s">
        <v>562</v>
      </c>
    </row>
    <row r="13" spans="1:19" x14ac:dyDescent="0.25">
      <c r="A13" s="10" t="s">
        <v>20</v>
      </c>
      <c r="B13" s="2" t="s">
        <v>33</v>
      </c>
      <c r="C13" s="5">
        <v>45140</v>
      </c>
      <c r="D13" s="2" t="s">
        <v>522</v>
      </c>
      <c r="E13" s="2" t="s">
        <v>523</v>
      </c>
      <c r="F13" s="2" t="s">
        <v>530</v>
      </c>
      <c r="G13" s="2" t="s">
        <v>545</v>
      </c>
      <c r="H13" s="2" t="s">
        <v>594</v>
      </c>
      <c r="I13" s="4">
        <v>94.18</v>
      </c>
      <c r="J13" s="2">
        <v>86</v>
      </c>
      <c r="K13" s="4">
        <f>Table13[[#This Row],[Price per Unit]]*Table13[[#This Row],[Units Sold]]</f>
        <v>8099.4800000000005</v>
      </c>
      <c r="L13" s="2">
        <v>912.21</v>
      </c>
      <c r="M13" s="22">
        <f>Table13[[#This Row],[Operating Profit]]/Table13[[#This Row],[Total Sales]]</f>
        <v>0.11262574881350408</v>
      </c>
      <c r="N13" s="2" t="s">
        <v>554</v>
      </c>
      <c r="O13" s="2" t="str">
        <f>IF(MONTH(Table13[[#This Row],[Invoice Date]])&lt;4,"Q1",IF(MONTH(Table13[[#This Row],[Invoice Date]])&lt;7,"Q2",IF(MONTH(Table13[[#This Row],[Invoice Date]])&lt;10,"Q3",IF(MONTH(Table13[[#This Row],[Invoice Date]])&lt;13,"Q4"))))</f>
        <v>Q3</v>
      </c>
      <c r="P13" s="2">
        <f>YEAR(Table13[[#This Row],[Invoice Date]])</f>
        <v>2023</v>
      </c>
      <c r="Q13" s="11" t="str">
        <f>TEXT(Table13[[#This Row],[Invoice Date]],"mmm")</f>
        <v>Aug</v>
      </c>
      <c r="R13" s="11">
        <f>DAY(Table13[[#This Row],[Invoice Date]])</f>
        <v>2</v>
      </c>
      <c r="S13" s="11" t="s">
        <v>562</v>
      </c>
    </row>
    <row r="14" spans="1:19" x14ac:dyDescent="0.25">
      <c r="A14" s="10" t="s">
        <v>21</v>
      </c>
      <c r="B14" s="2" t="s">
        <v>34</v>
      </c>
      <c r="C14" s="5">
        <v>45004</v>
      </c>
      <c r="D14" s="2" t="s">
        <v>522</v>
      </c>
      <c r="E14" s="2" t="s">
        <v>526</v>
      </c>
      <c r="F14" s="2" t="s">
        <v>535</v>
      </c>
      <c r="G14" s="2" t="s">
        <v>546</v>
      </c>
      <c r="H14" s="2" t="s">
        <v>591</v>
      </c>
      <c r="I14" s="4">
        <v>93.85</v>
      </c>
      <c r="J14" s="2">
        <v>73</v>
      </c>
      <c r="K14" s="4">
        <f>Table13[[#This Row],[Price per Unit]]*Table13[[#This Row],[Units Sold]]</f>
        <v>6851.0499999999993</v>
      </c>
      <c r="L14" s="2">
        <v>1228.74</v>
      </c>
      <c r="M14" s="22">
        <f>Table13[[#This Row],[Operating Profit]]/Table13[[#This Row],[Total Sales]]</f>
        <v>0.1793506104903628</v>
      </c>
      <c r="N14" s="2" t="s">
        <v>555</v>
      </c>
      <c r="O14" s="2" t="str">
        <f>IF(MONTH(Table13[[#This Row],[Invoice Date]])&lt;4,"Q1",IF(MONTH(Table13[[#This Row],[Invoice Date]])&lt;7,"Q2",IF(MONTH(Table13[[#This Row],[Invoice Date]])&lt;10,"Q3",IF(MONTH(Table13[[#This Row],[Invoice Date]])&lt;13,"Q4"))))</f>
        <v>Q1</v>
      </c>
      <c r="P14" s="2">
        <f>YEAR(Table13[[#This Row],[Invoice Date]])</f>
        <v>2023</v>
      </c>
      <c r="Q14" s="11" t="str">
        <f>TEXT(Table13[[#This Row],[Invoice Date]],"mmm")</f>
        <v>Mar</v>
      </c>
      <c r="R14" s="11">
        <f>DAY(Table13[[#This Row],[Invoice Date]])</f>
        <v>19</v>
      </c>
      <c r="S14" s="11" t="s">
        <v>560</v>
      </c>
    </row>
    <row r="15" spans="1:19" x14ac:dyDescent="0.25">
      <c r="A15" s="10" t="s">
        <v>17</v>
      </c>
      <c r="B15" s="2" t="s">
        <v>35</v>
      </c>
      <c r="C15" s="5">
        <v>44464</v>
      </c>
      <c r="D15" s="2" t="s">
        <v>522</v>
      </c>
      <c r="E15" s="2" t="s">
        <v>524</v>
      </c>
      <c r="F15" s="2" t="s">
        <v>536</v>
      </c>
      <c r="G15" s="2" t="s">
        <v>549</v>
      </c>
      <c r="H15" s="2" t="s">
        <v>594</v>
      </c>
      <c r="I15" s="4">
        <v>106.19</v>
      </c>
      <c r="J15" s="2">
        <v>29</v>
      </c>
      <c r="K15" s="4">
        <f>Table13[[#This Row],[Price per Unit]]*Table13[[#This Row],[Units Sold]]</f>
        <v>3079.5099999999998</v>
      </c>
      <c r="L15" s="2">
        <v>599.89</v>
      </c>
      <c r="M15" s="22">
        <f>Table13[[#This Row],[Operating Profit]]/Table13[[#This Row],[Total Sales]]</f>
        <v>0.19480047150358337</v>
      </c>
      <c r="N15" s="2" t="s">
        <v>554</v>
      </c>
      <c r="O15" s="2" t="str">
        <f>IF(MONTH(Table13[[#This Row],[Invoice Date]])&lt;4,"Q1",IF(MONTH(Table13[[#This Row],[Invoice Date]])&lt;7,"Q2",IF(MONTH(Table13[[#This Row],[Invoice Date]])&lt;10,"Q3",IF(MONTH(Table13[[#This Row],[Invoice Date]])&lt;13,"Q4"))))</f>
        <v>Q3</v>
      </c>
      <c r="P15" s="2">
        <f>YEAR(Table13[[#This Row],[Invoice Date]])</f>
        <v>2021</v>
      </c>
      <c r="Q15" s="11" t="str">
        <f>TEXT(Table13[[#This Row],[Invoice Date]],"mmm")</f>
        <v>Sep</v>
      </c>
      <c r="R15" s="11">
        <f>DAY(Table13[[#This Row],[Invoice Date]])</f>
        <v>25</v>
      </c>
      <c r="S15" s="11" t="s">
        <v>562</v>
      </c>
    </row>
    <row r="16" spans="1:19" x14ac:dyDescent="0.25">
      <c r="A16" s="10" t="s">
        <v>18</v>
      </c>
      <c r="B16" s="2" t="s">
        <v>36</v>
      </c>
      <c r="C16" s="5">
        <v>44531</v>
      </c>
      <c r="D16" s="2" t="s">
        <v>522</v>
      </c>
      <c r="E16" s="2" t="s">
        <v>525</v>
      </c>
      <c r="F16" s="2" t="s">
        <v>531</v>
      </c>
      <c r="G16" s="2" t="s">
        <v>550</v>
      </c>
      <c r="H16" s="2" t="s">
        <v>592</v>
      </c>
      <c r="I16" s="4">
        <v>91.29</v>
      </c>
      <c r="J16" s="2">
        <v>37</v>
      </c>
      <c r="K16" s="4">
        <f>Table13[[#This Row],[Price per Unit]]*Table13[[#This Row],[Units Sold]]</f>
        <v>3377.73</v>
      </c>
      <c r="L16" s="2">
        <v>642.62</v>
      </c>
      <c r="M16" s="22">
        <f>Table13[[#This Row],[Operating Profit]]/Table13[[#This Row],[Total Sales]]</f>
        <v>0.19025203317020603</v>
      </c>
      <c r="N16" s="2" t="s">
        <v>554</v>
      </c>
      <c r="O16" s="2" t="str">
        <f>IF(MONTH(Table13[[#This Row],[Invoice Date]])&lt;4,"Q1",IF(MONTH(Table13[[#This Row],[Invoice Date]])&lt;7,"Q2",IF(MONTH(Table13[[#This Row],[Invoice Date]])&lt;10,"Q3",IF(MONTH(Table13[[#This Row],[Invoice Date]])&lt;13,"Q4"))))</f>
        <v>Q4</v>
      </c>
      <c r="P16" s="2">
        <f>YEAR(Table13[[#This Row],[Invoice Date]])</f>
        <v>2021</v>
      </c>
      <c r="Q16" s="11" t="str">
        <f>TEXT(Table13[[#This Row],[Invoice Date]],"mmm")</f>
        <v>Dec</v>
      </c>
      <c r="R16" s="11">
        <f>DAY(Table13[[#This Row],[Invoice Date]])</f>
        <v>1</v>
      </c>
      <c r="S16" s="11" t="s">
        <v>562</v>
      </c>
    </row>
    <row r="17" spans="1:19" x14ac:dyDescent="0.25">
      <c r="A17" s="10" t="s">
        <v>20</v>
      </c>
      <c r="B17" s="2" t="s">
        <v>37</v>
      </c>
      <c r="C17" s="5">
        <v>44708</v>
      </c>
      <c r="D17" s="2" t="s">
        <v>522</v>
      </c>
      <c r="E17" s="2" t="s">
        <v>526</v>
      </c>
      <c r="F17" s="2" t="s">
        <v>537</v>
      </c>
      <c r="G17" s="2" t="s">
        <v>535</v>
      </c>
      <c r="H17" s="2" t="s">
        <v>592</v>
      </c>
      <c r="I17" s="4">
        <v>134.30000000000001</v>
      </c>
      <c r="J17" s="2">
        <v>87</v>
      </c>
      <c r="K17" s="4">
        <f>Table13[[#This Row],[Price per Unit]]*Table13[[#This Row],[Units Sold]]</f>
        <v>11684.1</v>
      </c>
      <c r="L17" s="2">
        <v>3199.52</v>
      </c>
      <c r="M17" s="22">
        <f>Table13[[#This Row],[Operating Profit]]/Table13[[#This Row],[Total Sales]]</f>
        <v>0.27383538312749806</v>
      </c>
      <c r="N17" s="2" t="s">
        <v>554</v>
      </c>
      <c r="O17" s="2" t="str">
        <f>IF(MONTH(Table13[[#This Row],[Invoice Date]])&lt;4,"Q1",IF(MONTH(Table13[[#This Row],[Invoice Date]])&lt;7,"Q2",IF(MONTH(Table13[[#This Row],[Invoice Date]])&lt;10,"Q3",IF(MONTH(Table13[[#This Row],[Invoice Date]])&lt;13,"Q4"))))</f>
        <v>Q2</v>
      </c>
      <c r="P17" s="2">
        <f>YEAR(Table13[[#This Row],[Invoice Date]])</f>
        <v>2022</v>
      </c>
      <c r="Q17" s="11" t="str">
        <f>TEXT(Table13[[#This Row],[Invoice Date]],"mmm")</f>
        <v>May</v>
      </c>
      <c r="R17" s="11">
        <f>DAY(Table13[[#This Row],[Invoice Date]])</f>
        <v>27</v>
      </c>
      <c r="S17" s="11" t="s">
        <v>561</v>
      </c>
    </row>
    <row r="18" spans="1:19" x14ac:dyDescent="0.25">
      <c r="A18" s="10" t="s">
        <v>21</v>
      </c>
      <c r="B18" s="2" t="s">
        <v>38</v>
      </c>
      <c r="C18" s="5">
        <v>44860</v>
      </c>
      <c r="D18" s="2" t="s">
        <v>522</v>
      </c>
      <c r="E18" s="2" t="s">
        <v>524</v>
      </c>
      <c r="F18" s="2" t="s">
        <v>538</v>
      </c>
      <c r="G18" s="2" t="s">
        <v>529</v>
      </c>
      <c r="H18" s="2" t="s">
        <v>594</v>
      </c>
      <c r="I18" s="4">
        <v>107.83</v>
      </c>
      <c r="J18" s="2">
        <v>13</v>
      </c>
      <c r="K18" s="4">
        <f>Table13[[#This Row],[Price per Unit]]*Table13[[#This Row],[Units Sold]]</f>
        <v>1401.79</v>
      </c>
      <c r="L18" s="2">
        <v>288.79000000000002</v>
      </c>
      <c r="M18" s="22">
        <f>Table13[[#This Row],[Operating Profit]]/Table13[[#This Row],[Total Sales]]</f>
        <v>0.20601516632305839</v>
      </c>
      <c r="N18" s="2" t="s">
        <v>554</v>
      </c>
      <c r="O18" s="2" t="str">
        <f>IF(MONTH(Table13[[#This Row],[Invoice Date]])&lt;4,"Q1",IF(MONTH(Table13[[#This Row],[Invoice Date]])&lt;7,"Q2",IF(MONTH(Table13[[#This Row],[Invoice Date]])&lt;10,"Q3",IF(MONTH(Table13[[#This Row],[Invoice Date]])&lt;13,"Q4"))))</f>
        <v>Q4</v>
      </c>
      <c r="P18" s="2">
        <f>YEAR(Table13[[#This Row],[Invoice Date]])</f>
        <v>2022</v>
      </c>
      <c r="Q18" s="11" t="str">
        <f>TEXT(Table13[[#This Row],[Invoice Date]],"mmm")</f>
        <v>Oct</v>
      </c>
      <c r="R18" s="11">
        <f>DAY(Table13[[#This Row],[Invoice Date]])</f>
        <v>26</v>
      </c>
      <c r="S18" s="11" t="s">
        <v>562</v>
      </c>
    </row>
    <row r="19" spans="1:19" x14ac:dyDescent="0.25">
      <c r="A19" s="10" t="s">
        <v>18</v>
      </c>
      <c r="B19" s="2" t="s">
        <v>39</v>
      </c>
      <c r="C19" s="5">
        <v>45204</v>
      </c>
      <c r="D19" s="2" t="s">
        <v>522</v>
      </c>
      <c r="E19" s="2" t="s">
        <v>523</v>
      </c>
      <c r="F19" s="2" t="s">
        <v>539</v>
      </c>
      <c r="G19" s="2" t="s">
        <v>545</v>
      </c>
      <c r="H19" s="2" t="s">
        <v>591</v>
      </c>
      <c r="I19" s="4">
        <v>91.11</v>
      </c>
      <c r="J19" s="2">
        <v>32</v>
      </c>
      <c r="K19" s="4">
        <f>Table13[[#This Row],[Price per Unit]]*Table13[[#This Row],[Units Sold]]</f>
        <v>2915.52</v>
      </c>
      <c r="L19" s="2">
        <v>564.42999999999995</v>
      </c>
      <c r="M19" s="22">
        <f>Table13[[#This Row],[Operating Profit]]/Table13[[#This Row],[Total Sales]]</f>
        <v>0.19359496762155634</v>
      </c>
      <c r="N19" s="2" t="s">
        <v>554</v>
      </c>
      <c r="O19" s="2" t="str">
        <f>IF(MONTH(Table13[[#This Row],[Invoice Date]])&lt;4,"Q1",IF(MONTH(Table13[[#This Row],[Invoice Date]])&lt;7,"Q2",IF(MONTH(Table13[[#This Row],[Invoice Date]])&lt;10,"Q3",IF(MONTH(Table13[[#This Row],[Invoice Date]])&lt;13,"Q4"))))</f>
        <v>Q4</v>
      </c>
      <c r="P19" s="2">
        <f>YEAR(Table13[[#This Row],[Invoice Date]])</f>
        <v>2023</v>
      </c>
      <c r="Q19" s="11" t="str">
        <f>TEXT(Table13[[#This Row],[Invoice Date]],"mmm")</f>
        <v>Oct</v>
      </c>
      <c r="R19" s="11">
        <f>DAY(Table13[[#This Row],[Invoice Date]])</f>
        <v>5</v>
      </c>
      <c r="S19" s="11" t="s">
        <v>562</v>
      </c>
    </row>
    <row r="20" spans="1:19" x14ac:dyDescent="0.25">
      <c r="A20" s="10" t="s">
        <v>18</v>
      </c>
      <c r="B20" s="2" t="s">
        <v>40</v>
      </c>
      <c r="C20" s="5">
        <v>44661</v>
      </c>
      <c r="D20" s="2" t="s">
        <v>522</v>
      </c>
      <c r="E20" s="2" t="s">
        <v>525</v>
      </c>
      <c r="F20" s="2" t="s">
        <v>540</v>
      </c>
      <c r="G20" s="2" t="s">
        <v>551</v>
      </c>
      <c r="H20" s="2" t="s">
        <v>593</v>
      </c>
      <c r="I20" s="4">
        <v>127.87</v>
      </c>
      <c r="J20" s="2">
        <v>46</v>
      </c>
      <c r="K20" s="4">
        <f>Table13[[#This Row],[Price per Unit]]*Table13[[#This Row],[Units Sold]]</f>
        <v>5882.02</v>
      </c>
      <c r="L20" s="2">
        <v>1071.3599999999999</v>
      </c>
      <c r="M20" s="22">
        <f>Table13[[#This Row],[Operating Profit]]/Table13[[#This Row],[Total Sales]]</f>
        <v>0.18214150920942121</v>
      </c>
      <c r="N20" s="2" t="s">
        <v>555</v>
      </c>
      <c r="O20" s="2" t="str">
        <f>IF(MONTH(Table13[[#This Row],[Invoice Date]])&lt;4,"Q1",IF(MONTH(Table13[[#This Row],[Invoice Date]])&lt;7,"Q2",IF(MONTH(Table13[[#This Row],[Invoice Date]])&lt;10,"Q3",IF(MONTH(Table13[[#This Row],[Invoice Date]])&lt;13,"Q4"))))</f>
        <v>Q2</v>
      </c>
      <c r="P20" s="2">
        <f>YEAR(Table13[[#This Row],[Invoice Date]])</f>
        <v>2022</v>
      </c>
      <c r="Q20" s="11" t="str">
        <f>TEXT(Table13[[#This Row],[Invoice Date]],"mmm")</f>
        <v>Apr</v>
      </c>
      <c r="R20" s="11">
        <f>DAY(Table13[[#This Row],[Invoice Date]])</f>
        <v>10</v>
      </c>
      <c r="S20" s="11" t="s">
        <v>562</v>
      </c>
    </row>
    <row r="21" spans="1:19" x14ac:dyDescent="0.25">
      <c r="A21" s="10" t="s">
        <v>20</v>
      </c>
      <c r="B21" s="2" t="s">
        <v>41</v>
      </c>
      <c r="C21" s="5">
        <v>45280</v>
      </c>
      <c r="D21" s="2" t="s">
        <v>522</v>
      </c>
      <c r="E21" s="2" t="s">
        <v>525</v>
      </c>
      <c r="F21" s="2" t="s">
        <v>541</v>
      </c>
      <c r="G21" s="2" t="s">
        <v>548</v>
      </c>
      <c r="H21" s="2" t="s">
        <v>591</v>
      </c>
      <c r="I21" s="4">
        <v>98.8</v>
      </c>
      <c r="J21" s="2">
        <v>23</v>
      </c>
      <c r="K21" s="4">
        <f>Table13[[#This Row],[Price per Unit]]*Table13[[#This Row],[Units Sold]]</f>
        <v>2272.4</v>
      </c>
      <c r="L21" s="2">
        <v>598.83000000000004</v>
      </c>
      <c r="M21" s="22">
        <f>Table13[[#This Row],[Operating Profit]]/Table13[[#This Row],[Total Sales]]</f>
        <v>0.26352314733321597</v>
      </c>
      <c r="N21" s="2" t="s">
        <v>554</v>
      </c>
      <c r="O21" s="2" t="str">
        <f>IF(MONTH(Table13[[#This Row],[Invoice Date]])&lt;4,"Q1",IF(MONTH(Table13[[#This Row],[Invoice Date]])&lt;7,"Q2",IF(MONTH(Table13[[#This Row],[Invoice Date]])&lt;10,"Q3",IF(MONTH(Table13[[#This Row],[Invoice Date]])&lt;13,"Q4"))))</f>
        <v>Q4</v>
      </c>
      <c r="P21" s="2">
        <f>YEAR(Table13[[#This Row],[Invoice Date]])</f>
        <v>2023</v>
      </c>
      <c r="Q21" s="11" t="str">
        <f>TEXT(Table13[[#This Row],[Invoice Date]],"mmm")</f>
        <v>Dec</v>
      </c>
      <c r="R21" s="11">
        <f>DAY(Table13[[#This Row],[Invoice Date]])</f>
        <v>20</v>
      </c>
      <c r="S21" s="11" t="s">
        <v>562</v>
      </c>
    </row>
    <row r="22" spans="1:19" x14ac:dyDescent="0.25">
      <c r="A22" s="10" t="s">
        <v>19</v>
      </c>
      <c r="B22" s="2" t="s">
        <v>42</v>
      </c>
      <c r="C22" s="5">
        <v>44817</v>
      </c>
      <c r="D22" s="2" t="s">
        <v>522</v>
      </c>
      <c r="E22" s="2" t="s">
        <v>523</v>
      </c>
      <c r="F22" s="2" t="s">
        <v>539</v>
      </c>
      <c r="G22" s="2" t="s">
        <v>533</v>
      </c>
      <c r="H22" s="2" t="s">
        <v>593</v>
      </c>
      <c r="I22" s="4">
        <v>57.85</v>
      </c>
      <c r="J22" s="2">
        <v>45</v>
      </c>
      <c r="K22" s="4">
        <f>Table13[[#This Row],[Price per Unit]]*Table13[[#This Row],[Units Sold]]</f>
        <v>2603.25</v>
      </c>
      <c r="L22" s="2">
        <v>726.34</v>
      </c>
      <c r="M22" s="22">
        <f>Table13[[#This Row],[Operating Profit]]/Table13[[#This Row],[Total Sales]]</f>
        <v>0.27901277249591855</v>
      </c>
      <c r="N22" s="2" t="s">
        <v>555</v>
      </c>
      <c r="O22" s="2" t="str">
        <f>IF(MONTH(Table13[[#This Row],[Invoice Date]])&lt;4,"Q1",IF(MONTH(Table13[[#This Row],[Invoice Date]])&lt;7,"Q2",IF(MONTH(Table13[[#This Row],[Invoice Date]])&lt;10,"Q3",IF(MONTH(Table13[[#This Row],[Invoice Date]])&lt;13,"Q4"))))</f>
        <v>Q3</v>
      </c>
      <c r="P22" s="2">
        <f>YEAR(Table13[[#This Row],[Invoice Date]])</f>
        <v>2022</v>
      </c>
      <c r="Q22" s="11" t="str">
        <f>TEXT(Table13[[#This Row],[Invoice Date]],"mmm")</f>
        <v>Sep</v>
      </c>
      <c r="R22" s="11">
        <f>DAY(Table13[[#This Row],[Invoice Date]])</f>
        <v>13</v>
      </c>
      <c r="S22" s="11" t="s">
        <v>560</v>
      </c>
    </row>
    <row r="23" spans="1:19" x14ac:dyDescent="0.25">
      <c r="A23" s="10" t="s">
        <v>20</v>
      </c>
      <c r="B23" s="2" t="s">
        <v>43</v>
      </c>
      <c r="C23" s="5">
        <v>45129</v>
      </c>
      <c r="D23" s="2" t="s">
        <v>522</v>
      </c>
      <c r="E23" s="2" t="s">
        <v>526</v>
      </c>
      <c r="F23" s="2" t="s">
        <v>537</v>
      </c>
      <c r="G23" s="2" t="s">
        <v>537</v>
      </c>
      <c r="H23" s="2" t="s">
        <v>592</v>
      </c>
      <c r="I23" s="4">
        <v>46.92</v>
      </c>
      <c r="J23" s="2">
        <v>17</v>
      </c>
      <c r="K23" s="4">
        <f>Table13[[#This Row],[Price per Unit]]*Table13[[#This Row],[Units Sold]]</f>
        <v>797.64</v>
      </c>
      <c r="L23" s="2">
        <v>215.88</v>
      </c>
      <c r="M23" s="22">
        <f>Table13[[#This Row],[Operating Profit]]/Table13[[#This Row],[Total Sales]]</f>
        <v>0.27064841281781254</v>
      </c>
      <c r="N23" s="2" t="s">
        <v>554</v>
      </c>
      <c r="O23" s="2" t="str">
        <f>IF(MONTH(Table13[[#This Row],[Invoice Date]])&lt;4,"Q1",IF(MONTH(Table13[[#This Row],[Invoice Date]])&lt;7,"Q2",IF(MONTH(Table13[[#This Row],[Invoice Date]])&lt;10,"Q3",IF(MONTH(Table13[[#This Row],[Invoice Date]])&lt;13,"Q4"))))</f>
        <v>Q3</v>
      </c>
      <c r="P23" s="2">
        <f>YEAR(Table13[[#This Row],[Invoice Date]])</f>
        <v>2023</v>
      </c>
      <c r="Q23" s="11" t="str">
        <f>TEXT(Table13[[#This Row],[Invoice Date]],"mmm")</f>
        <v>Jul</v>
      </c>
      <c r="R23" s="11">
        <f>DAY(Table13[[#This Row],[Invoice Date]])</f>
        <v>22</v>
      </c>
      <c r="S23" s="11" t="s">
        <v>561</v>
      </c>
    </row>
    <row r="24" spans="1:19" x14ac:dyDescent="0.25">
      <c r="A24" s="10" t="s">
        <v>21</v>
      </c>
      <c r="B24" s="2" t="s">
        <v>44</v>
      </c>
      <c r="C24" s="5">
        <v>44447</v>
      </c>
      <c r="D24" s="2" t="s">
        <v>522</v>
      </c>
      <c r="E24" s="2" t="s">
        <v>595</v>
      </c>
      <c r="F24" s="2" t="s">
        <v>566</v>
      </c>
      <c r="G24" s="2" t="s">
        <v>567</v>
      </c>
      <c r="H24" s="2" t="s">
        <v>591</v>
      </c>
      <c r="I24" s="4">
        <v>39.799999999999997</v>
      </c>
      <c r="J24" s="2">
        <v>85</v>
      </c>
      <c r="K24" s="4">
        <f>Table13[[#This Row],[Price per Unit]]*Table13[[#This Row],[Units Sold]]</f>
        <v>3382.9999999999995</v>
      </c>
      <c r="L24" s="2">
        <v>794.02</v>
      </c>
      <c r="M24" s="22">
        <f>Table13[[#This Row],[Operating Profit]]/Table13[[#This Row],[Total Sales]]</f>
        <v>0.23470883830919306</v>
      </c>
      <c r="N24" s="2" t="s">
        <v>554</v>
      </c>
      <c r="O24" s="2" t="str">
        <f>IF(MONTH(Table13[[#This Row],[Invoice Date]])&lt;4,"Q1",IF(MONTH(Table13[[#This Row],[Invoice Date]])&lt;7,"Q2",IF(MONTH(Table13[[#This Row],[Invoice Date]])&lt;10,"Q3",IF(MONTH(Table13[[#This Row],[Invoice Date]])&lt;13,"Q4"))))</f>
        <v>Q3</v>
      </c>
      <c r="P24" s="2">
        <f>YEAR(Table13[[#This Row],[Invoice Date]])</f>
        <v>2021</v>
      </c>
      <c r="Q24" s="11" t="str">
        <f>TEXT(Table13[[#This Row],[Invoice Date]],"mmm")</f>
        <v>Sep</v>
      </c>
      <c r="R24" s="11">
        <f>DAY(Table13[[#This Row],[Invoice Date]])</f>
        <v>8</v>
      </c>
      <c r="S24" s="11" t="s">
        <v>562</v>
      </c>
    </row>
    <row r="25" spans="1:19" x14ac:dyDescent="0.25">
      <c r="A25" s="10" t="s">
        <v>18</v>
      </c>
      <c r="B25" s="2" t="s">
        <v>45</v>
      </c>
      <c r="C25" s="5">
        <v>44245</v>
      </c>
      <c r="D25" s="2" t="s">
        <v>522</v>
      </c>
      <c r="E25" s="2" t="s">
        <v>524</v>
      </c>
      <c r="F25" s="2" t="s">
        <v>538</v>
      </c>
      <c r="G25" s="2" t="s">
        <v>549</v>
      </c>
      <c r="H25" s="2" t="s">
        <v>593</v>
      </c>
      <c r="I25" s="4">
        <v>136.93</v>
      </c>
      <c r="J25" s="2">
        <v>66</v>
      </c>
      <c r="K25" s="4">
        <f>Table13[[#This Row],[Price per Unit]]*Table13[[#This Row],[Units Sold]]</f>
        <v>9037.380000000001</v>
      </c>
      <c r="L25" s="2">
        <v>1152.02</v>
      </c>
      <c r="M25" s="22">
        <f>Table13[[#This Row],[Operating Profit]]/Table13[[#This Row],[Total Sales]]</f>
        <v>0.12747278525413336</v>
      </c>
      <c r="N25" s="2" t="s">
        <v>554</v>
      </c>
      <c r="O25" s="2" t="str">
        <f>IF(MONTH(Table13[[#This Row],[Invoice Date]])&lt;4,"Q1",IF(MONTH(Table13[[#This Row],[Invoice Date]])&lt;7,"Q2",IF(MONTH(Table13[[#This Row],[Invoice Date]])&lt;10,"Q3",IF(MONTH(Table13[[#This Row],[Invoice Date]])&lt;13,"Q4"))))</f>
        <v>Q1</v>
      </c>
      <c r="P25" s="2">
        <f>YEAR(Table13[[#This Row],[Invoice Date]])</f>
        <v>2021</v>
      </c>
      <c r="Q25" s="11" t="str">
        <f>TEXT(Table13[[#This Row],[Invoice Date]],"mmm")</f>
        <v>Feb</v>
      </c>
      <c r="R25" s="11">
        <f>DAY(Table13[[#This Row],[Invoice Date]])</f>
        <v>18</v>
      </c>
      <c r="S25" s="11" t="s">
        <v>562</v>
      </c>
    </row>
    <row r="26" spans="1:19" x14ac:dyDescent="0.25">
      <c r="A26" s="10" t="s">
        <v>20</v>
      </c>
      <c r="B26" s="2" t="s">
        <v>46</v>
      </c>
      <c r="C26" s="5">
        <v>44783</v>
      </c>
      <c r="D26" s="2" t="s">
        <v>522</v>
      </c>
      <c r="E26" s="2" t="s">
        <v>595</v>
      </c>
      <c r="F26" s="2" t="s">
        <v>566</v>
      </c>
      <c r="G26" s="2" t="s">
        <v>568</v>
      </c>
      <c r="H26" s="2" t="s">
        <v>594</v>
      </c>
      <c r="I26" s="4">
        <v>112.32</v>
      </c>
      <c r="J26" s="2">
        <v>6</v>
      </c>
      <c r="K26" s="4">
        <f>Table13[[#This Row],[Price per Unit]]*Table13[[#This Row],[Units Sold]]</f>
        <v>673.92</v>
      </c>
      <c r="L26" s="2">
        <v>104.71</v>
      </c>
      <c r="M26" s="22">
        <f>Table13[[#This Row],[Operating Profit]]/Table13[[#This Row],[Total Sales]]</f>
        <v>0.15537452516619182</v>
      </c>
      <c r="N26" s="2" t="s">
        <v>555</v>
      </c>
      <c r="O26" s="2" t="str">
        <f>IF(MONTH(Table13[[#This Row],[Invoice Date]])&lt;4,"Q1",IF(MONTH(Table13[[#This Row],[Invoice Date]])&lt;7,"Q2",IF(MONTH(Table13[[#This Row],[Invoice Date]])&lt;10,"Q3",IF(MONTH(Table13[[#This Row],[Invoice Date]])&lt;13,"Q4"))))</f>
        <v>Q3</v>
      </c>
      <c r="P26" s="2">
        <f>YEAR(Table13[[#This Row],[Invoice Date]])</f>
        <v>2022</v>
      </c>
      <c r="Q26" s="11" t="str">
        <f>TEXT(Table13[[#This Row],[Invoice Date]],"mmm")</f>
        <v>Aug</v>
      </c>
      <c r="R26" s="11">
        <f>DAY(Table13[[#This Row],[Invoice Date]])</f>
        <v>10</v>
      </c>
      <c r="S26" s="11" t="s">
        <v>560</v>
      </c>
    </row>
    <row r="27" spans="1:19" x14ac:dyDescent="0.25">
      <c r="A27" s="10" t="s">
        <v>19</v>
      </c>
      <c r="B27" s="2" t="s">
        <v>47</v>
      </c>
      <c r="C27" s="5">
        <v>45043</v>
      </c>
      <c r="D27" s="2" t="s">
        <v>522</v>
      </c>
      <c r="E27" s="2" t="s">
        <v>524</v>
      </c>
      <c r="F27" s="2" t="s">
        <v>536</v>
      </c>
      <c r="G27" s="2" t="s">
        <v>528</v>
      </c>
      <c r="H27" s="2" t="s">
        <v>592</v>
      </c>
      <c r="I27" s="4">
        <v>141.86000000000001</v>
      </c>
      <c r="J27" s="2">
        <v>18</v>
      </c>
      <c r="K27" s="4">
        <f>Table13[[#This Row],[Price per Unit]]*Table13[[#This Row],[Units Sold]]</f>
        <v>2553.4800000000005</v>
      </c>
      <c r="L27" s="2">
        <v>278.87</v>
      </c>
      <c r="M27" s="22">
        <f>Table13[[#This Row],[Operating Profit]]/Table13[[#This Row],[Total Sales]]</f>
        <v>0.10921174240644138</v>
      </c>
      <c r="N27" s="2" t="s">
        <v>554</v>
      </c>
      <c r="O27" s="2" t="str">
        <f>IF(MONTH(Table13[[#This Row],[Invoice Date]])&lt;4,"Q1",IF(MONTH(Table13[[#This Row],[Invoice Date]])&lt;7,"Q2",IF(MONTH(Table13[[#This Row],[Invoice Date]])&lt;10,"Q3",IF(MONTH(Table13[[#This Row],[Invoice Date]])&lt;13,"Q4"))))</f>
        <v>Q2</v>
      </c>
      <c r="P27" s="2">
        <f>YEAR(Table13[[#This Row],[Invoice Date]])</f>
        <v>2023</v>
      </c>
      <c r="Q27" s="11" t="str">
        <f>TEXT(Table13[[#This Row],[Invoice Date]],"mmm")</f>
        <v>Apr</v>
      </c>
      <c r="R27" s="11">
        <f>DAY(Table13[[#This Row],[Invoice Date]])</f>
        <v>27</v>
      </c>
      <c r="S27" s="11" t="s">
        <v>562</v>
      </c>
    </row>
    <row r="28" spans="1:19" x14ac:dyDescent="0.25">
      <c r="A28" s="10" t="s">
        <v>20</v>
      </c>
      <c r="B28" s="2" t="s">
        <v>48</v>
      </c>
      <c r="C28" s="5">
        <v>44494</v>
      </c>
      <c r="D28" s="2" t="s">
        <v>522</v>
      </c>
      <c r="E28" s="2" t="s">
        <v>524</v>
      </c>
      <c r="F28" s="2" t="s">
        <v>528</v>
      </c>
      <c r="G28" s="2" t="s">
        <v>538</v>
      </c>
      <c r="H28" s="2" t="s">
        <v>594</v>
      </c>
      <c r="I28" s="4">
        <v>98.43</v>
      </c>
      <c r="J28" s="2">
        <v>94</v>
      </c>
      <c r="K28" s="4">
        <f>Table13[[#This Row],[Price per Unit]]*Table13[[#This Row],[Units Sold]]</f>
        <v>9252.42</v>
      </c>
      <c r="L28" s="2">
        <v>2647.72</v>
      </c>
      <c r="M28" s="22">
        <f>Table13[[#This Row],[Operating Profit]]/Table13[[#This Row],[Total Sales]]</f>
        <v>0.28616513301384933</v>
      </c>
      <c r="N28" s="2" t="s">
        <v>554</v>
      </c>
      <c r="O28" s="2" t="str">
        <f>IF(MONTH(Table13[[#This Row],[Invoice Date]])&lt;4,"Q1",IF(MONTH(Table13[[#This Row],[Invoice Date]])&lt;7,"Q2",IF(MONTH(Table13[[#This Row],[Invoice Date]])&lt;10,"Q3",IF(MONTH(Table13[[#This Row],[Invoice Date]])&lt;13,"Q4"))))</f>
        <v>Q4</v>
      </c>
      <c r="P28" s="2">
        <f>YEAR(Table13[[#This Row],[Invoice Date]])</f>
        <v>2021</v>
      </c>
      <c r="Q28" s="11" t="str">
        <f>TEXT(Table13[[#This Row],[Invoice Date]],"mmm")</f>
        <v>Oct</v>
      </c>
      <c r="R28" s="11">
        <f>DAY(Table13[[#This Row],[Invoice Date]])</f>
        <v>25</v>
      </c>
      <c r="S28" s="11" t="s">
        <v>560</v>
      </c>
    </row>
    <row r="29" spans="1:19" x14ac:dyDescent="0.25">
      <c r="A29" s="10" t="s">
        <v>17</v>
      </c>
      <c r="B29" s="2" t="s">
        <v>49</v>
      </c>
      <c r="C29" s="5">
        <v>44783</v>
      </c>
      <c r="D29" s="2" t="s">
        <v>522</v>
      </c>
      <c r="E29" s="2" t="s">
        <v>525</v>
      </c>
      <c r="F29" s="2" t="s">
        <v>540</v>
      </c>
      <c r="G29" s="2" t="s">
        <v>548</v>
      </c>
      <c r="H29" s="2" t="s">
        <v>592</v>
      </c>
      <c r="I29" s="4">
        <v>81.540000000000006</v>
      </c>
      <c r="J29" s="2">
        <v>22</v>
      </c>
      <c r="K29" s="4">
        <f>Table13[[#This Row],[Price per Unit]]*Table13[[#This Row],[Units Sold]]</f>
        <v>1793.88</v>
      </c>
      <c r="L29" s="2">
        <v>416.47</v>
      </c>
      <c r="M29" s="22">
        <f>Table13[[#This Row],[Operating Profit]]/Table13[[#This Row],[Total Sales]]</f>
        <v>0.23216157156554507</v>
      </c>
      <c r="N29" s="2" t="s">
        <v>554</v>
      </c>
      <c r="O29" s="2" t="str">
        <f>IF(MONTH(Table13[[#This Row],[Invoice Date]])&lt;4,"Q1",IF(MONTH(Table13[[#This Row],[Invoice Date]])&lt;7,"Q2",IF(MONTH(Table13[[#This Row],[Invoice Date]])&lt;10,"Q3",IF(MONTH(Table13[[#This Row],[Invoice Date]])&lt;13,"Q4"))))</f>
        <v>Q3</v>
      </c>
      <c r="P29" s="2">
        <f>YEAR(Table13[[#This Row],[Invoice Date]])</f>
        <v>2022</v>
      </c>
      <c r="Q29" s="11" t="str">
        <f>TEXT(Table13[[#This Row],[Invoice Date]],"mmm")</f>
        <v>Aug</v>
      </c>
      <c r="R29" s="11">
        <f>DAY(Table13[[#This Row],[Invoice Date]])</f>
        <v>10</v>
      </c>
      <c r="S29" s="11" t="s">
        <v>561</v>
      </c>
    </row>
    <row r="30" spans="1:19" x14ac:dyDescent="0.25">
      <c r="A30" s="10" t="s">
        <v>19</v>
      </c>
      <c r="B30" s="2" t="s">
        <v>50</v>
      </c>
      <c r="C30" s="5">
        <v>44767</v>
      </c>
      <c r="D30" s="2" t="s">
        <v>522</v>
      </c>
      <c r="E30" s="2" t="s">
        <v>525</v>
      </c>
      <c r="F30" s="2" t="s">
        <v>542</v>
      </c>
      <c r="G30" s="2" t="s">
        <v>550</v>
      </c>
      <c r="H30" s="2" t="s">
        <v>591</v>
      </c>
      <c r="I30" s="4">
        <v>27.76</v>
      </c>
      <c r="J30" s="2">
        <v>33</v>
      </c>
      <c r="K30" s="4">
        <f>Table13[[#This Row],[Price per Unit]]*Table13[[#This Row],[Units Sold]]</f>
        <v>916.08</v>
      </c>
      <c r="L30" s="2">
        <v>228.35</v>
      </c>
      <c r="M30" s="22">
        <f>Table13[[#This Row],[Operating Profit]]/Table13[[#This Row],[Total Sales]]</f>
        <v>0.24926862282770063</v>
      </c>
      <c r="N30" s="2" t="s">
        <v>554</v>
      </c>
      <c r="O30" s="2" t="str">
        <f>IF(MONTH(Table13[[#This Row],[Invoice Date]])&lt;4,"Q1",IF(MONTH(Table13[[#This Row],[Invoice Date]])&lt;7,"Q2",IF(MONTH(Table13[[#This Row],[Invoice Date]])&lt;10,"Q3",IF(MONTH(Table13[[#This Row],[Invoice Date]])&lt;13,"Q4"))))</f>
        <v>Q3</v>
      </c>
      <c r="P30" s="2">
        <f>YEAR(Table13[[#This Row],[Invoice Date]])</f>
        <v>2022</v>
      </c>
      <c r="Q30" s="11" t="str">
        <f>TEXT(Table13[[#This Row],[Invoice Date]],"mmm")</f>
        <v>Jul</v>
      </c>
      <c r="R30" s="11">
        <f>DAY(Table13[[#This Row],[Invoice Date]])</f>
        <v>25</v>
      </c>
      <c r="S30" s="11" t="s">
        <v>561</v>
      </c>
    </row>
    <row r="31" spans="1:19" x14ac:dyDescent="0.25">
      <c r="A31" s="10" t="s">
        <v>21</v>
      </c>
      <c r="B31" s="2" t="s">
        <v>51</v>
      </c>
      <c r="C31" s="5">
        <v>44263</v>
      </c>
      <c r="D31" s="2" t="s">
        <v>522</v>
      </c>
      <c r="E31" s="2" t="s">
        <v>525</v>
      </c>
      <c r="F31" s="2" t="s">
        <v>543</v>
      </c>
      <c r="G31" s="2" t="s">
        <v>550</v>
      </c>
      <c r="H31" s="2" t="s">
        <v>591</v>
      </c>
      <c r="I31" s="4">
        <v>107.31</v>
      </c>
      <c r="J31" s="2">
        <v>30</v>
      </c>
      <c r="K31" s="4">
        <f>Table13[[#This Row],[Price per Unit]]*Table13[[#This Row],[Units Sold]]</f>
        <v>3219.3</v>
      </c>
      <c r="L31" s="2">
        <v>522.54</v>
      </c>
      <c r="M31" s="22">
        <f>Table13[[#This Row],[Operating Profit]]/Table13[[#This Row],[Total Sales]]</f>
        <v>0.16231478892927031</v>
      </c>
      <c r="N31" s="2" t="s">
        <v>555</v>
      </c>
      <c r="O31" s="2" t="str">
        <f>IF(MONTH(Table13[[#This Row],[Invoice Date]])&lt;4,"Q1",IF(MONTH(Table13[[#This Row],[Invoice Date]])&lt;7,"Q2",IF(MONTH(Table13[[#This Row],[Invoice Date]])&lt;10,"Q3",IF(MONTH(Table13[[#This Row],[Invoice Date]])&lt;13,"Q4"))))</f>
        <v>Q1</v>
      </c>
      <c r="P31" s="2">
        <f>YEAR(Table13[[#This Row],[Invoice Date]])</f>
        <v>2021</v>
      </c>
      <c r="Q31" s="11" t="str">
        <f>TEXT(Table13[[#This Row],[Invoice Date]],"mmm")</f>
        <v>Mar</v>
      </c>
      <c r="R31" s="11">
        <f>DAY(Table13[[#This Row],[Invoice Date]])</f>
        <v>8</v>
      </c>
      <c r="S31" s="11" t="s">
        <v>562</v>
      </c>
    </row>
    <row r="32" spans="1:19" x14ac:dyDescent="0.25">
      <c r="A32" s="10" t="s">
        <v>18</v>
      </c>
      <c r="B32" s="2" t="s">
        <v>52</v>
      </c>
      <c r="C32" s="5">
        <v>44252</v>
      </c>
      <c r="D32" s="2" t="s">
        <v>522</v>
      </c>
      <c r="E32" s="2" t="s">
        <v>526</v>
      </c>
      <c r="F32" s="2" t="s">
        <v>544</v>
      </c>
      <c r="G32" s="2" t="s">
        <v>544</v>
      </c>
      <c r="H32" s="2" t="s">
        <v>592</v>
      </c>
      <c r="I32" s="4">
        <v>95.69</v>
      </c>
      <c r="J32" s="2">
        <v>81</v>
      </c>
      <c r="K32" s="4">
        <f>Table13[[#This Row],[Price per Unit]]*Table13[[#This Row],[Units Sold]]</f>
        <v>7750.8899999999994</v>
      </c>
      <c r="L32" s="2">
        <v>2086</v>
      </c>
      <c r="M32" s="22">
        <f>Table13[[#This Row],[Operating Profit]]/Table13[[#This Row],[Total Sales]]</f>
        <v>0.26913038373657738</v>
      </c>
      <c r="N32" s="2" t="s">
        <v>554</v>
      </c>
      <c r="O32" s="2" t="str">
        <f>IF(MONTH(Table13[[#This Row],[Invoice Date]])&lt;4,"Q1",IF(MONTH(Table13[[#This Row],[Invoice Date]])&lt;7,"Q2",IF(MONTH(Table13[[#This Row],[Invoice Date]])&lt;10,"Q3",IF(MONTH(Table13[[#This Row],[Invoice Date]])&lt;13,"Q4"))))</f>
        <v>Q1</v>
      </c>
      <c r="P32" s="2">
        <f>YEAR(Table13[[#This Row],[Invoice Date]])</f>
        <v>2021</v>
      </c>
      <c r="Q32" s="11" t="str">
        <f>TEXT(Table13[[#This Row],[Invoice Date]],"mmm")</f>
        <v>Feb</v>
      </c>
      <c r="R32" s="11">
        <f>DAY(Table13[[#This Row],[Invoice Date]])</f>
        <v>25</v>
      </c>
      <c r="S32" s="11" t="s">
        <v>562</v>
      </c>
    </row>
    <row r="33" spans="1:19" x14ac:dyDescent="0.25">
      <c r="A33" s="10" t="s">
        <v>20</v>
      </c>
      <c r="B33" s="2" t="s">
        <v>53</v>
      </c>
      <c r="C33" s="5">
        <v>45261</v>
      </c>
      <c r="D33" s="2" t="s">
        <v>522</v>
      </c>
      <c r="E33" s="2" t="s">
        <v>523</v>
      </c>
      <c r="F33" s="2" t="s">
        <v>539</v>
      </c>
      <c r="G33" s="2" t="s">
        <v>530</v>
      </c>
      <c r="H33" s="2" t="s">
        <v>592</v>
      </c>
      <c r="I33" s="4">
        <v>148.72999999999999</v>
      </c>
      <c r="J33" s="2">
        <v>32</v>
      </c>
      <c r="K33" s="4">
        <f>Table13[[#This Row],[Price per Unit]]*Table13[[#This Row],[Units Sold]]</f>
        <v>4759.3599999999997</v>
      </c>
      <c r="L33" s="2">
        <v>723.05</v>
      </c>
      <c r="M33" s="22">
        <f>Table13[[#This Row],[Operating Profit]]/Table13[[#This Row],[Total Sales]]</f>
        <v>0.15192168694950581</v>
      </c>
      <c r="N33" s="2" t="s">
        <v>555</v>
      </c>
      <c r="O33" s="2" t="str">
        <f>IF(MONTH(Table13[[#This Row],[Invoice Date]])&lt;4,"Q1",IF(MONTH(Table13[[#This Row],[Invoice Date]])&lt;7,"Q2",IF(MONTH(Table13[[#This Row],[Invoice Date]])&lt;10,"Q3",IF(MONTH(Table13[[#This Row],[Invoice Date]])&lt;13,"Q4"))))</f>
        <v>Q4</v>
      </c>
      <c r="P33" s="2">
        <f>YEAR(Table13[[#This Row],[Invoice Date]])</f>
        <v>2023</v>
      </c>
      <c r="Q33" s="11" t="str">
        <f>TEXT(Table13[[#This Row],[Invoice Date]],"mmm")</f>
        <v>Dec</v>
      </c>
      <c r="R33" s="11">
        <f>DAY(Table13[[#This Row],[Invoice Date]])</f>
        <v>1</v>
      </c>
      <c r="S33" s="11" t="s">
        <v>562</v>
      </c>
    </row>
    <row r="34" spans="1:19" x14ac:dyDescent="0.25">
      <c r="A34" s="10" t="s">
        <v>19</v>
      </c>
      <c r="B34" s="2" t="s">
        <v>54</v>
      </c>
      <c r="C34" s="5">
        <v>45119</v>
      </c>
      <c r="D34" s="2" t="s">
        <v>522</v>
      </c>
      <c r="E34" s="2" t="s">
        <v>523</v>
      </c>
      <c r="F34" s="2" t="s">
        <v>545</v>
      </c>
      <c r="G34" s="2" t="s">
        <v>533</v>
      </c>
      <c r="H34" s="2" t="s">
        <v>592</v>
      </c>
      <c r="I34" s="4">
        <v>51.09</v>
      </c>
      <c r="J34" s="2">
        <v>42</v>
      </c>
      <c r="K34" s="4">
        <f>Table13[[#This Row],[Price per Unit]]*Table13[[#This Row],[Units Sold]]</f>
        <v>2145.7800000000002</v>
      </c>
      <c r="L34" s="2">
        <v>215.28</v>
      </c>
      <c r="M34" s="22">
        <f>Table13[[#This Row],[Operating Profit]]/Table13[[#This Row],[Total Sales]]</f>
        <v>0.10032715376226825</v>
      </c>
      <c r="N34" s="2" t="s">
        <v>554</v>
      </c>
      <c r="O34" s="2" t="str">
        <f>IF(MONTH(Table13[[#This Row],[Invoice Date]])&lt;4,"Q1",IF(MONTH(Table13[[#This Row],[Invoice Date]])&lt;7,"Q2",IF(MONTH(Table13[[#This Row],[Invoice Date]])&lt;10,"Q3",IF(MONTH(Table13[[#This Row],[Invoice Date]])&lt;13,"Q4"))))</f>
        <v>Q3</v>
      </c>
      <c r="P34" s="2">
        <f>YEAR(Table13[[#This Row],[Invoice Date]])</f>
        <v>2023</v>
      </c>
      <c r="Q34" s="11" t="str">
        <f>TEXT(Table13[[#This Row],[Invoice Date]],"mmm")</f>
        <v>Jul</v>
      </c>
      <c r="R34" s="11">
        <f>DAY(Table13[[#This Row],[Invoice Date]])</f>
        <v>12</v>
      </c>
      <c r="S34" s="11" t="s">
        <v>560</v>
      </c>
    </row>
    <row r="35" spans="1:19" x14ac:dyDescent="0.25">
      <c r="A35" s="10" t="s">
        <v>17</v>
      </c>
      <c r="B35" s="2" t="s">
        <v>55</v>
      </c>
      <c r="C35" s="5">
        <v>45062</v>
      </c>
      <c r="D35" s="2" t="s">
        <v>522</v>
      </c>
      <c r="E35" s="2" t="s">
        <v>524</v>
      </c>
      <c r="F35" s="2" t="s">
        <v>529</v>
      </c>
      <c r="G35" s="2" t="s">
        <v>547</v>
      </c>
      <c r="H35" s="2" t="s">
        <v>591</v>
      </c>
      <c r="I35" s="4">
        <v>89</v>
      </c>
      <c r="J35" s="2">
        <v>78</v>
      </c>
      <c r="K35" s="4">
        <f>Table13[[#This Row],[Price per Unit]]*Table13[[#This Row],[Units Sold]]</f>
        <v>6942</v>
      </c>
      <c r="L35" s="2">
        <v>1216.81</v>
      </c>
      <c r="M35" s="22">
        <f>Table13[[#This Row],[Operating Profit]]/Table13[[#This Row],[Total Sales]]</f>
        <v>0.17528233938346297</v>
      </c>
      <c r="N35" s="2" t="s">
        <v>555</v>
      </c>
      <c r="O35" s="2" t="str">
        <f>IF(MONTH(Table13[[#This Row],[Invoice Date]])&lt;4,"Q1",IF(MONTH(Table13[[#This Row],[Invoice Date]])&lt;7,"Q2",IF(MONTH(Table13[[#This Row],[Invoice Date]])&lt;10,"Q3",IF(MONTH(Table13[[#This Row],[Invoice Date]])&lt;13,"Q4"))))</f>
        <v>Q2</v>
      </c>
      <c r="P35" s="2">
        <f>YEAR(Table13[[#This Row],[Invoice Date]])</f>
        <v>2023</v>
      </c>
      <c r="Q35" s="11" t="str">
        <f>TEXT(Table13[[#This Row],[Invoice Date]],"mmm")</f>
        <v>May</v>
      </c>
      <c r="R35" s="11">
        <f>DAY(Table13[[#This Row],[Invoice Date]])</f>
        <v>16</v>
      </c>
      <c r="S35" s="11" t="s">
        <v>562</v>
      </c>
    </row>
    <row r="36" spans="1:19" x14ac:dyDescent="0.25">
      <c r="A36" s="10" t="s">
        <v>19</v>
      </c>
      <c r="B36" s="2" t="s">
        <v>56</v>
      </c>
      <c r="C36" s="5">
        <v>44594</v>
      </c>
      <c r="D36" s="2" t="s">
        <v>522</v>
      </c>
      <c r="E36" s="2" t="s">
        <v>526</v>
      </c>
      <c r="F36" s="2" t="s">
        <v>544</v>
      </c>
      <c r="G36" s="2" t="s">
        <v>537</v>
      </c>
      <c r="H36" s="2" t="s">
        <v>593</v>
      </c>
      <c r="I36" s="4">
        <v>104.62</v>
      </c>
      <c r="J36" s="2">
        <v>10</v>
      </c>
      <c r="K36" s="4">
        <f>Table13[[#This Row],[Price per Unit]]*Table13[[#This Row],[Units Sold]]</f>
        <v>1046.2</v>
      </c>
      <c r="L36" s="2">
        <v>224.05</v>
      </c>
      <c r="M36" s="22">
        <f>Table13[[#This Row],[Operating Profit]]/Table13[[#This Row],[Total Sales]]</f>
        <v>0.21415599311795069</v>
      </c>
      <c r="N36" s="2" t="s">
        <v>555</v>
      </c>
      <c r="O36" s="2" t="str">
        <f>IF(MONTH(Table13[[#This Row],[Invoice Date]])&lt;4,"Q1",IF(MONTH(Table13[[#This Row],[Invoice Date]])&lt;7,"Q2",IF(MONTH(Table13[[#This Row],[Invoice Date]])&lt;10,"Q3",IF(MONTH(Table13[[#This Row],[Invoice Date]])&lt;13,"Q4"))))</f>
        <v>Q1</v>
      </c>
      <c r="P36" s="2">
        <f>YEAR(Table13[[#This Row],[Invoice Date]])</f>
        <v>2022</v>
      </c>
      <c r="Q36" s="11" t="str">
        <f>TEXT(Table13[[#This Row],[Invoice Date]],"mmm")</f>
        <v>Feb</v>
      </c>
      <c r="R36" s="11">
        <f>DAY(Table13[[#This Row],[Invoice Date]])</f>
        <v>2</v>
      </c>
      <c r="S36" s="11" t="s">
        <v>562</v>
      </c>
    </row>
    <row r="37" spans="1:19" x14ac:dyDescent="0.25">
      <c r="A37" s="10" t="s">
        <v>17</v>
      </c>
      <c r="B37" s="2" t="s">
        <v>57</v>
      </c>
      <c r="C37" s="5">
        <v>44487</v>
      </c>
      <c r="D37" s="2" t="s">
        <v>522</v>
      </c>
      <c r="E37" s="2" t="s">
        <v>526</v>
      </c>
      <c r="F37" s="2" t="s">
        <v>535</v>
      </c>
      <c r="G37" s="2" t="s">
        <v>535</v>
      </c>
      <c r="H37" s="2" t="s">
        <v>594</v>
      </c>
      <c r="I37" s="4">
        <v>103.8</v>
      </c>
      <c r="J37" s="2">
        <v>36</v>
      </c>
      <c r="K37" s="4">
        <f>Table13[[#This Row],[Price per Unit]]*Table13[[#This Row],[Units Sold]]</f>
        <v>3736.7999999999997</v>
      </c>
      <c r="L37" s="2">
        <v>731.44</v>
      </c>
      <c r="M37" s="22">
        <f>Table13[[#This Row],[Operating Profit]]/Table13[[#This Row],[Total Sales]]</f>
        <v>0.19573967030614434</v>
      </c>
      <c r="N37" s="2" t="s">
        <v>554</v>
      </c>
      <c r="O37" s="2" t="str">
        <f>IF(MONTH(Table13[[#This Row],[Invoice Date]])&lt;4,"Q1",IF(MONTH(Table13[[#This Row],[Invoice Date]])&lt;7,"Q2",IF(MONTH(Table13[[#This Row],[Invoice Date]])&lt;10,"Q3",IF(MONTH(Table13[[#This Row],[Invoice Date]])&lt;13,"Q4"))))</f>
        <v>Q4</v>
      </c>
      <c r="P37" s="2">
        <f>YEAR(Table13[[#This Row],[Invoice Date]])</f>
        <v>2021</v>
      </c>
      <c r="Q37" s="11" t="str">
        <f>TEXT(Table13[[#This Row],[Invoice Date]],"mmm")</f>
        <v>Oct</v>
      </c>
      <c r="R37" s="11">
        <f>DAY(Table13[[#This Row],[Invoice Date]])</f>
        <v>18</v>
      </c>
      <c r="S37" s="11" t="s">
        <v>561</v>
      </c>
    </row>
    <row r="38" spans="1:19" x14ac:dyDescent="0.25">
      <c r="A38" s="10" t="s">
        <v>21</v>
      </c>
      <c r="B38" s="2" t="s">
        <v>58</v>
      </c>
      <c r="C38" s="5">
        <v>44614</v>
      </c>
      <c r="D38" s="2" t="s">
        <v>522</v>
      </c>
      <c r="E38" s="2" t="s">
        <v>595</v>
      </c>
      <c r="F38" s="2" t="s">
        <v>569</v>
      </c>
      <c r="G38" s="2" t="s">
        <v>570</v>
      </c>
      <c r="H38" s="2" t="s">
        <v>594</v>
      </c>
      <c r="I38" s="4">
        <v>92.97</v>
      </c>
      <c r="J38" s="2">
        <v>34</v>
      </c>
      <c r="K38" s="4">
        <f>Table13[[#This Row],[Price per Unit]]*Table13[[#This Row],[Units Sold]]</f>
        <v>3160.98</v>
      </c>
      <c r="L38" s="2">
        <v>861.1</v>
      </c>
      <c r="M38" s="22">
        <f>Table13[[#This Row],[Operating Profit]]/Table13[[#This Row],[Total Sales]]</f>
        <v>0.27241551670684411</v>
      </c>
      <c r="N38" s="2" t="s">
        <v>554</v>
      </c>
      <c r="O38" s="2" t="str">
        <f>IF(MONTH(Table13[[#This Row],[Invoice Date]])&lt;4,"Q1",IF(MONTH(Table13[[#This Row],[Invoice Date]])&lt;7,"Q2",IF(MONTH(Table13[[#This Row],[Invoice Date]])&lt;10,"Q3",IF(MONTH(Table13[[#This Row],[Invoice Date]])&lt;13,"Q4"))))</f>
        <v>Q1</v>
      </c>
      <c r="P38" s="2">
        <f>YEAR(Table13[[#This Row],[Invoice Date]])</f>
        <v>2022</v>
      </c>
      <c r="Q38" s="11" t="str">
        <f>TEXT(Table13[[#This Row],[Invoice Date]],"mmm")</f>
        <v>Feb</v>
      </c>
      <c r="R38" s="11">
        <f>DAY(Table13[[#This Row],[Invoice Date]])</f>
        <v>22</v>
      </c>
      <c r="S38" s="11" t="s">
        <v>562</v>
      </c>
    </row>
    <row r="39" spans="1:19" x14ac:dyDescent="0.25">
      <c r="A39" s="10" t="s">
        <v>18</v>
      </c>
      <c r="B39" s="2" t="s">
        <v>59</v>
      </c>
      <c r="C39" s="5">
        <v>44239</v>
      </c>
      <c r="D39" s="2" t="s">
        <v>522</v>
      </c>
      <c r="E39" s="2" t="s">
        <v>524</v>
      </c>
      <c r="F39" s="2" t="s">
        <v>528</v>
      </c>
      <c r="G39" s="2" t="s">
        <v>549</v>
      </c>
      <c r="H39" s="2" t="s">
        <v>591</v>
      </c>
      <c r="I39" s="4">
        <v>121</v>
      </c>
      <c r="J39" s="2">
        <v>73</v>
      </c>
      <c r="K39" s="4">
        <f>Table13[[#This Row],[Price per Unit]]*Table13[[#This Row],[Units Sold]]</f>
        <v>8833</v>
      </c>
      <c r="L39" s="2">
        <v>1069.51</v>
      </c>
      <c r="M39" s="22">
        <f>Table13[[#This Row],[Operating Profit]]/Table13[[#This Row],[Total Sales]]</f>
        <v>0.1210811728744481</v>
      </c>
      <c r="N39" s="2" t="s">
        <v>555</v>
      </c>
      <c r="O39" s="2" t="str">
        <f>IF(MONTH(Table13[[#This Row],[Invoice Date]])&lt;4,"Q1",IF(MONTH(Table13[[#This Row],[Invoice Date]])&lt;7,"Q2",IF(MONTH(Table13[[#This Row],[Invoice Date]])&lt;10,"Q3",IF(MONTH(Table13[[#This Row],[Invoice Date]])&lt;13,"Q4"))))</f>
        <v>Q1</v>
      </c>
      <c r="P39" s="2">
        <f>YEAR(Table13[[#This Row],[Invoice Date]])</f>
        <v>2021</v>
      </c>
      <c r="Q39" s="11" t="str">
        <f>TEXT(Table13[[#This Row],[Invoice Date]],"mmm")</f>
        <v>Feb</v>
      </c>
      <c r="R39" s="11">
        <f>DAY(Table13[[#This Row],[Invoice Date]])</f>
        <v>12</v>
      </c>
      <c r="S39" s="11" t="s">
        <v>561</v>
      </c>
    </row>
    <row r="40" spans="1:19" x14ac:dyDescent="0.25">
      <c r="A40" s="10" t="s">
        <v>21</v>
      </c>
      <c r="B40" s="2" t="s">
        <v>60</v>
      </c>
      <c r="C40" s="5">
        <v>44453</v>
      </c>
      <c r="D40" s="2" t="s">
        <v>522</v>
      </c>
      <c r="E40" s="2" t="s">
        <v>524</v>
      </c>
      <c r="F40" s="2" t="s">
        <v>538</v>
      </c>
      <c r="G40" s="2" t="s">
        <v>547</v>
      </c>
      <c r="H40" s="2" t="s">
        <v>594</v>
      </c>
      <c r="I40" s="4">
        <v>46.65</v>
      </c>
      <c r="J40" s="2">
        <v>28</v>
      </c>
      <c r="K40" s="4">
        <f>Table13[[#This Row],[Price per Unit]]*Table13[[#This Row],[Units Sold]]</f>
        <v>1306.2</v>
      </c>
      <c r="L40" s="2">
        <v>275.3</v>
      </c>
      <c r="M40" s="22">
        <f>Table13[[#This Row],[Operating Profit]]/Table13[[#This Row],[Total Sales]]</f>
        <v>0.21076404838462717</v>
      </c>
      <c r="N40" s="2" t="s">
        <v>554</v>
      </c>
      <c r="O40" s="2" t="str">
        <f>IF(MONTH(Table13[[#This Row],[Invoice Date]])&lt;4,"Q1",IF(MONTH(Table13[[#This Row],[Invoice Date]])&lt;7,"Q2",IF(MONTH(Table13[[#This Row],[Invoice Date]])&lt;10,"Q3",IF(MONTH(Table13[[#This Row],[Invoice Date]])&lt;13,"Q4"))))</f>
        <v>Q3</v>
      </c>
      <c r="P40" s="2">
        <f>YEAR(Table13[[#This Row],[Invoice Date]])</f>
        <v>2021</v>
      </c>
      <c r="Q40" s="11" t="str">
        <f>TEXT(Table13[[#This Row],[Invoice Date]],"mmm")</f>
        <v>Sep</v>
      </c>
      <c r="R40" s="11">
        <f>DAY(Table13[[#This Row],[Invoice Date]])</f>
        <v>14</v>
      </c>
      <c r="S40" s="11" t="s">
        <v>562</v>
      </c>
    </row>
    <row r="41" spans="1:19" x14ac:dyDescent="0.25">
      <c r="A41" s="10" t="s">
        <v>20</v>
      </c>
      <c r="B41" s="2" t="s">
        <v>61</v>
      </c>
      <c r="C41" s="5">
        <v>44858</v>
      </c>
      <c r="D41" s="2" t="s">
        <v>522</v>
      </c>
      <c r="E41" s="2" t="s">
        <v>524</v>
      </c>
      <c r="F41" s="2" t="s">
        <v>536</v>
      </c>
      <c r="G41" s="2" t="s">
        <v>538</v>
      </c>
      <c r="H41" s="2" t="s">
        <v>592</v>
      </c>
      <c r="I41" s="4">
        <v>114.33</v>
      </c>
      <c r="J41" s="2">
        <v>11</v>
      </c>
      <c r="K41" s="4">
        <f>Table13[[#This Row],[Price per Unit]]*Table13[[#This Row],[Units Sold]]</f>
        <v>1257.6299999999999</v>
      </c>
      <c r="L41" s="2">
        <v>254.79</v>
      </c>
      <c r="M41" s="22">
        <f>Table13[[#This Row],[Operating Profit]]/Table13[[#This Row],[Total Sales]]</f>
        <v>0.20259535793516378</v>
      </c>
      <c r="N41" s="2" t="s">
        <v>554</v>
      </c>
      <c r="O41" s="2" t="str">
        <f>IF(MONTH(Table13[[#This Row],[Invoice Date]])&lt;4,"Q1",IF(MONTH(Table13[[#This Row],[Invoice Date]])&lt;7,"Q2",IF(MONTH(Table13[[#This Row],[Invoice Date]])&lt;10,"Q3",IF(MONTH(Table13[[#This Row],[Invoice Date]])&lt;13,"Q4"))))</f>
        <v>Q4</v>
      </c>
      <c r="P41" s="2">
        <f>YEAR(Table13[[#This Row],[Invoice Date]])</f>
        <v>2022</v>
      </c>
      <c r="Q41" s="11" t="str">
        <f>TEXT(Table13[[#This Row],[Invoice Date]],"mmm")</f>
        <v>Oct</v>
      </c>
      <c r="R41" s="11">
        <f>DAY(Table13[[#This Row],[Invoice Date]])</f>
        <v>24</v>
      </c>
      <c r="S41" s="11" t="s">
        <v>561</v>
      </c>
    </row>
    <row r="42" spans="1:19" x14ac:dyDescent="0.25">
      <c r="A42" s="10" t="s">
        <v>19</v>
      </c>
      <c r="B42" s="2" t="s">
        <v>62</v>
      </c>
      <c r="C42" s="5">
        <v>44492</v>
      </c>
      <c r="D42" s="2" t="s">
        <v>522</v>
      </c>
      <c r="E42" s="2" t="s">
        <v>524</v>
      </c>
      <c r="F42" s="2" t="s">
        <v>536</v>
      </c>
      <c r="G42" s="2" t="s">
        <v>549</v>
      </c>
      <c r="H42" s="2" t="s">
        <v>593</v>
      </c>
      <c r="I42" s="4">
        <v>100.57</v>
      </c>
      <c r="J42" s="2">
        <v>78</v>
      </c>
      <c r="K42" s="4">
        <f>Table13[[#This Row],[Price per Unit]]*Table13[[#This Row],[Units Sold]]</f>
        <v>7844.4599999999991</v>
      </c>
      <c r="L42" s="2">
        <v>1225.92</v>
      </c>
      <c r="M42" s="22">
        <f>Table13[[#This Row],[Operating Profit]]/Table13[[#This Row],[Total Sales]]</f>
        <v>0.15627844364048005</v>
      </c>
      <c r="N42" s="2" t="s">
        <v>554</v>
      </c>
      <c r="O42" s="2" t="str">
        <f>IF(MONTH(Table13[[#This Row],[Invoice Date]])&lt;4,"Q1",IF(MONTH(Table13[[#This Row],[Invoice Date]])&lt;7,"Q2",IF(MONTH(Table13[[#This Row],[Invoice Date]])&lt;10,"Q3",IF(MONTH(Table13[[#This Row],[Invoice Date]])&lt;13,"Q4"))))</f>
        <v>Q4</v>
      </c>
      <c r="P42" s="2">
        <f>YEAR(Table13[[#This Row],[Invoice Date]])</f>
        <v>2021</v>
      </c>
      <c r="Q42" s="11" t="str">
        <f>TEXT(Table13[[#This Row],[Invoice Date]],"mmm")</f>
        <v>Oct</v>
      </c>
      <c r="R42" s="11">
        <f>DAY(Table13[[#This Row],[Invoice Date]])</f>
        <v>23</v>
      </c>
      <c r="S42" s="11" t="s">
        <v>562</v>
      </c>
    </row>
    <row r="43" spans="1:19" x14ac:dyDescent="0.25">
      <c r="A43" s="10" t="s">
        <v>17</v>
      </c>
      <c r="B43" s="2" t="s">
        <v>63</v>
      </c>
      <c r="C43" s="5">
        <v>44209</v>
      </c>
      <c r="D43" s="2" t="s">
        <v>522</v>
      </c>
      <c r="E43" s="2" t="s">
        <v>524</v>
      </c>
      <c r="F43" s="2" t="s">
        <v>528</v>
      </c>
      <c r="G43" s="2" t="s">
        <v>547</v>
      </c>
      <c r="H43" s="2" t="s">
        <v>594</v>
      </c>
      <c r="I43" s="4">
        <v>136.49</v>
      </c>
      <c r="J43" s="2">
        <v>39</v>
      </c>
      <c r="K43" s="4">
        <f>Table13[[#This Row],[Price per Unit]]*Table13[[#This Row],[Units Sold]]</f>
        <v>5323.1100000000006</v>
      </c>
      <c r="L43" s="2">
        <v>1407.67</v>
      </c>
      <c r="M43" s="22">
        <f>Table13[[#This Row],[Operating Profit]]/Table13[[#This Row],[Total Sales]]</f>
        <v>0.26444503307277134</v>
      </c>
      <c r="N43" s="2" t="s">
        <v>555</v>
      </c>
      <c r="O43" s="2" t="str">
        <f>IF(MONTH(Table13[[#This Row],[Invoice Date]])&lt;4,"Q1",IF(MONTH(Table13[[#This Row],[Invoice Date]])&lt;7,"Q2",IF(MONTH(Table13[[#This Row],[Invoice Date]])&lt;10,"Q3",IF(MONTH(Table13[[#This Row],[Invoice Date]])&lt;13,"Q4"))))</f>
        <v>Q1</v>
      </c>
      <c r="P43" s="2">
        <f>YEAR(Table13[[#This Row],[Invoice Date]])</f>
        <v>2021</v>
      </c>
      <c r="Q43" s="11" t="str">
        <f>TEXT(Table13[[#This Row],[Invoice Date]],"mmm")</f>
        <v>Jan</v>
      </c>
      <c r="R43" s="11">
        <f>DAY(Table13[[#This Row],[Invoice Date]])</f>
        <v>13</v>
      </c>
      <c r="S43" s="11" t="s">
        <v>561</v>
      </c>
    </row>
    <row r="44" spans="1:19" x14ac:dyDescent="0.25">
      <c r="A44" s="10" t="s">
        <v>17</v>
      </c>
      <c r="B44" s="2" t="s">
        <v>64</v>
      </c>
      <c r="C44" s="5">
        <v>44624</v>
      </c>
      <c r="D44" s="2" t="s">
        <v>522</v>
      </c>
      <c r="E44" s="2" t="s">
        <v>526</v>
      </c>
      <c r="F44" s="2" t="s">
        <v>537</v>
      </c>
      <c r="G44" s="2" t="s">
        <v>535</v>
      </c>
      <c r="H44" s="2" t="s">
        <v>593</v>
      </c>
      <c r="I44" s="4">
        <v>130.13999999999999</v>
      </c>
      <c r="J44" s="2">
        <v>47</v>
      </c>
      <c r="K44" s="4">
        <f>Table13[[#This Row],[Price per Unit]]*Table13[[#This Row],[Units Sold]]</f>
        <v>6116.579999999999</v>
      </c>
      <c r="L44" s="2">
        <v>1532.63</v>
      </c>
      <c r="M44" s="22">
        <f>Table13[[#This Row],[Operating Profit]]/Table13[[#This Row],[Total Sales]]</f>
        <v>0.25056976284132643</v>
      </c>
      <c r="N44" s="2" t="s">
        <v>554</v>
      </c>
      <c r="O44" s="2" t="str">
        <f>IF(MONTH(Table13[[#This Row],[Invoice Date]])&lt;4,"Q1",IF(MONTH(Table13[[#This Row],[Invoice Date]])&lt;7,"Q2",IF(MONTH(Table13[[#This Row],[Invoice Date]])&lt;10,"Q3",IF(MONTH(Table13[[#This Row],[Invoice Date]])&lt;13,"Q4"))))</f>
        <v>Q1</v>
      </c>
      <c r="P44" s="2">
        <f>YEAR(Table13[[#This Row],[Invoice Date]])</f>
        <v>2022</v>
      </c>
      <c r="Q44" s="11" t="str">
        <f>TEXT(Table13[[#This Row],[Invoice Date]],"mmm")</f>
        <v>Mar</v>
      </c>
      <c r="R44" s="11">
        <f>DAY(Table13[[#This Row],[Invoice Date]])</f>
        <v>4</v>
      </c>
      <c r="S44" s="11" t="s">
        <v>560</v>
      </c>
    </row>
    <row r="45" spans="1:19" x14ac:dyDescent="0.25">
      <c r="A45" s="10" t="s">
        <v>19</v>
      </c>
      <c r="B45" s="2" t="s">
        <v>65</v>
      </c>
      <c r="C45" s="5">
        <v>45261</v>
      </c>
      <c r="D45" s="2" t="s">
        <v>522</v>
      </c>
      <c r="E45" s="2" t="s">
        <v>525</v>
      </c>
      <c r="F45" s="2" t="s">
        <v>542</v>
      </c>
      <c r="G45" s="2" t="s">
        <v>551</v>
      </c>
      <c r="H45" s="2" t="s">
        <v>592</v>
      </c>
      <c r="I45" s="4">
        <v>60.97</v>
      </c>
      <c r="J45" s="2">
        <v>19</v>
      </c>
      <c r="K45" s="4">
        <f>Table13[[#This Row],[Price per Unit]]*Table13[[#This Row],[Units Sold]]</f>
        <v>1158.43</v>
      </c>
      <c r="L45" s="2">
        <v>285.64</v>
      </c>
      <c r="M45" s="22">
        <f>Table13[[#This Row],[Operating Profit]]/Table13[[#This Row],[Total Sales]]</f>
        <v>0.24657510596238008</v>
      </c>
      <c r="N45" s="2" t="s">
        <v>554</v>
      </c>
      <c r="O45" s="2" t="str">
        <f>IF(MONTH(Table13[[#This Row],[Invoice Date]])&lt;4,"Q1",IF(MONTH(Table13[[#This Row],[Invoice Date]])&lt;7,"Q2",IF(MONTH(Table13[[#This Row],[Invoice Date]])&lt;10,"Q3",IF(MONTH(Table13[[#This Row],[Invoice Date]])&lt;13,"Q4"))))</f>
        <v>Q4</v>
      </c>
      <c r="P45" s="2">
        <f>YEAR(Table13[[#This Row],[Invoice Date]])</f>
        <v>2023</v>
      </c>
      <c r="Q45" s="11" t="str">
        <f>TEXT(Table13[[#This Row],[Invoice Date]],"mmm")</f>
        <v>Dec</v>
      </c>
      <c r="R45" s="11">
        <f>DAY(Table13[[#This Row],[Invoice Date]])</f>
        <v>1</v>
      </c>
      <c r="S45" s="11" t="s">
        <v>561</v>
      </c>
    </row>
    <row r="46" spans="1:19" x14ac:dyDescent="0.25">
      <c r="A46" s="10" t="s">
        <v>19</v>
      </c>
      <c r="B46" s="2" t="s">
        <v>66</v>
      </c>
      <c r="C46" s="5">
        <v>44545</v>
      </c>
      <c r="D46" s="2" t="s">
        <v>522</v>
      </c>
      <c r="E46" s="2" t="s">
        <v>524</v>
      </c>
      <c r="F46" s="2" t="s">
        <v>528</v>
      </c>
      <c r="G46" s="2" t="s">
        <v>547</v>
      </c>
      <c r="H46" s="2" t="s">
        <v>594</v>
      </c>
      <c r="I46" s="4">
        <v>55.91</v>
      </c>
      <c r="J46" s="2">
        <v>15</v>
      </c>
      <c r="K46" s="4">
        <f>Table13[[#This Row],[Price per Unit]]*Table13[[#This Row],[Units Sold]]</f>
        <v>838.65</v>
      </c>
      <c r="L46" s="2">
        <v>230.83</v>
      </c>
      <c r="M46" s="22">
        <f>Table13[[#This Row],[Operating Profit]]/Table13[[#This Row],[Total Sales]]</f>
        <v>0.27523996899779407</v>
      </c>
      <c r="N46" s="2" t="s">
        <v>554</v>
      </c>
      <c r="O46" s="2" t="str">
        <f>IF(MONTH(Table13[[#This Row],[Invoice Date]])&lt;4,"Q1",IF(MONTH(Table13[[#This Row],[Invoice Date]])&lt;7,"Q2",IF(MONTH(Table13[[#This Row],[Invoice Date]])&lt;10,"Q3",IF(MONTH(Table13[[#This Row],[Invoice Date]])&lt;13,"Q4"))))</f>
        <v>Q4</v>
      </c>
      <c r="P46" s="2">
        <f>YEAR(Table13[[#This Row],[Invoice Date]])</f>
        <v>2021</v>
      </c>
      <c r="Q46" s="11" t="str">
        <f>TEXT(Table13[[#This Row],[Invoice Date]],"mmm")</f>
        <v>Dec</v>
      </c>
      <c r="R46" s="11">
        <f>DAY(Table13[[#This Row],[Invoice Date]])</f>
        <v>15</v>
      </c>
      <c r="S46" s="11" t="s">
        <v>561</v>
      </c>
    </row>
    <row r="47" spans="1:19" x14ac:dyDescent="0.25">
      <c r="A47" s="10" t="s">
        <v>20</v>
      </c>
      <c r="B47" s="2" t="s">
        <v>67</v>
      </c>
      <c r="C47" s="5">
        <v>44319</v>
      </c>
      <c r="D47" s="2" t="s">
        <v>522</v>
      </c>
      <c r="E47" s="2" t="s">
        <v>524</v>
      </c>
      <c r="F47" s="2" t="s">
        <v>529</v>
      </c>
      <c r="G47" s="2" t="s">
        <v>549</v>
      </c>
      <c r="H47" s="2" t="s">
        <v>591</v>
      </c>
      <c r="I47" s="4">
        <v>147.61000000000001</v>
      </c>
      <c r="J47" s="2">
        <v>28</v>
      </c>
      <c r="K47" s="4">
        <f>Table13[[#This Row],[Price per Unit]]*Table13[[#This Row],[Units Sold]]</f>
        <v>4133.08</v>
      </c>
      <c r="L47" s="2">
        <v>1010.77</v>
      </c>
      <c r="M47" s="22">
        <f>Table13[[#This Row],[Operating Profit]]/Table13[[#This Row],[Total Sales]]</f>
        <v>0.24455611795561663</v>
      </c>
      <c r="N47" s="2" t="s">
        <v>555</v>
      </c>
      <c r="O47" s="2" t="str">
        <f>IF(MONTH(Table13[[#This Row],[Invoice Date]])&lt;4,"Q1",IF(MONTH(Table13[[#This Row],[Invoice Date]])&lt;7,"Q2",IF(MONTH(Table13[[#This Row],[Invoice Date]])&lt;10,"Q3",IF(MONTH(Table13[[#This Row],[Invoice Date]])&lt;13,"Q4"))))</f>
        <v>Q2</v>
      </c>
      <c r="P47" s="2">
        <f>YEAR(Table13[[#This Row],[Invoice Date]])</f>
        <v>2021</v>
      </c>
      <c r="Q47" s="11" t="str">
        <f>TEXT(Table13[[#This Row],[Invoice Date]],"mmm")</f>
        <v>May</v>
      </c>
      <c r="R47" s="11">
        <f>DAY(Table13[[#This Row],[Invoice Date]])</f>
        <v>3</v>
      </c>
      <c r="S47" s="11" t="s">
        <v>561</v>
      </c>
    </row>
    <row r="48" spans="1:19" x14ac:dyDescent="0.25">
      <c r="A48" s="10" t="s">
        <v>21</v>
      </c>
      <c r="B48" s="2" t="s">
        <v>68</v>
      </c>
      <c r="C48" s="5">
        <v>44317</v>
      </c>
      <c r="D48" s="2" t="s">
        <v>522</v>
      </c>
      <c r="E48" s="2" t="s">
        <v>524</v>
      </c>
      <c r="F48" s="2" t="s">
        <v>532</v>
      </c>
      <c r="G48" s="2" t="s">
        <v>538</v>
      </c>
      <c r="H48" s="2" t="s">
        <v>593</v>
      </c>
      <c r="I48" s="4">
        <v>88.54</v>
      </c>
      <c r="J48" s="2">
        <v>24</v>
      </c>
      <c r="K48" s="4">
        <f>Table13[[#This Row],[Price per Unit]]*Table13[[#This Row],[Units Sold]]</f>
        <v>2124.96</v>
      </c>
      <c r="L48" s="2">
        <v>311.02999999999997</v>
      </c>
      <c r="M48" s="22">
        <f>Table13[[#This Row],[Operating Profit]]/Table13[[#This Row],[Total Sales]]</f>
        <v>0.1463698140200286</v>
      </c>
      <c r="N48" s="2" t="s">
        <v>554</v>
      </c>
      <c r="O48" s="2" t="str">
        <f>IF(MONTH(Table13[[#This Row],[Invoice Date]])&lt;4,"Q1",IF(MONTH(Table13[[#This Row],[Invoice Date]])&lt;7,"Q2",IF(MONTH(Table13[[#This Row],[Invoice Date]])&lt;10,"Q3",IF(MONTH(Table13[[#This Row],[Invoice Date]])&lt;13,"Q4"))))</f>
        <v>Q2</v>
      </c>
      <c r="P48" s="2">
        <f>YEAR(Table13[[#This Row],[Invoice Date]])</f>
        <v>2021</v>
      </c>
      <c r="Q48" s="11" t="str">
        <f>TEXT(Table13[[#This Row],[Invoice Date]],"mmm")</f>
        <v>May</v>
      </c>
      <c r="R48" s="11">
        <f>DAY(Table13[[#This Row],[Invoice Date]])</f>
        <v>1</v>
      </c>
      <c r="S48" s="11" t="s">
        <v>562</v>
      </c>
    </row>
    <row r="49" spans="1:19" x14ac:dyDescent="0.25">
      <c r="A49" s="10" t="s">
        <v>17</v>
      </c>
      <c r="B49" s="2" t="s">
        <v>69</v>
      </c>
      <c r="C49" s="5">
        <v>45072</v>
      </c>
      <c r="D49" s="2" t="s">
        <v>522</v>
      </c>
      <c r="E49" s="2" t="s">
        <v>524</v>
      </c>
      <c r="F49" s="2" t="s">
        <v>532</v>
      </c>
      <c r="G49" s="2" t="s">
        <v>547</v>
      </c>
      <c r="H49" s="2" t="s">
        <v>592</v>
      </c>
      <c r="I49" s="4">
        <v>137.83000000000001</v>
      </c>
      <c r="J49" s="2">
        <v>72</v>
      </c>
      <c r="K49" s="4">
        <f>Table13[[#This Row],[Price per Unit]]*Table13[[#This Row],[Units Sold]]</f>
        <v>9923.76</v>
      </c>
      <c r="L49" s="2">
        <v>2392.7399999999998</v>
      </c>
      <c r="M49" s="22">
        <f>Table13[[#This Row],[Operating Profit]]/Table13[[#This Row],[Total Sales]]</f>
        <v>0.24111223971559165</v>
      </c>
      <c r="N49" s="2" t="s">
        <v>555</v>
      </c>
      <c r="O49" s="2" t="str">
        <f>IF(MONTH(Table13[[#This Row],[Invoice Date]])&lt;4,"Q1",IF(MONTH(Table13[[#This Row],[Invoice Date]])&lt;7,"Q2",IF(MONTH(Table13[[#This Row],[Invoice Date]])&lt;10,"Q3",IF(MONTH(Table13[[#This Row],[Invoice Date]])&lt;13,"Q4"))))</f>
        <v>Q2</v>
      </c>
      <c r="P49" s="2">
        <f>YEAR(Table13[[#This Row],[Invoice Date]])</f>
        <v>2023</v>
      </c>
      <c r="Q49" s="11" t="str">
        <f>TEXT(Table13[[#This Row],[Invoice Date]],"mmm")</f>
        <v>May</v>
      </c>
      <c r="R49" s="11">
        <f>DAY(Table13[[#This Row],[Invoice Date]])</f>
        <v>26</v>
      </c>
      <c r="S49" s="11" t="s">
        <v>562</v>
      </c>
    </row>
    <row r="50" spans="1:19" x14ac:dyDescent="0.25">
      <c r="A50" s="10" t="s">
        <v>20</v>
      </c>
      <c r="B50" s="2" t="s">
        <v>70</v>
      </c>
      <c r="C50" s="5">
        <v>44637</v>
      </c>
      <c r="D50" s="2" t="s">
        <v>522</v>
      </c>
      <c r="E50" s="2" t="s">
        <v>524</v>
      </c>
      <c r="F50" s="2" t="s">
        <v>529</v>
      </c>
      <c r="G50" s="2" t="s">
        <v>528</v>
      </c>
      <c r="H50" s="2" t="s">
        <v>593</v>
      </c>
      <c r="I50" s="4">
        <v>41.3</v>
      </c>
      <c r="J50" s="2">
        <v>9</v>
      </c>
      <c r="K50" s="4">
        <f>Table13[[#This Row],[Price per Unit]]*Table13[[#This Row],[Units Sold]]</f>
        <v>371.7</v>
      </c>
      <c r="L50" s="2">
        <v>60.04</v>
      </c>
      <c r="M50" s="22">
        <f>Table13[[#This Row],[Operating Profit]]/Table13[[#This Row],[Total Sales]]</f>
        <v>0.16152811407048695</v>
      </c>
      <c r="N50" s="2" t="s">
        <v>554</v>
      </c>
      <c r="O50" s="2" t="str">
        <f>IF(MONTH(Table13[[#This Row],[Invoice Date]])&lt;4,"Q1",IF(MONTH(Table13[[#This Row],[Invoice Date]])&lt;7,"Q2",IF(MONTH(Table13[[#This Row],[Invoice Date]])&lt;10,"Q3",IF(MONTH(Table13[[#This Row],[Invoice Date]])&lt;13,"Q4"))))</f>
        <v>Q1</v>
      </c>
      <c r="P50" s="2">
        <f>YEAR(Table13[[#This Row],[Invoice Date]])</f>
        <v>2022</v>
      </c>
      <c r="Q50" s="11" t="str">
        <f>TEXT(Table13[[#This Row],[Invoice Date]],"mmm")</f>
        <v>Mar</v>
      </c>
      <c r="R50" s="11">
        <f>DAY(Table13[[#This Row],[Invoice Date]])</f>
        <v>17</v>
      </c>
      <c r="S50" s="11" t="s">
        <v>562</v>
      </c>
    </row>
    <row r="51" spans="1:19" x14ac:dyDescent="0.25">
      <c r="A51" s="10" t="s">
        <v>21</v>
      </c>
      <c r="B51" s="2" t="s">
        <v>71</v>
      </c>
      <c r="C51" s="5">
        <v>45041</v>
      </c>
      <c r="D51" s="2" t="s">
        <v>522</v>
      </c>
      <c r="E51" s="2" t="s">
        <v>524</v>
      </c>
      <c r="F51" s="2" t="s">
        <v>532</v>
      </c>
      <c r="G51" s="2" t="s">
        <v>549</v>
      </c>
      <c r="H51" s="2" t="s">
        <v>594</v>
      </c>
      <c r="I51" s="4">
        <v>103.57</v>
      </c>
      <c r="J51" s="2">
        <v>47</v>
      </c>
      <c r="K51" s="4">
        <f>Table13[[#This Row],[Price per Unit]]*Table13[[#This Row],[Units Sold]]</f>
        <v>4867.79</v>
      </c>
      <c r="L51" s="2">
        <v>722.55</v>
      </c>
      <c r="M51" s="22">
        <f>Table13[[#This Row],[Operating Profit]]/Table13[[#This Row],[Total Sales]]</f>
        <v>0.14843491605019937</v>
      </c>
      <c r="N51" s="2" t="s">
        <v>555</v>
      </c>
      <c r="O51" s="2" t="str">
        <f>IF(MONTH(Table13[[#This Row],[Invoice Date]])&lt;4,"Q1",IF(MONTH(Table13[[#This Row],[Invoice Date]])&lt;7,"Q2",IF(MONTH(Table13[[#This Row],[Invoice Date]])&lt;10,"Q3",IF(MONTH(Table13[[#This Row],[Invoice Date]])&lt;13,"Q4"))))</f>
        <v>Q2</v>
      </c>
      <c r="P51" s="2">
        <f>YEAR(Table13[[#This Row],[Invoice Date]])</f>
        <v>2023</v>
      </c>
      <c r="Q51" s="11" t="str">
        <f>TEXT(Table13[[#This Row],[Invoice Date]],"mmm")</f>
        <v>Apr</v>
      </c>
      <c r="R51" s="11">
        <f>DAY(Table13[[#This Row],[Invoice Date]])</f>
        <v>25</v>
      </c>
      <c r="S51" s="11" t="s">
        <v>560</v>
      </c>
    </row>
    <row r="52" spans="1:19" x14ac:dyDescent="0.25">
      <c r="A52" s="10" t="s">
        <v>20</v>
      </c>
      <c r="B52" s="2" t="s">
        <v>72</v>
      </c>
      <c r="C52" s="5">
        <v>44207</v>
      </c>
      <c r="D52" s="2" t="s">
        <v>522</v>
      </c>
      <c r="E52" s="2" t="s">
        <v>595</v>
      </c>
      <c r="F52" s="2" t="s">
        <v>569</v>
      </c>
      <c r="G52" s="2" t="s">
        <v>571</v>
      </c>
      <c r="H52" s="2" t="s">
        <v>594</v>
      </c>
      <c r="I52" s="4">
        <v>125.28</v>
      </c>
      <c r="J52" s="2">
        <v>33</v>
      </c>
      <c r="K52" s="4">
        <f>Table13[[#This Row],[Price per Unit]]*Table13[[#This Row],[Units Sold]]</f>
        <v>4134.24</v>
      </c>
      <c r="L52" s="2">
        <v>473.79</v>
      </c>
      <c r="M52" s="22">
        <f>Table13[[#This Row],[Operating Profit]]/Table13[[#This Row],[Total Sales]]</f>
        <v>0.11460147451526763</v>
      </c>
      <c r="N52" s="2" t="s">
        <v>554</v>
      </c>
      <c r="O52" s="2" t="str">
        <f>IF(MONTH(Table13[[#This Row],[Invoice Date]])&lt;4,"Q1",IF(MONTH(Table13[[#This Row],[Invoice Date]])&lt;7,"Q2",IF(MONTH(Table13[[#This Row],[Invoice Date]])&lt;10,"Q3",IF(MONTH(Table13[[#This Row],[Invoice Date]])&lt;13,"Q4"))))</f>
        <v>Q1</v>
      </c>
      <c r="P52" s="2">
        <f>YEAR(Table13[[#This Row],[Invoice Date]])</f>
        <v>2021</v>
      </c>
      <c r="Q52" s="11" t="str">
        <f>TEXT(Table13[[#This Row],[Invoice Date]],"mmm")</f>
        <v>Jan</v>
      </c>
      <c r="R52" s="11">
        <f>DAY(Table13[[#This Row],[Invoice Date]])</f>
        <v>11</v>
      </c>
      <c r="S52" s="11" t="s">
        <v>560</v>
      </c>
    </row>
    <row r="53" spans="1:19" x14ac:dyDescent="0.25">
      <c r="A53" s="10" t="s">
        <v>17</v>
      </c>
      <c r="B53" s="2" t="s">
        <v>73</v>
      </c>
      <c r="C53" s="5">
        <v>44519</v>
      </c>
      <c r="D53" s="2" t="s">
        <v>522</v>
      </c>
      <c r="E53" s="2" t="s">
        <v>526</v>
      </c>
      <c r="F53" s="2" t="s">
        <v>535</v>
      </c>
      <c r="G53" s="2" t="s">
        <v>546</v>
      </c>
      <c r="H53" s="2" t="s">
        <v>591</v>
      </c>
      <c r="I53" s="4">
        <v>143.16</v>
      </c>
      <c r="J53" s="2">
        <v>62</v>
      </c>
      <c r="K53" s="4">
        <f>Table13[[#This Row],[Price per Unit]]*Table13[[#This Row],[Units Sold]]</f>
        <v>8875.92</v>
      </c>
      <c r="L53" s="2">
        <v>2208.38</v>
      </c>
      <c r="M53" s="22">
        <f>Table13[[#This Row],[Operating Profit]]/Table13[[#This Row],[Total Sales]]</f>
        <v>0.24880575760033891</v>
      </c>
      <c r="N53" s="2" t="s">
        <v>554</v>
      </c>
      <c r="O53" s="2" t="str">
        <f>IF(MONTH(Table13[[#This Row],[Invoice Date]])&lt;4,"Q1",IF(MONTH(Table13[[#This Row],[Invoice Date]])&lt;7,"Q2",IF(MONTH(Table13[[#This Row],[Invoice Date]])&lt;10,"Q3",IF(MONTH(Table13[[#This Row],[Invoice Date]])&lt;13,"Q4"))))</f>
        <v>Q4</v>
      </c>
      <c r="P53" s="2">
        <f>YEAR(Table13[[#This Row],[Invoice Date]])</f>
        <v>2021</v>
      </c>
      <c r="Q53" s="11" t="str">
        <f>TEXT(Table13[[#This Row],[Invoice Date]],"mmm")</f>
        <v>Nov</v>
      </c>
      <c r="R53" s="11">
        <f>DAY(Table13[[#This Row],[Invoice Date]])</f>
        <v>19</v>
      </c>
      <c r="S53" s="11" t="s">
        <v>561</v>
      </c>
    </row>
    <row r="54" spans="1:19" x14ac:dyDescent="0.25">
      <c r="A54" s="10" t="s">
        <v>19</v>
      </c>
      <c r="B54" s="2" t="s">
        <v>74</v>
      </c>
      <c r="C54" s="5">
        <v>44378</v>
      </c>
      <c r="D54" s="2" t="s">
        <v>522</v>
      </c>
      <c r="E54" s="2" t="s">
        <v>524</v>
      </c>
      <c r="F54" s="2" t="s">
        <v>538</v>
      </c>
      <c r="G54" s="2" t="s">
        <v>529</v>
      </c>
      <c r="H54" s="2" t="s">
        <v>592</v>
      </c>
      <c r="I54" s="4">
        <v>63.85</v>
      </c>
      <c r="J54" s="2">
        <v>97</v>
      </c>
      <c r="K54" s="4">
        <f>Table13[[#This Row],[Price per Unit]]*Table13[[#This Row],[Units Sold]]</f>
        <v>6193.45</v>
      </c>
      <c r="L54" s="2">
        <v>1500.05</v>
      </c>
      <c r="M54" s="22">
        <f>Table13[[#This Row],[Operating Profit]]/Table13[[#This Row],[Total Sales]]</f>
        <v>0.24219942035537545</v>
      </c>
      <c r="N54" s="2" t="s">
        <v>555</v>
      </c>
      <c r="O54" s="2" t="str">
        <f>IF(MONTH(Table13[[#This Row],[Invoice Date]])&lt;4,"Q1",IF(MONTH(Table13[[#This Row],[Invoice Date]])&lt;7,"Q2",IF(MONTH(Table13[[#This Row],[Invoice Date]])&lt;10,"Q3",IF(MONTH(Table13[[#This Row],[Invoice Date]])&lt;13,"Q4"))))</f>
        <v>Q3</v>
      </c>
      <c r="P54" s="2">
        <f>YEAR(Table13[[#This Row],[Invoice Date]])</f>
        <v>2021</v>
      </c>
      <c r="Q54" s="11" t="str">
        <f>TEXT(Table13[[#This Row],[Invoice Date]],"mmm")</f>
        <v>Jul</v>
      </c>
      <c r="R54" s="11">
        <f>DAY(Table13[[#This Row],[Invoice Date]])</f>
        <v>1</v>
      </c>
      <c r="S54" s="11" t="s">
        <v>560</v>
      </c>
    </row>
    <row r="55" spans="1:19" x14ac:dyDescent="0.25">
      <c r="A55" s="10" t="s">
        <v>19</v>
      </c>
      <c r="B55" s="2" t="s">
        <v>75</v>
      </c>
      <c r="C55" s="5">
        <v>44928</v>
      </c>
      <c r="D55" s="2" t="s">
        <v>522</v>
      </c>
      <c r="E55" s="2" t="s">
        <v>525</v>
      </c>
      <c r="F55" s="2" t="s">
        <v>543</v>
      </c>
      <c r="G55" s="2" t="s">
        <v>552</v>
      </c>
      <c r="H55" s="2" t="s">
        <v>592</v>
      </c>
      <c r="I55" s="4">
        <v>114.25</v>
      </c>
      <c r="J55" s="2">
        <v>19</v>
      </c>
      <c r="K55" s="4">
        <f>Table13[[#This Row],[Price per Unit]]*Table13[[#This Row],[Units Sold]]</f>
        <v>2170.75</v>
      </c>
      <c r="L55" s="2">
        <v>318.88</v>
      </c>
      <c r="M55" s="22">
        <f>Table13[[#This Row],[Operating Profit]]/Table13[[#This Row],[Total Sales]]</f>
        <v>0.14689853737187608</v>
      </c>
      <c r="N55" s="2" t="s">
        <v>555</v>
      </c>
      <c r="O55" s="2" t="str">
        <f>IF(MONTH(Table13[[#This Row],[Invoice Date]])&lt;4,"Q1",IF(MONTH(Table13[[#This Row],[Invoice Date]])&lt;7,"Q2",IF(MONTH(Table13[[#This Row],[Invoice Date]])&lt;10,"Q3",IF(MONTH(Table13[[#This Row],[Invoice Date]])&lt;13,"Q4"))))</f>
        <v>Q1</v>
      </c>
      <c r="P55" s="2">
        <f>YEAR(Table13[[#This Row],[Invoice Date]])</f>
        <v>2023</v>
      </c>
      <c r="Q55" s="11" t="str">
        <f>TEXT(Table13[[#This Row],[Invoice Date]],"mmm")</f>
        <v>Jan</v>
      </c>
      <c r="R55" s="11">
        <f>DAY(Table13[[#This Row],[Invoice Date]])</f>
        <v>2</v>
      </c>
      <c r="S55" s="11" t="s">
        <v>561</v>
      </c>
    </row>
    <row r="56" spans="1:19" x14ac:dyDescent="0.25">
      <c r="A56" s="10" t="s">
        <v>21</v>
      </c>
      <c r="B56" s="2" t="s">
        <v>76</v>
      </c>
      <c r="C56" s="5">
        <v>44824</v>
      </c>
      <c r="D56" s="2" t="s">
        <v>522</v>
      </c>
      <c r="E56" s="2" t="s">
        <v>595</v>
      </c>
      <c r="F56" s="2" t="s">
        <v>572</v>
      </c>
      <c r="G56" s="2" t="s">
        <v>573</v>
      </c>
      <c r="H56" s="2" t="s">
        <v>591</v>
      </c>
      <c r="I56" s="4">
        <v>90.05</v>
      </c>
      <c r="J56" s="2">
        <v>67</v>
      </c>
      <c r="K56" s="4">
        <f>Table13[[#This Row],[Price per Unit]]*Table13[[#This Row],[Units Sold]]</f>
        <v>6033.3499999999995</v>
      </c>
      <c r="L56" s="2">
        <v>1507.59</v>
      </c>
      <c r="M56" s="22">
        <f>Table13[[#This Row],[Operating Profit]]/Table13[[#This Row],[Total Sales]]</f>
        <v>0.2498761053146262</v>
      </c>
      <c r="N56" s="2" t="s">
        <v>555</v>
      </c>
      <c r="O56" s="2" t="str">
        <f>IF(MONTH(Table13[[#This Row],[Invoice Date]])&lt;4,"Q1",IF(MONTH(Table13[[#This Row],[Invoice Date]])&lt;7,"Q2",IF(MONTH(Table13[[#This Row],[Invoice Date]])&lt;10,"Q3",IF(MONTH(Table13[[#This Row],[Invoice Date]])&lt;13,"Q4"))))</f>
        <v>Q3</v>
      </c>
      <c r="P56" s="2">
        <f>YEAR(Table13[[#This Row],[Invoice Date]])</f>
        <v>2022</v>
      </c>
      <c r="Q56" s="11" t="str">
        <f>TEXT(Table13[[#This Row],[Invoice Date]],"mmm")</f>
        <v>Sep</v>
      </c>
      <c r="R56" s="11">
        <f>DAY(Table13[[#This Row],[Invoice Date]])</f>
        <v>20</v>
      </c>
      <c r="S56" s="11" t="s">
        <v>561</v>
      </c>
    </row>
    <row r="57" spans="1:19" x14ac:dyDescent="0.25">
      <c r="A57" s="10" t="s">
        <v>18</v>
      </c>
      <c r="B57" s="2" t="s">
        <v>77</v>
      </c>
      <c r="C57" s="5">
        <v>44978</v>
      </c>
      <c r="D57" s="2" t="s">
        <v>522</v>
      </c>
      <c r="E57" s="2" t="s">
        <v>524</v>
      </c>
      <c r="F57" s="2" t="s">
        <v>532</v>
      </c>
      <c r="G57" s="2" t="s">
        <v>529</v>
      </c>
      <c r="H57" s="2" t="s">
        <v>591</v>
      </c>
      <c r="I57" s="4">
        <v>27.88</v>
      </c>
      <c r="J57" s="2">
        <v>74</v>
      </c>
      <c r="K57" s="4">
        <f>Table13[[#This Row],[Price per Unit]]*Table13[[#This Row],[Units Sold]]</f>
        <v>2063.12</v>
      </c>
      <c r="L57" s="2">
        <v>585.04</v>
      </c>
      <c r="M57" s="22">
        <f>Table13[[#This Row],[Operating Profit]]/Table13[[#This Row],[Total Sales]]</f>
        <v>0.2835705145604715</v>
      </c>
      <c r="N57" s="2" t="s">
        <v>554</v>
      </c>
      <c r="O57" s="2" t="str">
        <f>IF(MONTH(Table13[[#This Row],[Invoice Date]])&lt;4,"Q1",IF(MONTH(Table13[[#This Row],[Invoice Date]])&lt;7,"Q2",IF(MONTH(Table13[[#This Row],[Invoice Date]])&lt;10,"Q3",IF(MONTH(Table13[[#This Row],[Invoice Date]])&lt;13,"Q4"))))</f>
        <v>Q1</v>
      </c>
      <c r="P57" s="2">
        <f>YEAR(Table13[[#This Row],[Invoice Date]])</f>
        <v>2023</v>
      </c>
      <c r="Q57" s="11" t="str">
        <f>TEXT(Table13[[#This Row],[Invoice Date]],"mmm")</f>
        <v>Feb</v>
      </c>
      <c r="R57" s="11">
        <f>DAY(Table13[[#This Row],[Invoice Date]])</f>
        <v>21</v>
      </c>
      <c r="S57" s="11" t="s">
        <v>561</v>
      </c>
    </row>
    <row r="58" spans="1:19" x14ac:dyDescent="0.25">
      <c r="A58" s="10" t="s">
        <v>21</v>
      </c>
      <c r="B58" s="2" t="s">
        <v>78</v>
      </c>
      <c r="C58" s="5">
        <v>44340</v>
      </c>
      <c r="D58" s="2" t="s">
        <v>522</v>
      </c>
      <c r="E58" s="2" t="s">
        <v>524</v>
      </c>
      <c r="F58" s="2" t="s">
        <v>529</v>
      </c>
      <c r="G58" s="2" t="s">
        <v>538</v>
      </c>
      <c r="H58" s="2" t="s">
        <v>592</v>
      </c>
      <c r="I58" s="4">
        <v>109.7</v>
      </c>
      <c r="J58" s="2">
        <v>40</v>
      </c>
      <c r="K58" s="4">
        <f>Table13[[#This Row],[Price per Unit]]*Table13[[#This Row],[Units Sold]]</f>
        <v>4388</v>
      </c>
      <c r="L58" s="2">
        <v>533.61</v>
      </c>
      <c r="M58" s="22">
        <f>Table13[[#This Row],[Operating Profit]]/Table13[[#This Row],[Total Sales]]</f>
        <v>0.12160665451230629</v>
      </c>
      <c r="N58" s="2" t="s">
        <v>554</v>
      </c>
      <c r="O58" s="2" t="str">
        <f>IF(MONTH(Table13[[#This Row],[Invoice Date]])&lt;4,"Q1",IF(MONTH(Table13[[#This Row],[Invoice Date]])&lt;7,"Q2",IF(MONTH(Table13[[#This Row],[Invoice Date]])&lt;10,"Q3",IF(MONTH(Table13[[#This Row],[Invoice Date]])&lt;13,"Q4"))))</f>
        <v>Q2</v>
      </c>
      <c r="P58" s="2">
        <f>YEAR(Table13[[#This Row],[Invoice Date]])</f>
        <v>2021</v>
      </c>
      <c r="Q58" s="11" t="str">
        <f>TEXT(Table13[[#This Row],[Invoice Date]],"mmm")</f>
        <v>May</v>
      </c>
      <c r="R58" s="11">
        <f>DAY(Table13[[#This Row],[Invoice Date]])</f>
        <v>24</v>
      </c>
      <c r="S58" s="11" t="s">
        <v>560</v>
      </c>
    </row>
    <row r="59" spans="1:19" x14ac:dyDescent="0.25">
      <c r="A59" s="10" t="s">
        <v>18</v>
      </c>
      <c r="B59" s="2" t="s">
        <v>79</v>
      </c>
      <c r="C59" s="5">
        <v>45056</v>
      </c>
      <c r="D59" s="2" t="s">
        <v>522</v>
      </c>
      <c r="E59" s="2" t="s">
        <v>595</v>
      </c>
      <c r="F59" s="2" t="s">
        <v>572</v>
      </c>
      <c r="G59" s="2" t="s">
        <v>574</v>
      </c>
      <c r="H59" s="2" t="s">
        <v>593</v>
      </c>
      <c r="I59" s="4">
        <v>109.71</v>
      </c>
      <c r="J59" s="2">
        <v>47</v>
      </c>
      <c r="K59" s="4">
        <f>Table13[[#This Row],[Price per Unit]]*Table13[[#This Row],[Units Sold]]</f>
        <v>5156.37</v>
      </c>
      <c r="L59" s="2">
        <v>755.55</v>
      </c>
      <c r="M59" s="22">
        <f>Table13[[#This Row],[Operating Profit]]/Table13[[#This Row],[Total Sales]]</f>
        <v>0.14652749899638698</v>
      </c>
      <c r="N59" s="2" t="s">
        <v>554</v>
      </c>
      <c r="O59" s="2" t="str">
        <f>IF(MONTH(Table13[[#This Row],[Invoice Date]])&lt;4,"Q1",IF(MONTH(Table13[[#This Row],[Invoice Date]])&lt;7,"Q2",IF(MONTH(Table13[[#This Row],[Invoice Date]])&lt;10,"Q3",IF(MONTH(Table13[[#This Row],[Invoice Date]])&lt;13,"Q4"))))</f>
        <v>Q2</v>
      </c>
      <c r="P59" s="2">
        <f>YEAR(Table13[[#This Row],[Invoice Date]])</f>
        <v>2023</v>
      </c>
      <c r="Q59" s="11" t="str">
        <f>TEXT(Table13[[#This Row],[Invoice Date]],"mmm")</f>
        <v>May</v>
      </c>
      <c r="R59" s="11">
        <f>DAY(Table13[[#This Row],[Invoice Date]])</f>
        <v>10</v>
      </c>
      <c r="S59" s="11" t="s">
        <v>562</v>
      </c>
    </row>
    <row r="60" spans="1:19" x14ac:dyDescent="0.25">
      <c r="A60" s="10" t="s">
        <v>20</v>
      </c>
      <c r="B60" s="2" t="s">
        <v>80</v>
      </c>
      <c r="C60" s="5">
        <v>44912</v>
      </c>
      <c r="D60" s="2" t="s">
        <v>522</v>
      </c>
      <c r="E60" s="2" t="s">
        <v>524</v>
      </c>
      <c r="F60" s="2" t="s">
        <v>532</v>
      </c>
      <c r="G60" s="2" t="s">
        <v>528</v>
      </c>
      <c r="H60" s="2" t="s">
        <v>593</v>
      </c>
      <c r="I60" s="4">
        <v>140.97999999999999</v>
      </c>
      <c r="J60" s="2">
        <v>65</v>
      </c>
      <c r="K60" s="4">
        <f>Table13[[#This Row],[Price per Unit]]*Table13[[#This Row],[Units Sold]]</f>
        <v>9163.6999999999989</v>
      </c>
      <c r="L60" s="2">
        <v>2291.4</v>
      </c>
      <c r="M60" s="22">
        <f>Table13[[#This Row],[Operating Profit]]/Table13[[#This Row],[Total Sales]]</f>
        <v>0.25005183495749539</v>
      </c>
      <c r="N60" s="2" t="s">
        <v>554</v>
      </c>
      <c r="O60" s="2" t="str">
        <f>IF(MONTH(Table13[[#This Row],[Invoice Date]])&lt;4,"Q1",IF(MONTH(Table13[[#This Row],[Invoice Date]])&lt;7,"Q2",IF(MONTH(Table13[[#This Row],[Invoice Date]])&lt;10,"Q3",IF(MONTH(Table13[[#This Row],[Invoice Date]])&lt;13,"Q4"))))</f>
        <v>Q4</v>
      </c>
      <c r="P60" s="2">
        <f>YEAR(Table13[[#This Row],[Invoice Date]])</f>
        <v>2022</v>
      </c>
      <c r="Q60" s="11" t="str">
        <f>TEXT(Table13[[#This Row],[Invoice Date]],"mmm")</f>
        <v>Dec</v>
      </c>
      <c r="R60" s="11">
        <f>DAY(Table13[[#This Row],[Invoice Date]])</f>
        <v>17</v>
      </c>
      <c r="S60" s="11" t="s">
        <v>560</v>
      </c>
    </row>
    <row r="61" spans="1:19" x14ac:dyDescent="0.25">
      <c r="A61" s="10" t="s">
        <v>20</v>
      </c>
      <c r="B61" s="2" t="s">
        <v>81</v>
      </c>
      <c r="C61" s="5">
        <v>45003</v>
      </c>
      <c r="D61" s="2" t="s">
        <v>522</v>
      </c>
      <c r="E61" s="2" t="s">
        <v>523</v>
      </c>
      <c r="F61" s="2" t="s">
        <v>539</v>
      </c>
      <c r="G61" s="2" t="s">
        <v>533</v>
      </c>
      <c r="H61" s="2" t="s">
        <v>591</v>
      </c>
      <c r="I61" s="4">
        <v>84.65</v>
      </c>
      <c r="J61" s="2">
        <v>29</v>
      </c>
      <c r="K61" s="4">
        <f>Table13[[#This Row],[Price per Unit]]*Table13[[#This Row],[Units Sold]]</f>
        <v>2454.8500000000004</v>
      </c>
      <c r="L61" s="2">
        <v>380.26</v>
      </c>
      <c r="M61" s="22">
        <f>Table13[[#This Row],[Operating Profit]]/Table13[[#This Row],[Total Sales]]</f>
        <v>0.15490152147789069</v>
      </c>
      <c r="N61" s="2" t="s">
        <v>555</v>
      </c>
      <c r="O61" s="2" t="str">
        <f>IF(MONTH(Table13[[#This Row],[Invoice Date]])&lt;4,"Q1",IF(MONTH(Table13[[#This Row],[Invoice Date]])&lt;7,"Q2",IF(MONTH(Table13[[#This Row],[Invoice Date]])&lt;10,"Q3",IF(MONTH(Table13[[#This Row],[Invoice Date]])&lt;13,"Q4"))))</f>
        <v>Q1</v>
      </c>
      <c r="P61" s="2">
        <f>YEAR(Table13[[#This Row],[Invoice Date]])</f>
        <v>2023</v>
      </c>
      <c r="Q61" s="11" t="str">
        <f>TEXT(Table13[[#This Row],[Invoice Date]],"mmm")</f>
        <v>Mar</v>
      </c>
      <c r="R61" s="11">
        <f>DAY(Table13[[#This Row],[Invoice Date]])</f>
        <v>18</v>
      </c>
      <c r="S61" s="11" t="s">
        <v>561</v>
      </c>
    </row>
    <row r="62" spans="1:19" x14ac:dyDescent="0.25">
      <c r="A62" s="10" t="s">
        <v>17</v>
      </c>
      <c r="B62" s="2" t="s">
        <v>82</v>
      </c>
      <c r="C62" s="5">
        <v>44381</v>
      </c>
      <c r="D62" s="2" t="s">
        <v>522</v>
      </c>
      <c r="E62" s="2" t="s">
        <v>525</v>
      </c>
      <c r="F62" s="2" t="s">
        <v>531</v>
      </c>
      <c r="G62" s="2" t="s">
        <v>552</v>
      </c>
      <c r="H62" s="2" t="s">
        <v>593</v>
      </c>
      <c r="I62" s="4">
        <v>49.93</v>
      </c>
      <c r="J62" s="2">
        <v>50</v>
      </c>
      <c r="K62" s="4">
        <f>Table13[[#This Row],[Price per Unit]]*Table13[[#This Row],[Units Sold]]</f>
        <v>2496.5</v>
      </c>
      <c r="L62" s="2">
        <v>561.54</v>
      </c>
      <c r="M62" s="22">
        <f>Table13[[#This Row],[Operating Profit]]/Table13[[#This Row],[Total Sales]]</f>
        <v>0.22493090326457038</v>
      </c>
      <c r="N62" s="2" t="s">
        <v>554</v>
      </c>
      <c r="O62" s="2" t="str">
        <f>IF(MONTH(Table13[[#This Row],[Invoice Date]])&lt;4,"Q1",IF(MONTH(Table13[[#This Row],[Invoice Date]])&lt;7,"Q2",IF(MONTH(Table13[[#This Row],[Invoice Date]])&lt;10,"Q3",IF(MONTH(Table13[[#This Row],[Invoice Date]])&lt;13,"Q4"))))</f>
        <v>Q3</v>
      </c>
      <c r="P62" s="2">
        <f>YEAR(Table13[[#This Row],[Invoice Date]])</f>
        <v>2021</v>
      </c>
      <c r="Q62" s="11" t="str">
        <f>TEXT(Table13[[#This Row],[Invoice Date]],"mmm")</f>
        <v>Jul</v>
      </c>
      <c r="R62" s="11">
        <f>DAY(Table13[[#This Row],[Invoice Date]])</f>
        <v>4</v>
      </c>
      <c r="S62" s="11" t="s">
        <v>561</v>
      </c>
    </row>
    <row r="63" spans="1:19" x14ac:dyDescent="0.25">
      <c r="A63" s="10" t="s">
        <v>18</v>
      </c>
      <c r="B63" s="2" t="s">
        <v>83</v>
      </c>
      <c r="C63" s="5">
        <v>45184</v>
      </c>
      <c r="D63" s="2" t="s">
        <v>522</v>
      </c>
      <c r="E63" s="2" t="s">
        <v>524</v>
      </c>
      <c r="F63" s="2" t="s">
        <v>536</v>
      </c>
      <c r="G63" s="2" t="s">
        <v>547</v>
      </c>
      <c r="H63" s="2" t="s">
        <v>592</v>
      </c>
      <c r="I63" s="4">
        <v>25.79</v>
      </c>
      <c r="J63" s="2">
        <v>98</v>
      </c>
      <c r="K63" s="4">
        <f>Table13[[#This Row],[Price per Unit]]*Table13[[#This Row],[Units Sold]]</f>
        <v>2527.42</v>
      </c>
      <c r="L63" s="2">
        <v>293.77</v>
      </c>
      <c r="M63" s="22">
        <f>Table13[[#This Row],[Operating Profit]]/Table13[[#This Row],[Total Sales]]</f>
        <v>0.11623315475860758</v>
      </c>
      <c r="N63" s="2" t="s">
        <v>554</v>
      </c>
      <c r="O63" s="2" t="str">
        <f>IF(MONTH(Table13[[#This Row],[Invoice Date]])&lt;4,"Q1",IF(MONTH(Table13[[#This Row],[Invoice Date]])&lt;7,"Q2",IF(MONTH(Table13[[#This Row],[Invoice Date]])&lt;10,"Q3",IF(MONTH(Table13[[#This Row],[Invoice Date]])&lt;13,"Q4"))))</f>
        <v>Q3</v>
      </c>
      <c r="P63" s="2">
        <f>YEAR(Table13[[#This Row],[Invoice Date]])</f>
        <v>2023</v>
      </c>
      <c r="Q63" s="11" t="str">
        <f>TEXT(Table13[[#This Row],[Invoice Date]],"mmm")</f>
        <v>Sep</v>
      </c>
      <c r="R63" s="11">
        <f>DAY(Table13[[#This Row],[Invoice Date]])</f>
        <v>15</v>
      </c>
      <c r="S63" s="11" t="s">
        <v>560</v>
      </c>
    </row>
    <row r="64" spans="1:19" x14ac:dyDescent="0.25">
      <c r="A64" s="10" t="s">
        <v>17</v>
      </c>
      <c r="B64" s="2" t="s">
        <v>84</v>
      </c>
      <c r="C64" s="5">
        <v>45103</v>
      </c>
      <c r="D64" s="2" t="s">
        <v>522</v>
      </c>
      <c r="E64" s="2" t="s">
        <v>524</v>
      </c>
      <c r="F64" s="2" t="s">
        <v>528</v>
      </c>
      <c r="G64" s="2" t="s">
        <v>529</v>
      </c>
      <c r="H64" s="2" t="s">
        <v>594</v>
      </c>
      <c r="I64" s="4">
        <v>74.03</v>
      </c>
      <c r="J64" s="2">
        <v>13</v>
      </c>
      <c r="K64" s="4">
        <f>Table13[[#This Row],[Price per Unit]]*Table13[[#This Row],[Units Sold]]</f>
        <v>962.39</v>
      </c>
      <c r="L64" s="2">
        <v>183.28</v>
      </c>
      <c r="M64" s="22">
        <f>Table13[[#This Row],[Operating Profit]]/Table13[[#This Row],[Total Sales]]</f>
        <v>0.19044254408296013</v>
      </c>
      <c r="N64" s="2" t="s">
        <v>554</v>
      </c>
      <c r="O64" s="2" t="str">
        <f>IF(MONTH(Table13[[#This Row],[Invoice Date]])&lt;4,"Q1",IF(MONTH(Table13[[#This Row],[Invoice Date]])&lt;7,"Q2",IF(MONTH(Table13[[#This Row],[Invoice Date]])&lt;10,"Q3",IF(MONTH(Table13[[#This Row],[Invoice Date]])&lt;13,"Q4"))))</f>
        <v>Q2</v>
      </c>
      <c r="P64" s="2">
        <f>YEAR(Table13[[#This Row],[Invoice Date]])</f>
        <v>2023</v>
      </c>
      <c r="Q64" s="11" t="str">
        <f>TEXT(Table13[[#This Row],[Invoice Date]],"mmm")</f>
        <v>Jun</v>
      </c>
      <c r="R64" s="11">
        <f>DAY(Table13[[#This Row],[Invoice Date]])</f>
        <v>26</v>
      </c>
      <c r="S64" s="11" t="s">
        <v>561</v>
      </c>
    </row>
    <row r="65" spans="1:19" x14ac:dyDescent="0.25">
      <c r="A65" s="10" t="s">
        <v>19</v>
      </c>
      <c r="B65" s="2" t="s">
        <v>85</v>
      </c>
      <c r="C65" s="5">
        <v>44936</v>
      </c>
      <c r="D65" s="2" t="s">
        <v>522</v>
      </c>
      <c r="E65" s="2" t="s">
        <v>595</v>
      </c>
      <c r="F65" s="2" t="s">
        <v>575</v>
      </c>
      <c r="G65" s="2" t="s">
        <v>576</v>
      </c>
      <c r="H65" s="2" t="s">
        <v>594</v>
      </c>
      <c r="I65" s="4">
        <v>59.25</v>
      </c>
      <c r="J65" s="2">
        <v>1</v>
      </c>
      <c r="K65" s="4">
        <f>Table13[[#This Row],[Price per Unit]]*Table13[[#This Row],[Units Sold]]</f>
        <v>59.25</v>
      </c>
      <c r="L65" s="2">
        <v>14.68</v>
      </c>
      <c r="M65" s="22">
        <f>Table13[[#This Row],[Operating Profit]]/Table13[[#This Row],[Total Sales]]</f>
        <v>0.24776371308016878</v>
      </c>
      <c r="N65" s="2" t="s">
        <v>554</v>
      </c>
      <c r="O65" s="2" t="str">
        <f>IF(MONTH(Table13[[#This Row],[Invoice Date]])&lt;4,"Q1",IF(MONTH(Table13[[#This Row],[Invoice Date]])&lt;7,"Q2",IF(MONTH(Table13[[#This Row],[Invoice Date]])&lt;10,"Q3",IF(MONTH(Table13[[#This Row],[Invoice Date]])&lt;13,"Q4"))))</f>
        <v>Q1</v>
      </c>
      <c r="P65" s="2">
        <f>YEAR(Table13[[#This Row],[Invoice Date]])</f>
        <v>2023</v>
      </c>
      <c r="Q65" s="11" t="str">
        <f>TEXT(Table13[[#This Row],[Invoice Date]],"mmm")</f>
        <v>Jan</v>
      </c>
      <c r="R65" s="11">
        <f>DAY(Table13[[#This Row],[Invoice Date]])</f>
        <v>10</v>
      </c>
      <c r="S65" s="11" t="s">
        <v>561</v>
      </c>
    </row>
    <row r="66" spans="1:19" x14ac:dyDescent="0.25">
      <c r="A66" s="10" t="s">
        <v>18</v>
      </c>
      <c r="B66" s="2" t="s">
        <v>86</v>
      </c>
      <c r="C66" s="5">
        <v>45211</v>
      </c>
      <c r="D66" s="2" t="s">
        <v>522</v>
      </c>
      <c r="E66" s="2" t="s">
        <v>524</v>
      </c>
      <c r="F66" s="2" t="s">
        <v>538</v>
      </c>
      <c r="G66" s="2" t="s">
        <v>538</v>
      </c>
      <c r="H66" s="2" t="s">
        <v>593</v>
      </c>
      <c r="I66" s="4">
        <v>118.94</v>
      </c>
      <c r="J66" s="2">
        <v>34</v>
      </c>
      <c r="K66" s="4">
        <f>Table13[[#This Row],[Price per Unit]]*Table13[[#This Row],[Units Sold]]</f>
        <v>4043.96</v>
      </c>
      <c r="L66" s="2">
        <v>959.64</v>
      </c>
      <c r="M66" s="22">
        <f>Table13[[#This Row],[Operating Profit]]/Table13[[#This Row],[Total Sales]]</f>
        <v>0.23730205046538541</v>
      </c>
      <c r="N66" s="2" t="s">
        <v>554</v>
      </c>
      <c r="O66" s="2" t="str">
        <f>IF(MONTH(Table13[[#This Row],[Invoice Date]])&lt;4,"Q1",IF(MONTH(Table13[[#This Row],[Invoice Date]])&lt;7,"Q2",IF(MONTH(Table13[[#This Row],[Invoice Date]])&lt;10,"Q3",IF(MONTH(Table13[[#This Row],[Invoice Date]])&lt;13,"Q4"))))</f>
        <v>Q4</v>
      </c>
      <c r="P66" s="2">
        <f>YEAR(Table13[[#This Row],[Invoice Date]])</f>
        <v>2023</v>
      </c>
      <c r="Q66" s="11" t="str">
        <f>TEXT(Table13[[#This Row],[Invoice Date]],"mmm")</f>
        <v>Oct</v>
      </c>
      <c r="R66" s="11">
        <f>DAY(Table13[[#This Row],[Invoice Date]])</f>
        <v>12</v>
      </c>
      <c r="S66" s="11" t="s">
        <v>560</v>
      </c>
    </row>
    <row r="67" spans="1:19" x14ac:dyDescent="0.25">
      <c r="A67" s="10" t="s">
        <v>21</v>
      </c>
      <c r="B67" s="2" t="s">
        <v>87</v>
      </c>
      <c r="C67" s="5">
        <v>44995</v>
      </c>
      <c r="D67" s="2" t="s">
        <v>522</v>
      </c>
      <c r="E67" s="2" t="s">
        <v>524</v>
      </c>
      <c r="F67" s="2" t="s">
        <v>536</v>
      </c>
      <c r="G67" s="2" t="s">
        <v>528</v>
      </c>
      <c r="H67" s="2" t="s">
        <v>591</v>
      </c>
      <c r="I67" s="4">
        <v>66.05</v>
      </c>
      <c r="J67" s="2">
        <v>93</v>
      </c>
      <c r="K67" s="4">
        <f>Table13[[#This Row],[Price per Unit]]*Table13[[#This Row],[Units Sold]]</f>
        <v>6142.65</v>
      </c>
      <c r="L67" s="2">
        <v>1615.61</v>
      </c>
      <c r="M67" s="22">
        <f>Table13[[#This Row],[Operating Profit]]/Table13[[#This Row],[Total Sales]]</f>
        <v>0.26301514818522947</v>
      </c>
      <c r="N67" s="2" t="s">
        <v>554</v>
      </c>
      <c r="O67" s="2" t="str">
        <f>IF(MONTH(Table13[[#This Row],[Invoice Date]])&lt;4,"Q1",IF(MONTH(Table13[[#This Row],[Invoice Date]])&lt;7,"Q2",IF(MONTH(Table13[[#This Row],[Invoice Date]])&lt;10,"Q3",IF(MONTH(Table13[[#This Row],[Invoice Date]])&lt;13,"Q4"))))</f>
        <v>Q1</v>
      </c>
      <c r="P67" s="2">
        <f>YEAR(Table13[[#This Row],[Invoice Date]])</f>
        <v>2023</v>
      </c>
      <c r="Q67" s="11" t="str">
        <f>TEXT(Table13[[#This Row],[Invoice Date]],"mmm")</f>
        <v>Mar</v>
      </c>
      <c r="R67" s="11">
        <f>DAY(Table13[[#This Row],[Invoice Date]])</f>
        <v>10</v>
      </c>
      <c r="S67" s="11" t="s">
        <v>560</v>
      </c>
    </row>
    <row r="68" spans="1:19" x14ac:dyDescent="0.25">
      <c r="A68" s="10" t="s">
        <v>19</v>
      </c>
      <c r="B68" s="2" t="s">
        <v>88</v>
      </c>
      <c r="C68" s="5">
        <v>45287</v>
      </c>
      <c r="D68" s="2" t="s">
        <v>522</v>
      </c>
      <c r="E68" s="2" t="s">
        <v>523</v>
      </c>
      <c r="F68" s="2" t="s">
        <v>533</v>
      </c>
      <c r="G68" s="2" t="s">
        <v>530</v>
      </c>
      <c r="H68" s="2" t="s">
        <v>591</v>
      </c>
      <c r="I68" s="4">
        <v>143.38</v>
      </c>
      <c r="J68" s="2">
        <v>48</v>
      </c>
      <c r="K68" s="4">
        <f>Table13[[#This Row],[Price per Unit]]*Table13[[#This Row],[Units Sold]]</f>
        <v>6882.24</v>
      </c>
      <c r="L68" s="2">
        <v>1895.99</v>
      </c>
      <c r="M68" s="22">
        <f>Table13[[#This Row],[Operating Profit]]/Table13[[#This Row],[Total Sales]]</f>
        <v>0.27549024736132421</v>
      </c>
      <c r="N68" s="2" t="s">
        <v>554</v>
      </c>
      <c r="O68" s="2" t="str">
        <f>IF(MONTH(Table13[[#This Row],[Invoice Date]])&lt;4,"Q1",IF(MONTH(Table13[[#This Row],[Invoice Date]])&lt;7,"Q2",IF(MONTH(Table13[[#This Row],[Invoice Date]])&lt;10,"Q3",IF(MONTH(Table13[[#This Row],[Invoice Date]])&lt;13,"Q4"))))</f>
        <v>Q4</v>
      </c>
      <c r="P68" s="2">
        <f>YEAR(Table13[[#This Row],[Invoice Date]])</f>
        <v>2023</v>
      </c>
      <c r="Q68" s="11" t="str">
        <f>TEXT(Table13[[#This Row],[Invoice Date]],"mmm")</f>
        <v>Dec</v>
      </c>
      <c r="R68" s="11">
        <f>DAY(Table13[[#This Row],[Invoice Date]])</f>
        <v>27</v>
      </c>
      <c r="S68" s="11" t="s">
        <v>560</v>
      </c>
    </row>
    <row r="69" spans="1:19" x14ac:dyDescent="0.25">
      <c r="A69" s="10" t="s">
        <v>19</v>
      </c>
      <c r="B69" s="2" t="s">
        <v>89</v>
      </c>
      <c r="C69" s="5">
        <v>44717</v>
      </c>
      <c r="D69" s="2" t="s">
        <v>522</v>
      </c>
      <c r="E69" s="2" t="s">
        <v>525</v>
      </c>
      <c r="F69" s="2" t="s">
        <v>541</v>
      </c>
      <c r="G69" s="2" t="s">
        <v>553</v>
      </c>
      <c r="H69" s="2" t="s">
        <v>591</v>
      </c>
      <c r="I69" s="4">
        <v>145.1</v>
      </c>
      <c r="J69" s="2">
        <v>77</v>
      </c>
      <c r="K69" s="4">
        <f>Table13[[#This Row],[Price per Unit]]*Table13[[#This Row],[Units Sold]]</f>
        <v>11172.699999999999</v>
      </c>
      <c r="L69" s="2">
        <v>2844.98</v>
      </c>
      <c r="M69" s="22">
        <f>Table13[[#This Row],[Operating Profit]]/Table13[[#This Row],[Total Sales]]</f>
        <v>0.25463674850304763</v>
      </c>
      <c r="N69" s="2" t="s">
        <v>555</v>
      </c>
      <c r="O69" s="2" t="str">
        <f>IF(MONTH(Table13[[#This Row],[Invoice Date]])&lt;4,"Q1",IF(MONTH(Table13[[#This Row],[Invoice Date]])&lt;7,"Q2",IF(MONTH(Table13[[#This Row],[Invoice Date]])&lt;10,"Q3",IF(MONTH(Table13[[#This Row],[Invoice Date]])&lt;13,"Q4"))))</f>
        <v>Q2</v>
      </c>
      <c r="P69" s="2">
        <f>YEAR(Table13[[#This Row],[Invoice Date]])</f>
        <v>2022</v>
      </c>
      <c r="Q69" s="11" t="str">
        <f>TEXT(Table13[[#This Row],[Invoice Date]],"mmm")</f>
        <v>Jun</v>
      </c>
      <c r="R69" s="11">
        <f>DAY(Table13[[#This Row],[Invoice Date]])</f>
        <v>5</v>
      </c>
      <c r="S69" s="11" t="s">
        <v>561</v>
      </c>
    </row>
    <row r="70" spans="1:19" x14ac:dyDescent="0.25">
      <c r="A70" s="10" t="s">
        <v>21</v>
      </c>
      <c r="B70" s="2" t="s">
        <v>90</v>
      </c>
      <c r="C70" s="5">
        <v>45037</v>
      </c>
      <c r="D70" s="2" t="s">
        <v>522</v>
      </c>
      <c r="E70" s="2" t="s">
        <v>524</v>
      </c>
      <c r="F70" s="2" t="s">
        <v>536</v>
      </c>
      <c r="G70" s="2" t="s">
        <v>528</v>
      </c>
      <c r="H70" s="2" t="s">
        <v>591</v>
      </c>
      <c r="I70" s="4">
        <v>100.72</v>
      </c>
      <c r="J70" s="2">
        <v>48</v>
      </c>
      <c r="K70" s="4">
        <f>Table13[[#This Row],[Price per Unit]]*Table13[[#This Row],[Units Sold]]</f>
        <v>4834.5599999999995</v>
      </c>
      <c r="L70" s="2">
        <v>1132.82</v>
      </c>
      <c r="M70" s="22">
        <f>Table13[[#This Row],[Operating Profit]]/Table13[[#This Row],[Total Sales]]</f>
        <v>0.23431708366428383</v>
      </c>
      <c r="N70" s="2" t="s">
        <v>554</v>
      </c>
      <c r="O70" s="2" t="str">
        <f>IF(MONTH(Table13[[#This Row],[Invoice Date]])&lt;4,"Q1",IF(MONTH(Table13[[#This Row],[Invoice Date]])&lt;7,"Q2",IF(MONTH(Table13[[#This Row],[Invoice Date]])&lt;10,"Q3",IF(MONTH(Table13[[#This Row],[Invoice Date]])&lt;13,"Q4"))))</f>
        <v>Q2</v>
      </c>
      <c r="P70" s="2">
        <f>YEAR(Table13[[#This Row],[Invoice Date]])</f>
        <v>2023</v>
      </c>
      <c r="Q70" s="11" t="str">
        <f>TEXT(Table13[[#This Row],[Invoice Date]],"mmm")</f>
        <v>Apr</v>
      </c>
      <c r="R70" s="11">
        <f>DAY(Table13[[#This Row],[Invoice Date]])</f>
        <v>21</v>
      </c>
      <c r="S70" s="11" t="s">
        <v>561</v>
      </c>
    </row>
    <row r="71" spans="1:19" x14ac:dyDescent="0.25">
      <c r="A71" s="10" t="s">
        <v>19</v>
      </c>
      <c r="B71" s="2" t="s">
        <v>91</v>
      </c>
      <c r="C71" s="5">
        <v>44294</v>
      </c>
      <c r="D71" s="2" t="s">
        <v>522</v>
      </c>
      <c r="E71" s="2" t="s">
        <v>595</v>
      </c>
      <c r="F71" s="2" t="s">
        <v>575</v>
      </c>
      <c r="G71" s="2" t="s">
        <v>577</v>
      </c>
      <c r="H71" s="2" t="s">
        <v>591</v>
      </c>
      <c r="I71" s="4">
        <v>140.72999999999999</v>
      </c>
      <c r="J71" s="2">
        <v>49</v>
      </c>
      <c r="K71" s="4">
        <f>Table13[[#This Row],[Price per Unit]]*Table13[[#This Row],[Units Sold]]</f>
        <v>6895.7699999999995</v>
      </c>
      <c r="L71" s="2">
        <v>733.33</v>
      </c>
      <c r="M71" s="22">
        <f>Table13[[#This Row],[Operating Profit]]/Table13[[#This Row],[Total Sales]]</f>
        <v>0.10634490419489051</v>
      </c>
      <c r="N71" s="2" t="s">
        <v>554</v>
      </c>
      <c r="O71" s="2" t="str">
        <f>IF(MONTH(Table13[[#This Row],[Invoice Date]])&lt;4,"Q1",IF(MONTH(Table13[[#This Row],[Invoice Date]])&lt;7,"Q2",IF(MONTH(Table13[[#This Row],[Invoice Date]])&lt;10,"Q3",IF(MONTH(Table13[[#This Row],[Invoice Date]])&lt;13,"Q4"))))</f>
        <v>Q2</v>
      </c>
      <c r="P71" s="2">
        <f>YEAR(Table13[[#This Row],[Invoice Date]])</f>
        <v>2021</v>
      </c>
      <c r="Q71" s="11" t="str">
        <f>TEXT(Table13[[#This Row],[Invoice Date]],"mmm")</f>
        <v>Apr</v>
      </c>
      <c r="R71" s="11">
        <f>DAY(Table13[[#This Row],[Invoice Date]])</f>
        <v>8</v>
      </c>
      <c r="S71" s="11" t="s">
        <v>562</v>
      </c>
    </row>
    <row r="72" spans="1:19" x14ac:dyDescent="0.25">
      <c r="A72" s="10" t="s">
        <v>18</v>
      </c>
      <c r="B72" s="2" t="s">
        <v>92</v>
      </c>
      <c r="C72" s="5">
        <v>44623</v>
      </c>
      <c r="D72" s="2" t="s">
        <v>522</v>
      </c>
      <c r="E72" s="2" t="s">
        <v>524</v>
      </c>
      <c r="F72" s="2" t="s">
        <v>529</v>
      </c>
      <c r="G72" s="2" t="s">
        <v>538</v>
      </c>
      <c r="H72" s="2" t="s">
        <v>593</v>
      </c>
      <c r="I72" s="4">
        <v>118.91</v>
      </c>
      <c r="J72" s="2">
        <v>64</v>
      </c>
      <c r="K72" s="4">
        <f>Table13[[#This Row],[Price per Unit]]*Table13[[#This Row],[Units Sold]]</f>
        <v>7610.24</v>
      </c>
      <c r="L72" s="2">
        <v>1575.27</v>
      </c>
      <c r="M72" s="22">
        <f>Table13[[#This Row],[Operating Profit]]/Table13[[#This Row],[Total Sales]]</f>
        <v>0.20699347195357834</v>
      </c>
      <c r="N72" s="2" t="s">
        <v>554</v>
      </c>
      <c r="O72" s="2" t="str">
        <f>IF(MONTH(Table13[[#This Row],[Invoice Date]])&lt;4,"Q1",IF(MONTH(Table13[[#This Row],[Invoice Date]])&lt;7,"Q2",IF(MONTH(Table13[[#This Row],[Invoice Date]])&lt;10,"Q3",IF(MONTH(Table13[[#This Row],[Invoice Date]])&lt;13,"Q4"))))</f>
        <v>Q1</v>
      </c>
      <c r="P72" s="2">
        <f>YEAR(Table13[[#This Row],[Invoice Date]])</f>
        <v>2022</v>
      </c>
      <c r="Q72" s="11" t="str">
        <f>TEXT(Table13[[#This Row],[Invoice Date]],"mmm")</f>
        <v>Mar</v>
      </c>
      <c r="R72" s="11">
        <f>DAY(Table13[[#This Row],[Invoice Date]])</f>
        <v>3</v>
      </c>
      <c r="S72" s="11" t="s">
        <v>562</v>
      </c>
    </row>
    <row r="73" spans="1:19" x14ac:dyDescent="0.25">
      <c r="A73" s="10" t="s">
        <v>17</v>
      </c>
      <c r="B73" s="2" t="s">
        <v>93</v>
      </c>
      <c r="C73" s="5">
        <v>45010</v>
      </c>
      <c r="D73" s="2" t="s">
        <v>522</v>
      </c>
      <c r="E73" s="2" t="s">
        <v>595</v>
      </c>
      <c r="F73" s="2" t="s">
        <v>578</v>
      </c>
      <c r="G73" s="2" t="s">
        <v>579</v>
      </c>
      <c r="H73" s="2" t="s">
        <v>594</v>
      </c>
      <c r="I73" s="4">
        <v>91.09</v>
      </c>
      <c r="J73" s="2">
        <v>61</v>
      </c>
      <c r="K73" s="4">
        <f>Table13[[#This Row],[Price per Unit]]*Table13[[#This Row],[Units Sold]]</f>
        <v>5556.49</v>
      </c>
      <c r="L73" s="2">
        <v>597.54</v>
      </c>
      <c r="M73" s="22">
        <f>Table13[[#This Row],[Operating Profit]]/Table13[[#This Row],[Total Sales]]</f>
        <v>0.10753911192137482</v>
      </c>
      <c r="N73" s="2" t="s">
        <v>554</v>
      </c>
      <c r="O73" s="2" t="str">
        <f>IF(MONTH(Table13[[#This Row],[Invoice Date]])&lt;4,"Q1",IF(MONTH(Table13[[#This Row],[Invoice Date]])&lt;7,"Q2",IF(MONTH(Table13[[#This Row],[Invoice Date]])&lt;10,"Q3",IF(MONTH(Table13[[#This Row],[Invoice Date]])&lt;13,"Q4"))))</f>
        <v>Q1</v>
      </c>
      <c r="P73" s="2">
        <f>YEAR(Table13[[#This Row],[Invoice Date]])</f>
        <v>2023</v>
      </c>
      <c r="Q73" s="11" t="str">
        <f>TEXT(Table13[[#This Row],[Invoice Date]],"mmm")</f>
        <v>Mar</v>
      </c>
      <c r="R73" s="11">
        <f>DAY(Table13[[#This Row],[Invoice Date]])</f>
        <v>25</v>
      </c>
      <c r="S73" s="11" t="s">
        <v>560</v>
      </c>
    </row>
    <row r="74" spans="1:19" x14ac:dyDescent="0.25">
      <c r="A74" s="10" t="s">
        <v>19</v>
      </c>
      <c r="B74" s="2" t="s">
        <v>94</v>
      </c>
      <c r="C74" s="5">
        <v>44508</v>
      </c>
      <c r="D74" s="2" t="s">
        <v>522</v>
      </c>
      <c r="E74" s="2" t="s">
        <v>595</v>
      </c>
      <c r="F74" s="2" t="s">
        <v>578</v>
      </c>
      <c r="G74" s="2" t="s">
        <v>580</v>
      </c>
      <c r="H74" s="2" t="s">
        <v>594</v>
      </c>
      <c r="I74" s="4">
        <v>43.44</v>
      </c>
      <c r="J74" s="2">
        <v>29</v>
      </c>
      <c r="K74" s="4">
        <f>Table13[[#This Row],[Price per Unit]]*Table13[[#This Row],[Units Sold]]</f>
        <v>1259.76</v>
      </c>
      <c r="L74" s="2">
        <v>329.57</v>
      </c>
      <c r="M74" s="22">
        <f>Table13[[#This Row],[Operating Profit]]/Table13[[#This Row],[Total Sales]]</f>
        <v>0.26161332317266783</v>
      </c>
      <c r="N74" s="2" t="s">
        <v>555</v>
      </c>
      <c r="O74" s="2" t="str">
        <f>IF(MONTH(Table13[[#This Row],[Invoice Date]])&lt;4,"Q1",IF(MONTH(Table13[[#This Row],[Invoice Date]])&lt;7,"Q2",IF(MONTH(Table13[[#This Row],[Invoice Date]])&lt;10,"Q3",IF(MONTH(Table13[[#This Row],[Invoice Date]])&lt;13,"Q4"))))</f>
        <v>Q4</v>
      </c>
      <c r="P74" s="2">
        <f>YEAR(Table13[[#This Row],[Invoice Date]])</f>
        <v>2021</v>
      </c>
      <c r="Q74" s="11" t="str">
        <f>TEXT(Table13[[#This Row],[Invoice Date]],"mmm")</f>
        <v>Nov</v>
      </c>
      <c r="R74" s="11">
        <f>DAY(Table13[[#This Row],[Invoice Date]])</f>
        <v>8</v>
      </c>
      <c r="S74" s="11" t="s">
        <v>562</v>
      </c>
    </row>
    <row r="75" spans="1:19" x14ac:dyDescent="0.25">
      <c r="A75" s="10" t="s">
        <v>18</v>
      </c>
      <c r="B75" s="2" t="s">
        <v>95</v>
      </c>
      <c r="C75" s="5">
        <v>44626</v>
      </c>
      <c r="D75" s="2" t="s">
        <v>522</v>
      </c>
      <c r="E75" s="2" t="s">
        <v>523</v>
      </c>
      <c r="F75" s="2" t="s">
        <v>530</v>
      </c>
      <c r="G75" s="2" t="s">
        <v>530</v>
      </c>
      <c r="H75" s="2" t="s">
        <v>593</v>
      </c>
      <c r="I75" s="4">
        <v>79.62</v>
      </c>
      <c r="J75" s="2">
        <v>39</v>
      </c>
      <c r="K75" s="4">
        <f>Table13[[#This Row],[Price per Unit]]*Table13[[#This Row],[Units Sold]]</f>
        <v>3105.1800000000003</v>
      </c>
      <c r="L75" s="2">
        <v>509.7</v>
      </c>
      <c r="M75" s="22">
        <f>Table13[[#This Row],[Operating Profit]]/Table13[[#This Row],[Total Sales]]</f>
        <v>0.16414507371553338</v>
      </c>
      <c r="N75" s="2" t="s">
        <v>555</v>
      </c>
      <c r="O75" s="2" t="str">
        <f>IF(MONTH(Table13[[#This Row],[Invoice Date]])&lt;4,"Q1",IF(MONTH(Table13[[#This Row],[Invoice Date]])&lt;7,"Q2",IF(MONTH(Table13[[#This Row],[Invoice Date]])&lt;10,"Q3",IF(MONTH(Table13[[#This Row],[Invoice Date]])&lt;13,"Q4"))))</f>
        <v>Q1</v>
      </c>
      <c r="P75" s="2">
        <f>YEAR(Table13[[#This Row],[Invoice Date]])</f>
        <v>2022</v>
      </c>
      <c r="Q75" s="11" t="str">
        <f>TEXT(Table13[[#This Row],[Invoice Date]],"mmm")</f>
        <v>Mar</v>
      </c>
      <c r="R75" s="11">
        <f>DAY(Table13[[#This Row],[Invoice Date]])</f>
        <v>6</v>
      </c>
      <c r="S75" s="11" t="s">
        <v>561</v>
      </c>
    </row>
    <row r="76" spans="1:19" x14ac:dyDescent="0.25">
      <c r="A76" s="10" t="s">
        <v>20</v>
      </c>
      <c r="B76" s="2" t="s">
        <v>96</v>
      </c>
      <c r="C76" s="5">
        <v>44824</v>
      </c>
      <c r="D76" s="2" t="s">
        <v>522</v>
      </c>
      <c r="E76" s="2" t="s">
        <v>525</v>
      </c>
      <c r="F76" s="2" t="s">
        <v>540</v>
      </c>
      <c r="G76" s="2" t="s">
        <v>548</v>
      </c>
      <c r="H76" s="2" t="s">
        <v>591</v>
      </c>
      <c r="I76" s="4">
        <v>92.91</v>
      </c>
      <c r="J76" s="2">
        <v>88</v>
      </c>
      <c r="K76" s="4">
        <f>Table13[[#This Row],[Price per Unit]]*Table13[[#This Row],[Units Sold]]</f>
        <v>8176.08</v>
      </c>
      <c r="L76" s="2">
        <v>1737.3</v>
      </c>
      <c r="M76" s="22">
        <f>Table13[[#This Row],[Operating Profit]]/Table13[[#This Row],[Total Sales]]</f>
        <v>0.21248568996389466</v>
      </c>
      <c r="N76" s="2" t="s">
        <v>555</v>
      </c>
      <c r="O76" s="2" t="str">
        <f>IF(MONTH(Table13[[#This Row],[Invoice Date]])&lt;4,"Q1",IF(MONTH(Table13[[#This Row],[Invoice Date]])&lt;7,"Q2",IF(MONTH(Table13[[#This Row],[Invoice Date]])&lt;10,"Q3",IF(MONTH(Table13[[#This Row],[Invoice Date]])&lt;13,"Q4"))))</f>
        <v>Q3</v>
      </c>
      <c r="P76" s="2">
        <f>YEAR(Table13[[#This Row],[Invoice Date]])</f>
        <v>2022</v>
      </c>
      <c r="Q76" s="11" t="str">
        <f>TEXT(Table13[[#This Row],[Invoice Date]],"mmm")</f>
        <v>Sep</v>
      </c>
      <c r="R76" s="11">
        <f>DAY(Table13[[#This Row],[Invoice Date]])</f>
        <v>20</v>
      </c>
      <c r="S76" s="11" t="s">
        <v>562</v>
      </c>
    </row>
    <row r="77" spans="1:19" x14ac:dyDescent="0.25">
      <c r="A77" s="10" t="s">
        <v>18</v>
      </c>
      <c r="B77" s="2" t="s">
        <v>97</v>
      </c>
      <c r="C77" s="5">
        <v>44668</v>
      </c>
      <c r="D77" s="2" t="s">
        <v>522</v>
      </c>
      <c r="E77" s="2" t="s">
        <v>526</v>
      </c>
      <c r="F77" s="2" t="s">
        <v>544</v>
      </c>
      <c r="G77" s="2" t="s">
        <v>534</v>
      </c>
      <c r="H77" s="2" t="s">
        <v>593</v>
      </c>
      <c r="I77" s="4">
        <v>132.32</v>
      </c>
      <c r="J77" s="2">
        <v>26</v>
      </c>
      <c r="K77" s="4">
        <f>Table13[[#This Row],[Price per Unit]]*Table13[[#This Row],[Units Sold]]</f>
        <v>3440.3199999999997</v>
      </c>
      <c r="L77" s="2">
        <v>536.30999999999995</v>
      </c>
      <c r="M77" s="22">
        <f>Table13[[#This Row],[Operating Profit]]/Table13[[#This Row],[Total Sales]]</f>
        <v>0.15588956841224072</v>
      </c>
      <c r="N77" s="2" t="s">
        <v>555</v>
      </c>
      <c r="O77" s="2" t="str">
        <f>IF(MONTH(Table13[[#This Row],[Invoice Date]])&lt;4,"Q1",IF(MONTH(Table13[[#This Row],[Invoice Date]])&lt;7,"Q2",IF(MONTH(Table13[[#This Row],[Invoice Date]])&lt;10,"Q3",IF(MONTH(Table13[[#This Row],[Invoice Date]])&lt;13,"Q4"))))</f>
        <v>Q2</v>
      </c>
      <c r="P77" s="2">
        <f>YEAR(Table13[[#This Row],[Invoice Date]])</f>
        <v>2022</v>
      </c>
      <c r="Q77" s="11" t="str">
        <f>TEXT(Table13[[#This Row],[Invoice Date]],"mmm")</f>
        <v>Apr</v>
      </c>
      <c r="R77" s="11">
        <f>DAY(Table13[[#This Row],[Invoice Date]])</f>
        <v>17</v>
      </c>
      <c r="S77" s="11" t="s">
        <v>561</v>
      </c>
    </row>
    <row r="78" spans="1:19" x14ac:dyDescent="0.25">
      <c r="A78" s="10" t="s">
        <v>17</v>
      </c>
      <c r="B78" s="2" t="s">
        <v>98</v>
      </c>
      <c r="C78" s="5">
        <v>44843</v>
      </c>
      <c r="D78" s="2" t="s">
        <v>522</v>
      </c>
      <c r="E78" s="2" t="s">
        <v>524</v>
      </c>
      <c r="F78" s="2" t="s">
        <v>528</v>
      </c>
      <c r="G78" s="2" t="s">
        <v>538</v>
      </c>
      <c r="H78" s="2" t="s">
        <v>594</v>
      </c>
      <c r="I78" s="4">
        <v>82.57</v>
      </c>
      <c r="J78" s="2">
        <v>17</v>
      </c>
      <c r="K78" s="4">
        <f>Table13[[#This Row],[Price per Unit]]*Table13[[#This Row],[Units Sold]]</f>
        <v>1403.6899999999998</v>
      </c>
      <c r="L78" s="2">
        <v>360.05</v>
      </c>
      <c r="M78" s="22">
        <f>Table13[[#This Row],[Operating Profit]]/Table13[[#This Row],[Total Sales]]</f>
        <v>0.25650250411415632</v>
      </c>
      <c r="N78" s="2" t="s">
        <v>555</v>
      </c>
      <c r="O78" s="2" t="str">
        <f>IF(MONTH(Table13[[#This Row],[Invoice Date]])&lt;4,"Q1",IF(MONTH(Table13[[#This Row],[Invoice Date]])&lt;7,"Q2",IF(MONTH(Table13[[#This Row],[Invoice Date]])&lt;10,"Q3",IF(MONTH(Table13[[#This Row],[Invoice Date]])&lt;13,"Q4"))))</f>
        <v>Q4</v>
      </c>
      <c r="P78" s="2">
        <f>YEAR(Table13[[#This Row],[Invoice Date]])</f>
        <v>2022</v>
      </c>
      <c r="Q78" s="11" t="str">
        <f>TEXT(Table13[[#This Row],[Invoice Date]],"mmm")</f>
        <v>Oct</v>
      </c>
      <c r="R78" s="11">
        <f>DAY(Table13[[#This Row],[Invoice Date]])</f>
        <v>9</v>
      </c>
      <c r="S78" s="11" t="s">
        <v>560</v>
      </c>
    </row>
    <row r="79" spans="1:19" x14ac:dyDescent="0.25">
      <c r="A79" s="10" t="s">
        <v>18</v>
      </c>
      <c r="B79" s="2" t="s">
        <v>99</v>
      </c>
      <c r="C79" s="5">
        <v>44550</v>
      </c>
      <c r="D79" s="2" t="s">
        <v>522</v>
      </c>
      <c r="E79" s="2" t="s">
        <v>523</v>
      </c>
      <c r="F79" s="2" t="s">
        <v>533</v>
      </c>
      <c r="G79" s="2" t="s">
        <v>530</v>
      </c>
      <c r="H79" s="2" t="s">
        <v>592</v>
      </c>
      <c r="I79" s="4">
        <v>136.69999999999999</v>
      </c>
      <c r="J79" s="2">
        <v>71</v>
      </c>
      <c r="K79" s="4">
        <f>Table13[[#This Row],[Price per Unit]]*Table13[[#This Row],[Units Sold]]</f>
        <v>9705.6999999999989</v>
      </c>
      <c r="L79" s="2">
        <v>2691.4</v>
      </c>
      <c r="M79" s="22">
        <f>Table13[[#This Row],[Operating Profit]]/Table13[[#This Row],[Total Sales]]</f>
        <v>0.27730096747272226</v>
      </c>
      <c r="N79" s="2" t="s">
        <v>555</v>
      </c>
      <c r="O79" s="2" t="str">
        <f>IF(MONTH(Table13[[#This Row],[Invoice Date]])&lt;4,"Q1",IF(MONTH(Table13[[#This Row],[Invoice Date]])&lt;7,"Q2",IF(MONTH(Table13[[#This Row],[Invoice Date]])&lt;10,"Q3",IF(MONTH(Table13[[#This Row],[Invoice Date]])&lt;13,"Q4"))))</f>
        <v>Q4</v>
      </c>
      <c r="P79" s="2">
        <f>YEAR(Table13[[#This Row],[Invoice Date]])</f>
        <v>2021</v>
      </c>
      <c r="Q79" s="11" t="str">
        <f>TEXT(Table13[[#This Row],[Invoice Date]],"mmm")</f>
        <v>Dec</v>
      </c>
      <c r="R79" s="11">
        <f>DAY(Table13[[#This Row],[Invoice Date]])</f>
        <v>20</v>
      </c>
      <c r="S79" s="11" t="s">
        <v>560</v>
      </c>
    </row>
    <row r="80" spans="1:19" x14ac:dyDescent="0.25">
      <c r="A80" s="10" t="s">
        <v>21</v>
      </c>
      <c r="B80" s="2" t="s">
        <v>100</v>
      </c>
      <c r="C80" s="5">
        <v>44813</v>
      </c>
      <c r="D80" s="2" t="s">
        <v>522</v>
      </c>
      <c r="E80" s="2" t="s">
        <v>524</v>
      </c>
      <c r="F80" s="2" t="s">
        <v>528</v>
      </c>
      <c r="G80" s="2" t="s">
        <v>547</v>
      </c>
      <c r="H80" s="2" t="s">
        <v>593</v>
      </c>
      <c r="I80" s="4">
        <v>107.67</v>
      </c>
      <c r="J80" s="2">
        <v>13</v>
      </c>
      <c r="K80" s="4">
        <f>Table13[[#This Row],[Price per Unit]]*Table13[[#This Row],[Units Sold]]</f>
        <v>1399.71</v>
      </c>
      <c r="L80" s="2">
        <v>251.57</v>
      </c>
      <c r="M80" s="22">
        <f>Table13[[#This Row],[Operating Profit]]/Table13[[#This Row],[Total Sales]]</f>
        <v>0.17973008694658177</v>
      </c>
      <c r="N80" s="2" t="s">
        <v>554</v>
      </c>
      <c r="O80" s="2" t="str">
        <f>IF(MONTH(Table13[[#This Row],[Invoice Date]])&lt;4,"Q1",IF(MONTH(Table13[[#This Row],[Invoice Date]])&lt;7,"Q2",IF(MONTH(Table13[[#This Row],[Invoice Date]])&lt;10,"Q3",IF(MONTH(Table13[[#This Row],[Invoice Date]])&lt;13,"Q4"))))</f>
        <v>Q3</v>
      </c>
      <c r="P80" s="2">
        <f>YEAR(Table13[[#This Row],[Invoice Date]])</f>
        <v>2022</v>
      </c>
      <c r="Q80" s="11" t="str">
        <f>TEXT(Table13[[#This Row],[Invoice Date]],"mmm")</f>
        <v>Sep</v>
      </c>
      <c r="R80" s="11">
        <f>DAY(Table13[[#This Row],[Invoice Date]])</f>
        <v>9</v>
      </c>
      <c r="S80" s="11" t="s">
        <v>561</v>
      </c>
    </row>
    <row r="81" spans="1:19" x14ac:dyDescent="0.25">
      <c r="A81" s="10" t="s">
        <v>17</v>
      </c>
      <c r="B81" s="2" t="s">
        <v>101</v>
      </c>
      <c r="C81" s="5">
        <v>44275</v>
      </c>
      <c r="D81" s="2" t="s">
        <v>522</v>
      </c>
      <c r="E81" s="2" t="s">
        <v>524</v>
      </c>
      <c r="F81" s="2" t="s">
        <v>538</v>
      </c>
      <c r="G81" s="2" t="s">
        <v>538</v>
      </c>
      <c r="H81" s="2" t="s">
        <v>591</v>
      </c>
      <c r="I81" s="4">
        <v>37.81</v>
      </c>
      <c r="J81" s="2">
        <v>69</v>
      </c>
      <c r="K81" s="4">
        <f>Table13[[#This Row],[Price per Unit]]*Table13[[#This Row],[Units Sold]]</f>
        <v>2608.8900000000003</v>
      </c>
      <c r="L81" s="2">
        <v>711.14</v>
      </c>
      <c r="M81" s="22">
        <f>Table13[[#This Row],[Operating Profit]]/Table13[[#This Row],[Total Sales]]</f>
        <v>0.27258335920640575</v>
      </c>
      <c r="N81" s="2" t="s">
        <v>555</v>
      </c>
      <c r="O81" s="2" t="str">
        <f>IF(MONTH(Table13[[#This Row],[Invoice Date]])&lt;4,"Q1",IF(MONTH(Table13[[#This Row],[Invoice Date]])&lt;7,"Q2",IF(MONTH(Table13[[#This Row],[Invoice Date]])&lt;10,"Q3",IF(MONTH(Table13[[#This Row],[Invoice Date]])&lt;13,"Q4"))))</f>
        <v>Q1</v>
      </c>
      <c r="P81" s="2">
        <f>YEAR(Table13[[#This Row],[Invoice Date]])</f>
        <v>2021</v>
      </c>
      <c r="Q81" s="11" t="str">
        <f>TEXT(Table13[[#This Row],[Invoice Date]],"mmm")</f>
        <v>Mar</v>
      </c>
      <c r="R81" s="11">
        <f>DAY(Table13[[#This Row],[Invoice Date]])</f>
        <v>20</v>
      </c>
      <c r="S81" s="11" t="s">
        <v>562</v>
      </c>
    </row>
    <row r="82" spans="1:19" x14ac:dyDescent="0.25">
      <c r="A82" s="10" t="s">
        <v>20</v>
      </c>
      <c r="B82" s="2" t="s">
        <v>102</v>
      </c>
      <c r="C82" s="5">
        <v>45062</v>
      </c>
      <c r="D82" s="2" t="s">
        <v>522</v>
      </c>
      <c r="E82" s="2" t="s">
        <v>524</v>
      </c>
      <c r="F82" s="2" t="s">
        <v>529</v>
      </c>
      <c r="G82" s="2" t="s">
        <v>547</v>
      </c>
      <c r="H82" s="2" t="s">
        <v>594</v>
      </c>
      <c r="I82" s="4">
        <v>149.35</v>
      </c>
      <c r="J82" s="2">
        <v>26</v>
      </c>
      <c r="K82" s="4">
        <f>Table13[[#This Row],[Price per Unit]]*Table13[[#This Row],[Units Sold]]</f>
        <v>3883.1</v>
      </c>
      <c r="L82" s="2">
        <v>595.73</v>
      </c>
      <c r="M82" s="22">
        <f>Table13[[#This Row],[Operating Profit]]/Table13[[#This Row],[Total Sales]]</f>
        <v>0.15341608508665758</v>
      </c>
      <c r="N82" s="2" t="s">
        <v>555</v>
      </c>
      <c r="O82" s="2" t="str">
        <f>IF(MONTH(Table13[[#This Row],[Invoice Date]])&lt;4,"Q1",IF(MONTH(Table13[[#This Row],[Invoice Date]])&lt;7,"Q2",IF(MONTH(Table13[[#This Row],[Invoice Date]])&lt;10,"Q3",IF(MONTH(Table13[[#This Row],[Invoice Date]])&lt;13,"Q4"))))</f>
        <v>Q2</v>
      </c>
      <c r="P82" s="2">
        <f>YEAR(Table13[[#This Row],[Invoice Date]])</f>
        <v>2023</v>
      </c>
      <c r="Q82" s="11" t="str">
        <f>TEXT(Table13[[#This Row],[Invoice Date]],"mmm")</f>
        <v>May</v>
      </c>
      <c r="R82" s="11">
        <f>DAY(Table13[[#This Row],[Invoice Date]])</f>
        <v>16</v>
      </c>
      <c r="S82" s="11" t="s">
        <v>560</v>
      </c>
    </row>
    <row r="83" spans="1:19" x14ac:dyDescent="0.25">
      <c r="A83" s="10" t="s">
        <v>21</v>
      </c>
      <c r="B83" s="2" t="s">
        <v>103</v>
      </c>
      <c r="C83" s="5">
        <v>44553</v>
      </c>
      <c r="D83" s="2" t="s">
        <v>522</v>
      </c>
      <c r="E83" s="2" t="s">
        <v>526</v>
      </c>
      <c r="F83" s="2" t="s">
        <v>544</v>
      </c>
      <c r="G83" s="2" t="s">
        <v>537</v>
      </c>
      <c r="H83" s="2" t="s">
        <v>594</v>
      </c>
      <c r="I83" s="4">
        <v>88.54</v>
      </c>
      <c r="J83" s="2">
        <v>49</v>
      </c>
      <c r="K83" s="4">
        <f>Table13[[#This Row],[Price per Unit]]*Table13[[#This Row],[Units Sold]]</f>
        <v>4338.46</v>
      </c>
      <c r="L83" s="2">
        <v>897.77</v>
      </c>
      <c r="M83" s="22">
        <f>Table13[[#This Row],[Operating Profit]]/Table13[[#This Row],[Total Sales]]</f>
        <v>0.20693287479889177</v>
      </c>
      <c r="N83" s="2" t="s">
        <v>554</v>
      </c>
      <c r="O83" s="2" t="str">
        <f>IF(MONTH(Table13[[#This Row],[Invoice Date]])&lt;4,"Q1",IF(MONTH(Table13[[#This Row],[Invoice Date]])&lt;7,"Q2",IF(MONTH(Table13[[#This Row],[Invoice Date]])&lt;10,"Q3",IF(MONTH(Table13[[#This Row],[Invoice Date]])&lt;13,"Q4"))))</f>
        <v>Q4</v>
      </c>
      <c r="P83" s="2">
        <f>YEAR(Table13[[#This Row],[Invoice Date]])</f>
        <v>2021</v>
      </c>
      <c r="Q83" s="11" t="str">
        <f>TEXT(Table13[[#This Row],[Invoice Date]],"mmm")</f>
        <v>Dec</v>
      </c>
      <c r="R83" s="11">
        <f>DAY(Table13[[#This Row],[Invoice Date]])</f>
        <v>23</v>
      </c>
      <c r="S83" s="11" t="s">
        <v>560</v>
      </c>
    </row>
    <row r="84" spans="1:19" x14ac:dyDescent="0.25">
      <c r="A84" s="10" t="s">
        <v>18</v>
      </c>
      <c r="B84" s="2" t="s">
        <v>104</v>
      </c>
      <c r="C84" s="5">
        <v>45213</v>
      </c>
      <c r="D84" s="2" t="s">
        <v>522</v>
      </c>
      <c r="E84" s="2" t="s">
        <v>526</v>
      </c>
      <c r="F84" s="2" t="s">
        <v>534</v>
      </c>
      <c r="G84" s="2" t="s">
        <v>546</v>
      </c>
      <c r="H84" s="2" t="s">
        <v>594</v>
      </c>
      <c r="I84" s="4">
        <v>70.94</v>
      </c>
      <c r="J84" s="2">
        <v>67</v>
      </c>
      <c r="K84" s="4">
        <f>Table13[[#This Row],[Price per Unit]]*Table13[[#This Row],[Units Sold]]</f>
        <v>4752.9799999999996</v>
      </c>
      <c r="L84" s="2">
        <v>1291.6300000000001</v>
      </c>
      <c r="M84" s="22">
        <f>Table13[[#This Row],[Operating Profit]]/Table13[[#This Row],[Total Sales]]</f>
        <v>0.27175161688035721</v>
      </c>
      <c r="N84" s="2" t="s">
        <v>555</v>
      </c>
      <c r="O84" s="2" t="str">
        <f>IF(MONTH(Table13[[#This Row],[Invoice Date]])&lt;4,"Q1",IF(MONTH(Table13[[#This Row],[Invoice Date]])&lt;7,"Q2",IF(MONTH(Table13[[#This Row],[Invoice Date]])&lt;10,"Q3",IF(MONTH(Table13[[#This Row],[Invoice Date]])&lt;13,"Q4"))))</f>
        <v>Q4</v>
      </c>
      <c r="P84" s="2">
        <f>YEAR(Table13[[#This Row],[Invoice Date]])</f>
        <v>2023</v>
      </c>
      <c r="Q84" s="11" t="str">
        <f>TEXT(Table13[[#This Row],[Invoice Date]],"mmm")</f>
        <v>Oct</v>
      </c>
      <c r="R84" s="11">
        <f>DAY(Table13[[#This Row],[Invoice Date]])</f>
        <v>14</v>
      </c>
      <c r="S84" s="11" t="s">
        <v>562</v>
      </c>
    </row>
    <row r="85" spans="1:19" x14ac:dyDescent="0.25">
      <c r="A85" s="10" t="s">
        <v>17</v>
      </c>
      <c r="B85" s="2" t="s">
        <v>105</v>
      </c>
      <c r="C85" s="5">
        <v>44672</v>
      </c>
      <c r="D85" s="2" t="s">
        <v>522</v>
      </c>
      <c r="E85" s="2" t="s">
        <v>524</v>
      </c>
      <c r="F85" s="2" t="s">
        <v>538</v>
      </c>
      <c r="G85" s="2" t="s">
        <v>547</v>
      </c>
      <c r="H85" s="2" t="s">
        <v>594</v>
      </c>
      <c r="I85" s="4">
        <v>105.68</v>
      </c>
      <c r="J85" s="2">
        <v>7</v>
      </c>
      <c r="K85" s="4">
        <f>Table13[[#This Row],[Price per Unit]]*Table13[[#This Row],[Units Sold]]</f>
        <v>739.76</v>
      </c>
      <c r="L85" s="2">
        <v>122.19</v>
      </c>
      <c r="M85" s="22">
        <f>Table13[[#This Row],[Operating Profit]]/Table13[[#This Row],[Total Sales]]</f>
        <v>0.16517519195414729</v>
      </c>
      <c r="N85" s="2" t="s">
        <v>554</v>
      </c>
      <c r="O85" s="2" t="str">
        <f>IF(MONTH(Table13[[#This Row],[Invoice Date]])&lt;4,"Q1",IF(MONTH(Table13[[#This Row],[Invoice Date]])&lt;7,"Q2",IF(MONTH(Table13[[#This Row],[Invoice Date]])&lt;10,"Q3",IF(MONTH(Table13[[#This Row],[Invoice Date]])&lt;13,"Q4"))))</f>
        <v>Q2</v>
      </c>
      <c r="P85" s="2">
        <f>YEAR(Table13[[#This Row],[Invoice Date]])</f>
        <v>2022</v>
      </c>
      <c r="Q85" s="11" t="str">
        <f>TEXT(Table13[[#This Row],[Invoice Date]],"mmm")</f>
        <v>Apr</v>
      </c>
      <c r="R85" s="11">
        <f>DAY(Table13[[#This Row],[Invoice Date]])</f>
        <v>21</v>
      </c>
      <c r="S85" s="11" t="s">
        <v>562</v>
      </c>
    </row>
    <row r="86" spans="1:19" x14ac:dyDescent="0.25">
      <c r="A86" s="10" t="s">
        <v>20</v>
      </c>
      <c r="B86" s="2" t="s">
        <v>106</v>
      </c>
      <c r="C86" s="5">
        <v>45024</v>
      </c>
      <c r="D86" s="2" t="s">
        <v>522</v>
      </c>
      <c r="E86" s="2" t="s">
        <v>524</v>
      </c>
      <c r="F86" s="2" t="s">
        <v>532</v>
      </c>
      <c r="G86" s="2" t="s">
        <v>549</v>
      </c>
      <c r="H86" s="2" t="s">
        <v>591</v>
      </c>
      <c r="I86" s="4">
        <v>34.159999999999997</v>
      </c>
      <c r="J86" s="2">
        <v>58</v>
      </c>
      <c r="K86" s="4">
        <f>Table13[[#This Row],[Price per Unit]]*Table13[[#This Row],[Units Sold]]</f>
        <v>1981.2799999999997</v>
      </c>
      <c r="L86" s="2">
        <v>576.16999999999996</v>
      </c>
      <c r="M86" s="22">
        <f>Table13[[#This Row],[Operating Profit]]/Table13[[#This Row],[Total Sales]]</f>
        <v>0.29080695308083665</v>
      </c>
      <c r="N86" s="2" t="s">
        <v>554</v>
      </c>
      <c r="O86" s="2" t="str">
        <f>IF(MONTH(Table13[[#This Row],[Invoice Date]])&lt;4,"Q1",IF(MONTH(Table13[[#This Row],[Invoice Date]])&lt;7,"Q2",IF(MONTH(Table13[[#This Row],[Invoice Date]])&lt;10,"Q3",IF(MONTH(Table13[[#This Row],[Invoice Date]])&lt;13,"Q4"))))</f>
        <v>Q2</v>
      </c>
      <c r="P86" s="2">
        <f>YEAR(Table13[[#This Row],[Invoice Date]])</f>
        <v>2023</v>
      </c>
      <c r="Q86" s="11" t="str">
        <f>TEXT(Table13[[#This Row],[Invoice Date]],"mmm")</f>
        <v>Apr</v>
      </c>
      <c r="R86" s="11">
        <f>DAY(Table13[[#This Row],[Invoice Date]])</f>
        <v>8</v>
      </c>
      <c r="S86" s="11" t="s">
        <v>561</v>
      </c>
    </row>
    <row r="87" spans="1:19" x14ac:dyDescent="0.25">
      <c r="A87" s="10" t="s">
        <v>21</v>
      </c>
      <c r="B87" s="2" t="s">
        <v>107</v>
      </c>
      <c r="C87" s="5">
        <v>45088</v>
      </c>
      <c r="D87" s="2" t="s">
        <v>522</v>
      </c>
      <c r="E87" s="2" t="s">
        <v>523</v>
      </c>
      <c r="F87" s="2" t="s">
        <v>539</v>
      </c>
      <c r="G87" s="2" t="s">
        <v>530</v>
      </c>
      <c r="H87" s="2" t="s">
        <v>592</v>
      </c>
      <c r="I87" s="4">
        <v>102.75</v>
      </c>
      <c r="J87" s="2">
        <v>49</v>
      </c>
      <c r="K87" s="4">
        <f>Table13[[#This Row],[Price per Unit]]*Table13[[#This Row],[Units Sold]]</f>
        <v>5034.75</v>
      </c>
      <c r="L87" s="2">
        <v>626.20000000000005</v>
      </c>
      <c r="M87" s="22">
        <f>Table13[[#This Row],[Operating Profit]]/Table13[[#This Row],[Total Sales]]</f>
        <v>0.12437558965191917</v>
      </c>
      <c r="N87" s="2" t="s">
        <v>555</v>
      </c>
      <c r="O87" s="2" t="str">
        <f>IF(MONTH(Table13[[#This Row],[Invoice Date]])&lt;4,"Q1",IF(MONTH(Table13[[#This Row],[Invoice Date]])&lt;7,"Q2",IF(MONTH(Table13[[#This Row],[Invoice Date]])&lt;10,"Q3",IF(MONTH(Table13[[#This Row],[Invoice Date]])&lt;13,"Q4"))))</f>
        <v>Q2</v>
      </c>
      <c r="P87" s="2">
        <f>YEAR(Table13[[#This Row],[Invoice Date]])</f>
        <v>2023</v>
      </c>
      <c r="Q87" s="11" t="str">
        <f>TEXT(Table13[[#This Row],[Invoice Date]],"mmm")</f>
        <v>Jun</v>
      </c>
      <c r="R87" s="11">
        <f>DAY(Table13[[#This Row],[Invoice Date]])</f>
        <v>11</v>
      </c>
      <c r="S87" s="11" t="s">
        <v>562</v>
      </c>
    </row>
    <row r="88" spans="1:19" x14ac:dyDescent="0.25">
      <c r="A88" s="10" t="s">
        <v>20</v>
      </c>
      <c r="B88" s="2" t="s">
        <v>108</v>
      </c>
      <c r="C88" s="5">
        <v>45239</v>
      </c>
      <c r="D88" s="2" t="s">
        <v>522</v>
      </c>
      <c r="E88" s="2" t="s">
        <v>525</v>
      </c>
      <c r="F88" s="2" t="s">
        <v>541</v>
      </c>
      <c r="G88" s="2" t="s">
        <v>551</v>
      </c>
      <c r="H88" s="2" t="s">
        <v>594</v>
      </c>
      <c r="I88" s="4">
        <v>84.77</v>
      </c>
      <c r="J88" s="2">
        <v>53</v>
      </c>
      <c r="K88" s="4">
        <f>Table13[[#This Row],[Price per Unit]]*Table13[[#This Row],[Units Sold]]</f>
        <v>4492.8099999999995</v>
      </c>
      <c r="L88" s="2">
        <v>465.7</v>
      </c>
      <c r="M88" s="22">
        <f>Table13[[#This Row],[Operating Profit]]/Table13[[#This Row],[Total Sales]]</f>
        <v>0.10365450575475038</v>
      </c>
      <c r="N88" s="2" t="s">
        <v>554</v>
      </c>
      <c r="O88" s="2" t="str">
        <f>IF(MONTH(Table13[[#This Row],[Invoice Date]])&lt;4,"Q1",IF(MONTH(Table13[[#This Row],[Invoice Date]])&lt;7,"Q2",IF(MONTH(Table13[[#This Row],[Invoice Date]])&lt;10,"Q3",IF(MONTH(Table13[[#This Row],[Invoice Date]])&lt;13,"Q4"))))</f>
        <v>Q4</v>
      </c>
      <c r="P88" s="2">
        <f>YEAR(Table13[[#This Row],[Invoice Date]])</f>
        <v>2023</v>
      </c>
      <c r="Q88" s="11" t="str">
        <f>TEXT(Table13[[#This Row],[Invoice Date]],"mmm")</f>
        <v>Nov</v>
      </c>
      <c r="R88" s="11">
        <f>DAY(Table13[[#This Row],[Invoice Date]])</f>
        <v>9</v>
      </c>
      <c r="S88" s="11" t="s">
        <v>562</v>
      </c>
    </row>
    <row r="89" spans="1:19" x14ac:dyDescent="0.25">
      <c r="A89" s="10" t="s">
        <v>18</v>
      </c>
      <c r="B89" s="2" t="s">
        <v>109</v>
      </c>
      <c r="C89" s="5">
        <v>44502</v>
      </c>
      <c r="D89" s="2" t="s">
        <v>522</v>
      </c>
      <c r="E89" s="2" t="s">
        <v>524</v>
      </c>
      <c r="F89" s="2" t="s">
        <v>536</v>
      </c>
      <c r="G89" s="2" t="s">
        <v>528</v>
      </c>
      <c r="H89" s="2" t="s">
        <v>593</v>
      </c>
      <c r="I89" s="4">
        <v>72.87</v>
      </c>
      <c r="J89" s="2">
        <v>65</v>
      </c>
      <c r="K89" s="4">
        <f>Table13[[#This Row],[Price per Unit]]*Table13[[#This Row],[Units Sold]]</f>
        <v>4736.55</v>
      </c>
      <c r="L89" s="2">
        <v>1330.15</v>
      </c>
      <c r="M89" s="22">
        <f>Table13[[#This Row],[Operating Profit]]/Table13[[#This Row],[Total Sales]]</f>
        <v>0.28082676209477364</v>
      </c>
      <c r="N89" s="2" t="s">
        <v>555</v>
      </c>
      <c r="O89" s="2" t="str">
        <f>IF(MONTH(Table13[[#This Row],[Invoice Date]])&lt;4,"Q1",IF(MONTH(Table13[[#This Row],[Invoice Date]])&lt;7,"Q2",IF(MONTH(Table13[[#This Row],[Invoice Date]])&lt;10,"Q3",IF(MONTH(Table13[[#This Row],[Invoice Date]])&lt;13,"Q4"))))</f>
        <v>Q4</v>
      </c>
      <c r="P89" s="2">
        <f>YEAR(Table13[[#This Row],[Invoice Date]])</f>
        <v>2021</v>
      </c>
      <c r="Q89" s="11" t="str">
        <f>TEXT(Table13[[#This Row],[Invoice Date]],"mmm")</f>
        <v>Nov</v>
      </c>
      <c r="R89" s="11">
        <f>DAY(Table13[[#This Row],[Invoice Date]])</f>
        <v>2</v>
      </c>
      <c r="S89" s="11" t="s">
        <v>562</v>
      </c>
    </row>
    <row r="90" spans="1:19" x14ac:dyDescent="0.25">
      <c r="A90" s="10" t="s">
        <v>20</v>
      </c>
      <c r="B90" s="2" t="s">
        <v>110</v>
      </c>
      <c r="C90" s="5">
        <v>44769</v>
      </c>
      <c r="D90" s="2" t="s">
        <v>522</v>
      </c>
      <c r="E90" s="2" t="s">
        <v>523</v>
      </c>
      <c r="F90" s="2" t="s">
        <v>545</v>
      </c>
      <c r="G90" s="2" t="s">
        <v>530</v>
      </c>
      <c r="H90" s="2" t="s">
        <v>592</v>
      </c>
      <c r="I90" s="4">
        <v>143.88999999999999</v>
      </c>
      <c r="J90" s="2">
        <v>62</v>
      </c>
      <c r="K90" s="4">
        <f>Table13[[#This Row],[Price per Unit]]*Table13[[#This Row],[Units Sold]]</f>
        <v>8921.1799999999985</v>
      </c>
      <c r="L90" s="2">
        <v>1014.6</v>
      </c>
      <c r="M90" s="22">
        <f>Table13[[#This Row],[Operating Profit]]/Table13[[#This Row],[Total Sales]]</f>
        <v>0.11372934970485969</v>
      </c>
      <c r="N90" s="2" t="s">
        <v>555</v>
      </c>
      <c r="O90" s="2" t="str">
        <f>IF(MONTH(Table13[[#This Row],[Invoice Date]])&lt;4,"Q1",IF(MONTH(Table13[[#This Row],[Invoice Date]])&lt;7,"Q2",IF(MONTH(Table13[[#This Row],[Invoice Date]])&lt;10,"Q3",IF(MONTH(Table13[[#This Row],[Invoice Date]])&lt;13,"Q4"))))</f>
        <v>Q3</v>
      </c>
      <c r="P90" s="2">
        <f>YEAR(Table13[[#This Row],[Invoice Date]])</f>
        <v>2022</v>
      </c>
      <c r="Q90" s="11" t="str">
        <f>TEXT(Table13[[#This Row],[Invoice Date]],"mmm")</f>
        <v>Jul</v>
      </c>
      <c r="R90" s="11">
        <f>DAY(Table13[[#This Row],[Invoice Date]])</f>
        <v>27</v>
      </c>
      <c r="S90" s="11" t="s">
        <v>561</v>
      </c>
    </row>
    <row r="91" spans="1:19" x14ac:dyDescent="0.25">
      <c r="A91" s="10" t="s">
        <v>19</v>
      </c>
      <c r="B91" s="2" t="s">
        <v>111</v>
      </c>
      <c r="C91" s="5">
        <v>44676</v>
      </c>
      <c r="D91" s="2" t="s">
        <v>522</v>
      </c>
      <c r="E91" s="2" t="s">
        <v>525</v>
      </c>
      <c r="F91" s="2" t="s">
        <v>540</v>
      </c>
      <c r="G91" s="2" t="s">
        <v>548</v>
      </c>
      <c r="H91" s="2" t="s">
        <v>594</v>
      </c>
      <c r="I91" s="4">
        <v>87.93</v>
      </c>
      <c r="J91" s="2">
        <v>17</v>
      </c>
      <c r="K91" s="4">
        <f>Table13[[#This Row],[Price per Unit]]*Table13[[#This Row],[Units Sold]]</f>
        <v>1494.8100000000002</v>
      </c>
      <c r="L91" s="2">
        <v>446.02</v>
      </c>
      <c r="M91" s="22">
        <f>Table13[[#This Row],[Operating Profit]]/Table13[[#This Row],[Total Sales]]</f>
        <v>0.29837905820806654</v>
      </c>
      <c r="N91" s="2" t="s">
        <v>554</v>
      </c>
      <c r="O91" s="2" t="str">
        <f>IF(MONTH(Table13[[#This Row],[Invoice Date]])&lt;4,"Q1",IF(MONTH(Table13[[#This Row],[Invoice Date]])&lt;7,"Q2",IF(MONTH(Table13[[#This Row],[Invoice Date]])&lt;10,"Q3",IF(MONTH(Table13[[#This Row],[Invoice Date]])&lt;13,"Q4"))))</f>
        <v>Q2</v>
      </c>
      <c r="P91" s="2">
        <f>YEAR(Table13[[#This Row],[Invoice Date]])</f>
        <v>2022</v>
      </c>
      <c r="Q91" s="11" t="str">
        <f>TEXT(Table13[[#This Row],[Invoice Date]],"mmm")</f>
        <v>Apr</v>
      </c>
      <c r="R91" s="11">
        <f>DAY(Table13[[#This Row],[Invoice Date]])</f>
        <v>25</v>
      </c>
      <c r="S91" s="11" t="s">
        <v>561</v>
      </c>
    </row>
    <row r="92" spans="1:19" x14ac:dyDescent="0.25">
      <c r="A92" s="10" t="s">
        <v>21</v>
      </c>
      <c r="B92" s="2" t="s">
        <v>112</v>
      </c>
      <c r="C92" s="5">
        <v>45288</v>
      </c>
      <c r="D92" s="2" t="s">
        <v>522</v>
      </c>
      <c r="E92" s="2" t="s">
        <v>526</v>
      </c>
      <c r="F92" s="2" t="s">
        <v>535</v>
      </c>
      <c r="G92" s="2" t="s">
        <v>544</v>
      </c>
      <c r="H92" s="2" t="s">
        <v>592</v>
      </c>
      <c r="I92" s="4">
        <v>48.49</v>
      </c>
      <c r="J92" s="2">
        <v>43</v>
      </c>
      <c r="K92" s="4">
        <f>Table13[[#This Row],[Price per Unit]]*Table13[[#This Row],[Units Sold]]</f>
        <v>2085.0700000000002</v>
      </c>
      <c r="L92" s="2">
        <v>605.25</v>
      </c>
      <c r="M92" s="22">
        <f>Table13[[#This Row],[Operating Profit]]/Table13[[#This Row],[Total Sales]]</f>
        <v>0.29027802423899435</v>
      </c>
      <c r="N92" s="2" t="s">
        <v>554</v>
      </c>
      <c r="O92" s="2" t="str">
        <f>IF(MONTH(Table13[[#This Row],[Invoice Date]])&lt;4,"Q1",IF(MONTH(Table13[[#This Row],[Invoice Date]])&lt;7,"Q2",IF(MONTH(Table13[[#This Row],[Invoice Date]])&lt;10,"Q3",IF(MONTH(Table13[[#This Row],[Invoice Date]])&lt;13,"Q4"))))</f>
        <v>Q4</v>
      </c>
      <c r="P92" s="2">
        <f>YEAR(Table13[[#This Row],[Invoice Date]])</f>
        <v>2023</v>
      </c>
      <c r="Q92" s="11" t="str">
        <f>TEXT(Table13[[#This Row],[Invoice Date]],"mmm")</f>
        <v>Dec</v>
      </c>
      <c r="R92" s="11">
        <f>DAY(Table13[[#This Row],[Invoice Date]])</f>
        <v>28</v>
      </c>
      <c r="S92" s="11" t="s">
        <v>560</v>
      </c>
    </row>
    <row r="93" spans="1:19" x14ac:dyDescent="0.25">
      <c r="A93" s="10" t="s">
        <v>20</v>
      </c>
      <c r="B93" s="2" t="s">
        <v>113</v>
      </c>
      <c r="C93" s="5">
        <v>44550</v>
      </c>
      <c r="D93" s="2" t="s">
        <v>522</v>
      </c>
      <c r="E93" s="2" t="s">
        <v>524</v>
      </c>
      <c r="F93" s="2" t="s">
        <v>538</v>
      </c>
      <c r="G93" s="2" t="s">
        <v>528</v>
      </c>
      <c r="H93" s="2" t="s">
        <v>593</v>
      </c>
      <c r="I93" s="4">
        <v>79.67</v>
      </c>
      <c r="J93" s="2">
        <v>25</v>
      </c>
      <c r="K93" s="4">
        <f>Table13[[#This Row],[Price per Unit]]*Table13[[#This Row],[Units Sold]]</f>
        <v>1991.75</v>
      </c>
      <c r="L93" s="2">
        <v>253.76</v>
      </c>
      <c r="M93" s="22">
        <f>Table13[[#This Row],[Operating Profit]]/Table13[[#This Row],[Total Sales]]</f>
        <v>0.12740554788502573</v>
      </c>
      <c r="N93" s="2" t="s">
        <v>555</v>
      </c>
      <c r="O93" s="2" t="str">
        <f>IF(MONTH(Table13[[#This Row],[Invoice Date]])&lt;4,"Q1",IF(MONTH(Table13[[#This Row],[Invoice Date]])&lt;7,"Q2",IF(MONTH(Table13[[#This Row],[Invoice Date]])&lt;10,"Q3",IF(MONTH(Table13[[#This Row],[Invoice Date]])&lt;13,"Q4"))))</f>
        <v>Q4</v>
      </c>
      <c r="P93" s="2">
        <f>YEAR(Table13[[#This Row],[Invoice Date]])</f>
        <v>2021</v>
      </c>
      <c r="Q93" s="11" t="str">
        <f>TEXT(Table13[[#This Row],[Invoice Date]],"mmm")</f>
        <v>Dec</v>
      </c>
      <c r="R93" s="11">
        <f>DAY(Table13[[#This Row],[Invoice Date]])</f>
        <v>20</v>
      </c>
      <c r="S93" s="11" t="s">
        <v>561</v>
      </c>
    </row>
    <row r="94" spans="1:19" x14ac:dyDescent="0.25">
      <c r="A94" s="10" t="s">
        <v>18</v>
      </c>
      <c r="B94" s="2" t="s">
        <v>114</v>
      </c>
      <c r="C94" s="5">
        <v>44665</v>
      </c>
      <c r="D94" s="2" t="s">
        <v>522</v>
      </c>
      <c r="E94" s="2" t="s">
        <v>525</v>
      </c>
      <c r="F94" s="2" t="s">
        <v>542</v>
      </c>
      <c r="G94" s="2" t="s">
        <v>551</v>
      </c>
      <c r="H94" s="2" t="s">
        <v>594</v>
      </c>
      <c r="I94" s="4">
        <v>139.52000000000001</v>
      </c>
      <c r="J94" s="2">
        <v>3</v>
      </c>
      <c r="K94" s="4">
        <f>Table13[[#This Row],[Price per Unit]]*Table13[[#This Row],[Units Sold]]</f>
        <v>418.56000000000006</v>
      </c>
      <c r="L94" s="2">
        <v>86.86</v>
      </c>
      <c r="M94" s="22">
        <f>Table13[[#This Row],[Operating Profit]]/Table13[[#This Row],[Total Sales]]</f>
        <v>0.20752102446483178</v>
      </c>
      <c r="N94" s="2" t="s">
        <v>554</v>
      </c>
      <c r="O94" s="2" t="str">
        <f>IF(MONTH(Table13[[#This Row],[Invoice Date]])&lt;4,"Q1",IF(MONTH(Table13[[#This Row],[Invoice Date]])&lt;7,"Q2",IF(MONTH(Table13[[#This Row],[Invoice Date]])&lt;10,"Q3",IF(MONTH(Table13[[#This Row],[Invoice Date]])&lt;13,"Q4"))))</f>
        <v>Q2</v>
      </c>
      <c r="P94" s="2">
        <f>YEAR(Table13[[#This Row],[Invoice Date]])</f>
        <v>2022</v>
      </c>
      <c r="Q94" s="11" t="str">
        <f>TEXT(Table13[[#This Row],[Invoice Date]],"mmm")</f>
        <v>Apr</v>
      </c>
      <c r="R94" s="11">
        <f>DAY(Table13[[#This Row],[Invoice Date]])</f>
        <v>14</v>
      </c>
      <c r="S94" s="11" t="s">
        <v>560</v>
      </c>
    </row>
    <row r="95" spans="1:19" x14ac:dyDescent="0.25">
      <c r="A95" s="10" t="s">
        <v>18</v>
      </c>
      <c r="B95" s="2" t="s">
        <v>115</v>
      </c>
      <c r="C95" s="5">
        <v>44619</v>
      </c>
      <c r="D95" s="2" t="s">
        <v>522</v>
      </c>
      <c r="E95" s="2" t="s">
        <v>525</v>
      </c>
      <c r="F95" s="2" t="s">
        <v>542</v>
      </c>
      <c r="G95" s="2" t="s">
        <v>551</v>
      </c>
      <c r="H95" s="2" t="s">
        <v>593</v>
      </c>
      <c r="I95" s="4">
        <v>42.89</v>
      </c>
      <c r="J95" s="2">
        <v>79</v>
      </c>
      <c r="K95" s="4">
        <f>Table13[[#This Row],[Price per Unit]]*Table13[[#This Row],[Units Sold]]</f>
        <v>3388.31</v>
      </c>
      <c r="L95" s="2">
        <v>464.14</v>
      </c>
      <c r="M95" s="22">
        <f>Table13[[#This Row],[Operating Profit]]/Table13[[#This Row],[Total Sales]]</f>
        <v>0.1369827436096461</v>
      </c>
      <c r="N95" s="2" t="s">
        <v>554</v>
      </c>
      <c r="O95" s="2" t="str">
        <f>IF(MONTH(Table13[[#This Row],[Invoice Date]])&lt;4,"Q1",IF(MONTH(Table13[[#This Row],[Invoice Date]])&lt;7,"Q2",IF(MONTH(Table13[[#This Row],[Invoice Date]])&lt;10,"Q3",IF(MONTH(Table13[[#This Row],[Invoice Date]])&lt;13,"Q4"))))</f>
        <v>Q1</v>
      </c>
      <c r="P95" s="2">
        <f>YEAR(Table13[[#This Row],[Invoice Date]])</f>
        <v>2022</v>
      </c>
      <c r="Q95" s="11" t="str">
        <f>TEXT(Table13[[#This Row],[Invoice Date]],"mmm")</f>
        <v>Feb</v>
      </c>
      <c r="R95" s="11">
        <f>DAY(Table13[[#This Row],[Invoice Date]])</f>
        <v>27</v>
      </c>
      <c r="S95" s="11" t="s">
        <v>562</v>
      </c>
    </row>
    <row r="96" spans="1:19" x14ac:dyDescent="0.25">
      <c r="A96" s="10" t="s">
        <v>20</v>
      </c>
      <c r="B96" s="2" t="s">
        <v>116</v>
      </c>
      <c r="C96" s="5">
        <v>44696</v>
      </c>
      <c r="D96" s="2" t="s">
        <v>522</v>
      </c>
      <c r="E96" s="2" t="s">
        <v>595</v>
      </c>
      <c r="F96" s="2" t="s">
        <v>581</v>
      </c>
      <c r="G96" s="2" t="s">
        <v>582</v>
      </c>
      <c r="H96" s="2" t="s">
        <v>591</v>
      </c>
      <c r="I96" s="4">
        <v>47.81</v>
      </c>
      <c r="J96" s="2">
        <v>29</v>
      </c>
      <c r="K96" s="4">
        <f>Table13[[#This Row],[Price per Unit]]*Table13[[#This Row],[Units Sold]]</f>
        <v>1386.49</v>
      </c>
      <c r="L96" s="2">
        <v>257.38</v>
      </c>
      <c r="M96" s="22">
        <f>Table13[[#This Row],[Operating Profit]]/Table13[[#This Row],[Total Sales]]</f>
        <v>0.18563422743763028</v>
      </c>
      <c r="N96" s="2" t="s">
        <v>555</v>
      </c>
      <c r="O96" s="2" t="str">
        <f>IF(MONTH(Table13[[#This Row],[Invoice Date]])&lt;4,"Q1",IF(MONTH(Table13[[#This Row],[Invoice Date]])&lt;7,"Q2",IF(MONTH(Table13[[#This Row],[Invoice Date]])&lt;10,"Q3",IF(MONTH(Table13[[#This Row],[Invoice Date]])&lt;13,"Q4"))))</f>
        <v>Q2</v>
      </c>
      <c r="P96" s="2">
        <f>YEAR(Table13[[#This Row],[Invoice Date]])</f>
        <v>2022</v>
      </c>
      <c r="Q96" s="11" t="str">
        <f>TEXT(Table13[[#This Row],[Invoice Date]],"mmm")</f>
        <v>May</v>
      </c>
      <c r="R96" s="11">
        <f>DAY(Table13[[#This Row],[Invoice Date]])</f>
        <v>15</v>
      </c>
      <c r="S96" s="11" t="s">
        <v>560</v>
      </c>
    </row>
    <row r="97" spans="1:19" x14ac:dyDescent="0.25">
      <c r="A97" s="10" t="s">
        <v>18</v>
      </c>
      <c r="B97" s="2" t="s">
        <v>117</v>
      </c>
      <c r="C97" s="5">
        <v>44261</v>
      </c>
      <c r="D97" s="2" t="s">
        <v>522</v>
      </c>
      <c r="E97" s="2" t="s">
        <v>525</v>
      </c>
      <c r="F97" s="2" t="s">
        <v>540</v>
      </c>
      <c r="G97" s="2" t="s">
        <v>551</v>
      </c>
      <c r="H97" s="2" t="s">
        <v>594</v>
      </c>
      <c r="I97" s="4">
        <v>21.69</v>
      </c>
      <c r="J97" s="2">
        <v>32</v>
      </c>
      <c r="K97" s="4">
        <f>Table13[[#This Row],[Price per Unit]]*Table13[[#This Row],[Units Sold]]</f>
        <v>694.08</v>
      </c>
      <c r="L97" s="2">
        <v>77.930000000000007</v>
      </c>
      <c r="M97" s="22">
        <f>Table13[[#This Row],[Operating Profit]]/Table13[[#This Row],[Total Sales]]</f>
        <v>0.11227812355924389</v>
      </c>
      <c r="N97" s="2" t="s">
        <v>555</v>
      </c>
      <c r="O97" s="2" t="str">
        <f>IF(MONTH(Table13[[#This Row],[Invoice Date]])&lt;4,"Q1",IF(MONTH(Table13[[#This Row],[Invoice Date]])&lt;7,"Q2",IF(MONTH(Table13[[#This Row],[Invoice Date]])&lt;10,"Q3",IF(MONTH(Table13[[#This Row],[Invoice Date]])&lt;13,"Q4"))))</f>
        <v>Q1</v>
      </c>
      <c r="P97" s="2">
        <f>YEAR(Table13[[#This Row],[Invoice Date]])</f>
        <v>2021</v>
      </c>
      <c r="Q97" s="11" t="str">
        <f>TEXT(Table13[[#This Row],[Invoice Date]],"mmm")</f>
        <v>Mar</v>
      </c>
      <c r="R97" s="11">
        <f>DAY(Table13[[#This Row],[Invoice Date]])</f>
        <v>6</v>
      </c>
      <c r="S97" s="11" t="s">
        <v>560</v>
      </c>
    </row>
    <row r="98" spans="1:19" x14ac:dyDescent="0.25">
      <c r="A98" s="10" t="s">
        <v>17</v>
      </c>
      <c r="B98" s="2" t="s">
        <v>118</v>
      </c>
      <c r="C98" s="5">
        <v>45037</v>
      </c>
      <c r="D98" s="2" t="s">
        <v>522</v>
      </c>
      <c r="E98" s="2" t="s">
        <v>523</v>
      </c>
      <c r="F98" s="2" t="s">
        <v>545</v>
      </c>
      <c r="G98" s="2" t="s">
        <v>533</v>
      </c>
      <c r="H98" s="2" t="s">
        <v>594</v>
      </c>
      <c r="I98" s="4">
        <v>21.84</v>
      </c>
      <c r="J98" s="2">
        <v>26</v>
      </c>
      <c r="K98" s="4">
        <f>Table13[[#This Row],[Price per Unit]]*Table13[[#This Row],[Units Sold]]</f>
        <v>567.84</v>
      </c>
      <c r="L98" s="2">
        <v>82.21</v>
      </c>
      <c r="M98" s="22">
        <f>Table13[[#This Row],[Operating Profit]]/Table13[[#This Row],[Total Sales]]</f>
        <v>0.14477669766131301</v>
      </c>
      <c r="N98" s="2" t="s">
        <v>554</v>
      </c>
      <c r="O98" s="2" t="str">
        <f>IF(MONTH(Table13[[#This Row],[Invoice Date]])&lt;4,"Q1",IF(MONTH(Table13[[#This Row],[Invoice Date]])&lt;7,"Q2",IF(MONTH(Table13[[#This Row],[Invoice Date]])&lt;10,"Q3",IF(MONTH(Table13[[#This Row],[Invoice Date]])&lt;13,"Q4"))))</f>
        <v>Q2</v>
      </c>
      <c r="P98" s="2">
        <f>YEAR(Table13[[#This Row],[Invoice Date]])</f>
        <v>2023</v>
      </c>
      <c r="Q98" s="11" t="str">
        <f>TEXT(Table13[[#This Row],[Invoice Date]],"mmm")</f>
        <v>Apr</v>
      </c>
      <c r="R98" s="11">
        <f>DAY(Table13[[#This Row],[Invoice Date]])</f>
        <v>21</v>
      </c>
      <c r="S98" s="11" t="s">
        <v>562</v>
      </c>
    </row>
    <row r="99" spans="1:19" x14ac:dyDescent="0.25">
      <c r="A99" s="10" t="s">
        <v>17</v>
      </c>
      <c r="B99" s="2" t="s">
        <v>119</v>
      </c>
      <c r="C99" s="5">
        <v>44381</v>
      </c>
      <c r="D99" s="2" t="s">
        <v>522</v>
      </c>
      <c r="E99" s="2" t="s">
        <v>524</v>
      </c>
      <c r="F99" s="2" t="s">
        <v>536</v>
      </c>
      <c r="G99" s="2" t="s">
        <v>528</v>
      </c>
      <c r="H99" s="2" t="s">
        <v>594</v>
      </c>
      <c r="I99" s="4">
        <v>127.82</v>
      </c>
      <c r="J99" s="2">
        <v>16</v>
      </c>
      <c r="K99" s="4">
        <f>Table13[[#This Row],[Price per Unit]]*Table13[[#This Row],[Units Sold]]</f>
        <v>2045.12</v>
      </c>
      <c r="L99" s="2">
        <v>353.1</v>
      </c>
      <c r="M99" s="22">
        <f>Table13[[#This Row],[Operating Profit]]/Table13[[#This Row],[Total Sales]]</f>
        <v>0.17265490533562824</v>
      </c>
      <c r="N99" s="2" t="s">
        <v>555</v>
      </c>
      <c r="O99" s="2" t="str">
        <f>IF(MONTH(Table13[[#This Row],[Invoice Date]])&lt;4,"Q1",IF(MONTH(Table13[[#This Row],[Invoice Date]])&lt;7,"Q2",IF(MONTH(Table13[[#This Row],[Invoice Date]])&lt;10,"Q3",IF(MONTH(Table13[[#This Row],[Invoice Date]])&lt;13,"Q4"))))</f>
        <v>Q3</v>
      </c>
      <c r="P99" s="2">
        <f>YEAR(Table13[[#This Row],[Invoice Date]])</f>
        <v>2021</v>
      </c>
      <c r="Q99" s="11" t="str">
        <f>TEXT(Table13[[#This Row],[Invoice Date]],"mmm")</f>
        <v>Jul</v>
      </c>
      <c r="R99" s="11">
        <f>DAY(Table13[[#This Row],[Invoice Date]])</f>
        <v>4</v>
      </c>
      <c r="S99" s="11" t="s">
        <v>560</v>
      </c>
    </row>
    <row r="100" spans="1:19" x14ac:dyDescent="0.25">
      <c r="A100" s="10" t="s">
        <v>17</v>
      </c>
      <c r="B100" s="2" t="s">
        <v>120</v>
      </c>
      <c r="C100" s="5">
        <v>44624</v>
      </c>
      <c r="D100" s="2" t="s">
        <v>522</v>
      </c>
      <c r="E100" s="2" t="s">
        <v>595</v>
      </c>
      <c r="F100" s="2" t="s">
        <v>581</v>
      </c>
      <c r="G100" s="2" t="s">
        <v>583</v>
      </c>
      <c r="H100" s="2" t="s">
        <v>594</v>
      </c>
      <c r="I100" s="4">
        <v>115.18</v>
      </c>
      <c r="J100" s="2">
        <v>25</v>
      </c>
      <c r="K100" s="4">
        <f>Table13[[#This Row],[Price per Unit]]*Table13[[#This Row],[Units Sold]]</f>
        <v>2879.5</v>
      </c>
      <c r="L100" s="2">
        <v>540.57000000000005</v>
      </c>
      <c r="M100" s="22">
        <f>Table13[[#This Row],[Operating Profit]]/Table13[[#This Row],[Total Sales]]</f>
        <v>0.1877305087688835</v>
      </c>
      <c r="N100" s="2" t="s">
        <v>555</v>
      </c>
      <c r="O100" s="2" t="str">
        <f>IF(MONTH(Table13[[#This Row],[Invoice Date]])&lt;4,"Q1",IF(MONTH(Table13[[#This Row],[Invoice Date]])&lt;7,"Q2",IF(MONTH(Table13[[#This Row],[Invoice Date]])&lt;10,"Q3",IF(MONTH(Table13[[#This Row],[Invoice Date]])&lt;13,"Q4"))))</f>
        <v>Q1</v>
      </c>
      <c r="P100" s="2">
        <f>YEAR(Table13[[#This Row],[Invoice Date]])</f>
        <v>2022</v>
      </c>
      <c r="Q100" s="11" t="str">
        <f>TEXT(Table13[[#This Row],[Invoice Date]],"mmm")</f>
        <v>Mar</v>
      </c>
      <c r="R100" s="11">
        <f>DAY(Table13[[#This Row],[Invoice Date]])</f>
        <v>4</v>
      </c>
      <c r="S100" s="11" t="s">
        <v>561</v>
      </c>
    </row>
    <row r="101" spans="1:19" x14ac:dyDescent="0.25">
      <c r="A101" s="10" t="s">
        <v>19</v>
      </c>
      <c r="B101" s="2" t="s">
        <v>121</v>
      </c>
      <c r="C101" s="5">
        <v>45127</v>
      </c>
      <c r="D101" s="2" t="s">
        <v>522</v>
      </c>
      <c r="E101" s="2" t="s">
        <v>525</v>
      </c>
      <c r="F101" s="2" t="s">
        <v>541</v>
      </c>
      <c r="G101" s="2" t="s">
        <v>548</v>
      </c>
      <c r="H101" s="2" t="s">
        <v>591</v>
      </c>
      <c r="I101" s="4">
        <v>66.16</v>
      </c>
      <c r="J101" s="2">
        <v>54</v>
      </c>
      <c r="K101" s="4">
        <f>Table13[[#This Row],[Price per Unit]]*Table13[[#This Row],[Units Sold]]</f>
        <v>3572.64</v>
      </c>
      <c r="L101" s="2">
        <v>1055.71</v>
      </c>
      <c r="M101" s="22">
        <f>Table13[[#This Row],[Operating Profit]]/Table13[[#This Row],[Total Sales]]</f>
        <v>0.29549856688611226</v>
      </c>
      <c r="N101" s="2" t="s">
        <v>555</v>
      </c>
      <c r="O101" s="2" t="str">
        <f>IF(MONTH(Table13[[#This Row],[Invoice Date]])&lt;4,"Q1",IF(MONTH(Table13[[#This Row],[Invoice Date]])&lt;7,"Q2",IF(MONTH(Table13[[#This Row],[Invoice Date]])&lt;10,"Q3",IF(MONTH(Table13[[#This Row],[Invoice Date]])&lt;13,"Q4"))))</f>
        <v>Q3</v>
      </c>
      <c r="P101" s="2">
        <f>YEAR(Table13[[#This Row],[Invoice Date]])</f>
        <v>2023</v>
      </c>
      <c r="Q101" s="11" t="str">
        <f>TEXT(Table13[[#This Row],[Invoice Date]],"mmm")</f>
        <v>Jul</v>
      </c>
      <c r="R101" s="11">
        <f>DAY(Table13[[#This Row],[Invoice Date]])</f>
        <v>20</v>
      </c>
      <c r="S101" s="11" t="s">
        <v>561</v>
      </c>
    </row>
    <row r="102" spans="1:19" x14ac:dyDescent="0.25">
      <c r="A102" s="10" t="s">
        <v>20</v>
      </c>
      <c r="B102" s="2" t="s">
        <v>122</v>
      </c>
      <c r="C102" s="5">
        <v>45286</v>
      </c>
      <c r="D102" s="2" t="s">
        <v>522</v>
      </c>
      <c r="E102" s="2" t="s">
        <v>524</v>
      </c>
      <c r="F102" s="2" t="s">
        <v>529</v>
      </c>
      <c r="G102" s="2" t="s">
        <v>549</v>
      </c>
      <c r="H102" s="2" t="s">
        <v>594</v>
      </c>
      <c r="I102" s="4">
        <v>110.78</v>
      </c>
      <c r="J102" s="2">
        <v>28</v>
      </c>
      <c r="K102" s="4">
        <f>Table13[[#This Row],[Price per Unit]]*Table13[[#This Row],[Units Sold]]</f>
        <v>3101.84</v>
      </c>
      <c r="L102" s="2">
        <v>811.36</v>
      </c>
      <c r="M102" s="22">
        <f>Table13[[#This Row],[Operating Profit]]/Table13[[#This Row],[Total Sales]]</f>
        <v>0.26157377556547079</v>
      </c>
      <c r="N102" s="2" t="s">
        <v>555</v>
      </c>
      <c r="O102" s="2" t="str">
        <f>IF(MONTH(Table13[[#This Row],[Invoice Date]])&lt;4,"Q1",IF(MONTH(Table13[[#This Row],[Invoice Date]])&lt;7,"Q2",IF(MONTH(Table13[[#This Row],[Invoice Date]])&lt;10,"Q3",IF(MONTH(Table13[[#This Row],[Invoice Date]])&lt;13,"Q4"))))</f>
        <v>Q4</v>
      </c>
      <c r="P102" s="2">
        <f>YEAR(Table13[[#This Row],[Invoice Date]])</f>
        <v>2023</v>
      </c>
      <c r="Q102" s="11" t="str">
        <f>TEXT(Table13[[#This Row],[Invoice Date]],"mmm")</f>
        <v>Dec</v>
      </c>
      <c r="R102" s="11">
        <f>DAY(Table13[[#This Row],[Invoice Date]])</f>
        <v>26</v>
      </c>
      <c r="S102" s="11" t="s">
        <v>561</v>
      </c>
    </row>
    <row r="103" spans="1:19" x14ac:dyDescent="0.25">
      <c r="A103" s="10" t="s">
        <v>19</v>
      </c>
      <c r="B103" s="2" t="s">
        <v>123</v>
      </c>
      <c r="C103" s="5">
        <v>45205</v>
      </c>
      <c r="D103" s="2" t="s">
        <v>522</v>
      </c>
      <c r="E103" s="2" t="s">
        <v>523</v>
      </c>
      <c r="F103" s="2" t="s">
        <v>530</v>
      </c>
      <c r="G103" s="2" t="s">
        <v>527</v>
      </c>
      <c r="H103" s="2" t="s">
        <v>592</v>
      </c>
      <c r="I103" s="4">
        <v>71.38</v>
      </c>
      <c r="J103" s="2">
        <v>73</v>
      </c>
      <c r="K103" s="4">
        <f>Table13[[#This Row],[Price per Unit]]*Table13[[#This Row],[Units Sold]]</f>
        <v>5210.74</v>
      </c>
      <c r="L103" s="2">
        <v>1289.56</v>
      </c>
      <c r="M103" s="22">
        <f>Table13[[#This Row],[Operating Profit]]/Table13[[#This Row],[Total Sales]]</f>
        <v>0.24748116390378333</v>
      </c>
      <c r="N103" s="2" t="s">
        <v>555</v>
      </c>
      <c r="O103" s="2" t="str">
        <f>IF(MONTH(Table13[[#This Row],[Invoice Date]])&lt;4,"Q1",IF(MONTH(Table13[[#This Row],[Invoice Date]])&lt;7,"Q2",IF(MONTH(Table13[[#This Row],[Invoice Date]])&lt;10,"Q3",IF(MONTH(Table13[[#This Row],[Invoice Date]])&lt;13,"Q4"))))</f>
        <v>Q4</v>
      </c>
      <c r="P103" s="2">
        <f>YEAR(Table13[[#This Row],[Invoice Date]])</f>
        <v>2023</v>
      </c>
      <c r="Q103" s="11" t="str">
        <f>TEXT(Table13[[#This Row],[Invoice Date]],"mmm")</f>
        <v>Oct</v>
      </c>
      <c r="R103" s="11">
        <f>DAY(Table13[[#This Row],[Invoice Date]])</f>
        <v>6</v>
      </c>
      <c r="S103" s="11" t="s">
        <v>561</v>
      </c>
    </row>
    <row r="104" spans="1:19" x14ac:dyDescent="0.25">
      <c r="A104" s="10" t="s">
        <v>18</v>
      </c>
      <c r="B104" s="2" t="s">
        <v>124</v>
      </c>
      <c r="C104" s="5">
        <v>44329</v>
      </c>
      <c r="D104" s="2" t="s">
        <v>522</v>
      </c>
      <c r="E104" s="2" t="s">
        <v>524</v>
      </c>
      <c r="F104" s="2" t="s">
        <v>532</v>
      </c>
      <c r="G104" s="2" t="s">
        <v>547</v>
      </c>
      <c r="H104" s="2" t="s">
        <v>594</v>
      </c>
      <c r="I104" s="4">
        <v>143.88</v>
      </c>
      <c r="J104" s="2">
        <v>56</v>
      </c>
      <c r="K104" s="4">
        <f>Table13[[#This Row],[Price per Unit]]*Table13[[#This Row],[Units Sold]]</f>
        <v>8057.28</v>
      </c>
      <c r="L104" s="2">
        <v>1671.15</v>
      </c>
      <c r="M104" s="22">
        <f>Table13[[#This Row],[Operating Profit]]/Table13[[#This Row],[Total Sales]]</f>
        <v>0.20740870368163947</v>
      </c>
      <c r="N104" s="2" t="s">
        <v>555</v>
      </c>
      <c r="O104" s="2" t="str">
        <f>IF(MONTH(Table13[[#This Row],[Invoice Date]])&lt;4,"Q1",IF(MONTH(Table13[[#This Row],[Invoice Date]])&lt;7,"Q2",IF(MONTH(Table13[[#This Row],[Invoice Date]])&lt;10,"Q3",IF(MONTH(Table13[[#This Row],[Invoice Date]])&lt;13,"Q4"))))</f>
        <v>Q2</v>
      </c>
      <c r="P104" s="2">
        <f>YEAR(Table13[[#This Row],[Invoice Date]])</f>
        <v>2021</v>
      </c>
      <c r="Q104" s="11" t="str">
        <f>TEXT(Table13[[#This Row],[Invoice Date]],"mmm")</f>
        <v>May</v>
      </c>
      <c r="R104" s="11">
        <f>DAY(Table13[[#This Row],[Invoice Date]])</f>
        <v>13</v>
      </c>
      <c r="S104" s="11" t="s">
        <v>560</v>
      </c>
    </row>
    <row r="105" spans="1:19" x14ac:dyDescent="0.25">
      <c r="A105" s="10" t="s">
        <v>19</v>
      </c>
      <c r="B105" s="2" t="s">
        <v>125</v>
      </c>
      <c r="C105" s="5">
        <v>44555</v>
      </c>
      <c r="D105" s="2" t="s">
        <v>522</v>
      </c>
      <c r="E105" s="2" t="s">
        <v>524</v>
      </c>
      <c r="F105" s="2" t="s">
        <v>529</v>
      </c>
      <c r="G105" s="2" t="s">
        <v>547</v>
      </c>
      <c r="H105" s="2" t="s">
        <v>591</v>
      </c>
      <c r="I105" s="4">
        <v>145.72</v>
      </c>
      <c r="J105" s="2">
        <v>65</v>
      </c>
      <c r="K105" s="4">
        <f>Table13[[#This Row],[Price per Unit]]*Table13[[#This Row],[Units Sold]]</f>
        <v>9471.7999999999993</v>
      </c>
      <c r="L105" s="2">
        <v>2538.44</v>
      </c>
      <c r="M105" s="22">
        <f>Table13[[#This Row],[Operating Profit]]/Table13[[#This Row],[Total Sales]]</f>
        <v>0.26799974661627146</v>
      </c>
      <c r="N105" s="2" t="s">
        <v>555</v>
      </c>
      <c r="O105" s="2" t="str">
        <f>IF(MONTH(Table13[[#This Row],[Invoice Date]])&lt;4,"Q1",IF(MONTH(Table13[[#This Row],[Invoice Date]])&lt;7,"Q2",IF(MONTH(Table13[[#This Row],[Invoice Date]])&lt;10,"Q3",IF(MONTH(Table13[[#This Row],[Invoice Date]])&lt;13,"Q4"))))</f>
        <v>Q4</v>
      </c>
      <c r="P105" s="2">
        <f>YEAR(Table13[[#This Row],[Invoice Date]])</f>
        <v>2021</v>
      </c>
      <c r="Q105" s="11" t="str">
        <f>TEXT(Table13[[#This Row],[Invoice Date]],"mmm")</f>
        <v>Dec</v>
      </c>
      <c r="R105" s="11">
        <f>DAY(Table13[[#This Row],[Invoice Date]])</f>
        <v>25</v>
      </c>
      <c r="S105" s="11" t="s">
        <v>560</v>
      </c>
    </row>
    <row r="106" spans="1:19" x14ac:dyDescent="0.25">
      <c r="A106" s="10" t="s">
        <v>18</v>
      </c>
      <c r="B106" s="2" t="s">
        <v>126</v>
      </c>
      <c r="C106" s="5">
        <v>44740</v>
      </c>
      <c r="D106" s="2" t="s">
        <v>522</v>
      </c>
      <c r="E106" s="2" t="s">
        <v>595</v>
      </c>
      <c r="F106" s="2" t="s">
        <v>584</v>
      </c>
      <c r="G106" s="2" t="s">
        <v>585</v>
      </c>
      <c r="H106" s="2" t="s">
        <v>594</v>
      </c>
      <c r="I106" s="4">
        <v>71.06</v>
      </c>
      <c r="J106" s="2">
        <v>93</v>
      </c>
      <c r="K106" s="4">
        <f>Table13[[#This Row],[Price per Unit]]*Table13[[#This Row],[Units Sold]]</f>
        <v>6608.58</v>
      </c>
      <c r="L106" s="2">
        <v>1109.3499999999999</v>
      </c>
      <c r="M106" s="22">
        <f>Table13[[#This Row],[Operating Profit]]/Table13[[#This Row],[Total Sales]]</f>
        <v>0.16786510869203367</v>
      </c>
      <c r="N106" s="2" t="s">
        <v>554</v>
      </c>
      <c r="O106" s="2" t="str">
        <f>IF(MONTH(Table13[[#This Row],[Invoice Date]])&lt;4,"Q1",IF(MONTH(Table13[[#This Row],[Invoice Date]])&lt;7,"Q2",IF(MONTH(Table13[[#This Row],[Invoice Date]])&lt;10,"Q3",IF(MONTH(Table13[[#This Row],[Invoice Date]])&lt;13,"Q4"))))</f>
        <v>Q2</v>
      </c>
      <c r="P106" s="2">
        <f>YEAR(Table13[[#This Row],[Invoice Date]])</f>
        <v>2022</v>
      </c>
      <c r="Q106" s="11" t="str">
        <f>TEXT(Table13[[#This Row],[Invoice Date]],"mmm")</f>
        <v>Jun</v>
      </c>
      <c r="R106" s="11">
        <f>DAY(Table13[[#This Row],[Invoice Date]])</f>
        <v>28</v>
      </c>
      <c r="S106" s="11" t="s">
        <v>562</v>
      </c>
    </row>
    <row r="107" spans="1:19" x14ac:dyDescent="0.25">
      <c r="A107" s="10" t="s">
        <v>18</v>
      </c>
      <c r="B107" s="2" t="s">
        <v>127</v>
      </c>
      <c r="C107" s="5">
        <v>44965</v>
      </c>
      <c r="D107" s="2" t="s">
        <v>522</v>
      </c>
      <c r="E107" s="2" t="s">
        <v>525</v>
      </c>
      <c r="F107" s="2" t="s">
        <v>540</v>
      </c>
      <c r="G107" s="2" t="s">
        <v>550</v>
      </c>
      <c r="H107" s="2" t="s">
        <v>592</v>
      </c>
      <c r="I107" s="4">
        <v>131.05000000000001</v>
      </c>
      <c r="J107" s="2">
        <v>86</v>
      </c>
      <c r="K107" s="4">
        <f>Table13[[#This Row],[Price per Unit]]*Table13[[#This Row],[Units Sold]]</f>
        <v>11270.300000000001</v>
      </c>
      <c r="L107" s="2">
        <v>2724.93</v>
      </c>
      <c r="M107" s="22">
        <f>Table13[[#This Row],[Operating Profit]]/Table13[[#This Row],[Total Sales]]</f>
        <v>0.24177972192399488</v>
      </c>
      <c r="N107" s="2" t="s">
        <v>555</v>
      </c>
      <c r="O107" s="2" t="str">
        <f>IF(MONTH(Table13[[#This Row],[Invoice Date]])&lt;4,"Q1",IF(MONTH(Table13[[#This Row],[Invoice Date]])&lt;7,"Q2",IF(MONTH(Table13[[#This Row],[Invoice Date]])&lt;10,"Q3",IF(MONTH(Table13[[#This Row],[Invoice Date]])&lt;13,"Q4"))))</f>
        <v>Q1</v>
      </c>
      <c r="P107" s="2">
        <f>YEAR(Table13[[#This Row],[Invoice Date]])</f>
        <v>2023</v>
      </c>
      <c r="Q107" s="11" t="str">
        <f>TEXT(Table13[[#This Row],[Invoice Date]],"mmm")</f>
        <v>Feb</v>
      </c>
      <c r="R107" s="11">
        <f>DAY(Table13[[#This Row],[Invoice Date]])</f>
        <v>8</v>
      </c>
      <c r="S107" s="11" t="s">
        <v>560</v>
      </c>
    </row>
    <row r="108" spans="1:19" x14ac:dyDescent="0.25">
      <c r="A108" s="10" t="s">
        <v>21</v>
      </c>
      <c r="B108" s="2" t="s">
        <v>128</v>
      </c>
      <c r="C108" s="5">
        <v>44868</v>
      </c>
      <c r="D108" s="2" t="s">
        <v>522</v>
      </c>
      <c r="E108" s="2" t="s">
        <v>523</v>
      </c>
      <c r="F108" s="2" t="s">
        <v>533</v>
      </c>
      <c r="G108" s="2" t="s">
        <v>527</v>
      </c>
      <c r="H108" s="2" t="s">
        <v>591</v>
      </c>
      <c r="I108" s="4">
        <v>120.5</v>
      </c>
      <c r="J108" s="2">
        <v>80</v>
      </c>
      <c r="K108" s="4">
        <f>Table13[[#This Row],[Price per Unit]]*Table13[[#This Row],[Units Sold]]</f>
        <v>9640</v>
      </c>
      <c r="L108" s="2">
        <v>2880.02</v>
      </c>
      <c r="M108" s="22">
        <f>Table13[[#This Row],[Operating Profit]]/Table13[[#This Row],[Total Sales]]</f>
        <v>0.2987572614107884</v>
      </c>
      <c r="N108" s="2" t="s">
        <v>554</v>
      </c>
      <c r="O108" s="2" t="str">
        <f>IF(MONTH(Table13[[#This Row],[Invoice Date]])&lt;4,"Q1",IF(MONTH(Table13[[#This Row],[Invoice Date]])&lt;7,"Q2",IF(MONTH(Table13[[#This Row],[Invoice Date]])&lt;10,"Q3",IF(MONTH(Table13[[#This Row],[Invoice Date]])&lt;13,"Q4"))))</f>
        <v>Q4</v>
      </c>
      <c r="P108" s="2">
        <f>YEAR(Table13[[#This Row],[Invoice Date]])</f>
        <v>2022</v>
      </c>
      <c r="Q108" s="11" t="str">
        <f>TEXT(Table13[[#This Row],[Invoice Date]],"mmm")</f>
        <v>Nov</v>
      </c>
      <c r="R108" s="11">
        <f>DAY(Table13[[#This Row],[Invoice Date]])</f>
        <v>3</v>
      </c>
      <c r="S108" s="11" t="s">
        <v>560</v>
      </c>
    </row>
    <row r="109" spans="1:19" x14ac:dyDescent="0.25">
      <c r="A109" s="10" t="s">
        <v>17</v>
      </c>
      <c r="B109" s="2" t="s">
        <v>129</v>
      </c>
      <c r="C109" s="5">
        <v>44307</v>
      </c>
      <c r="D109" s="2" t="s">
        <v>522</v>
      </c>
      <c r="E109" s="2" t="s">
        <v>524</v>
      </c>
      <c r="F109" s="2" t="s">
        <v>532</v>
      </c>
      <c r="G109" s="2" t="s">
        <v>538</v>
      </c>
      <c r="H109" s="2" t="s">
        <v>591</v>
      </c>
      <c r="I109" s="4">
        <v>60.3</v>
      </c>
      <c r="J109" s="2">
        <v>41</v>
      </c>
      <c r="K109" s="4">
        <f>Table13[[#This Row],[Price per Unit]]*Table13[[#This Row],[Units Sold]]</f>
        <v>2472.2999999999997</v>
      </c>
      <c r="L109" s="2">
        <v>402.8</v>
      </c>
      <c r="M109" s="22">
        <f>Table13[[#This Row],[Operating Profit]]/Table13[[#This Row],[Total Sales]]</f>
        <v>0.16292521134166568</v>
      </c>
      <c r="N109" s="2" t="s">
        <v>554</v>
      </c>
      <c r="O109" s="2" t="str">
        <f>IF(MONTH(Table13[[#This Row],[Invoice Date]])&lt;4,"Q1",IF(MONTH(Table13[[#This Row],[Invoice Date]])&lt;7,"Q2",IF(MONTH(Table13[[#This Row],[Invoice Date]])&lt;10,"Q3",IF(MONTH(Table13[[#This Row],[Invoice Date]])&lt;13,"Q4"))))</f>
        <v>Q2</v>
      </c>
      <c r="P109" s="2">
        <f>YEAR(Table13[[#This Row],[Invoice Date]])</f>
        <v>2021</v>
      </c>
      <c r="Q109" s="11" t="str">
        <f>TEXT(Table13[[#This Row],[Invoice Date]],"mmm")</f>
        <v>Apr</v>
      </c>
      <c r="R109" s="11">
        <f>DAY(Table13[[#This Row],[Invoice Date]])</f>
        <v>21</v>
      </c>
      <c r="S109" s="11" t="s">
        <v>560</v>
      </c>
    </row>
    <row r="110" spans="1:19" x14ac:dyDescent="0.25">
      <c r="A110" s="10" t="s">
        <v>18</v>
      </c>
      <c r="B110" s="2" t="s">
        <v>130</v>
      </c>
      <c r="C110" s="5">
        <v>44528</v>
      </c>
      <c r="D110" s="2" t="s">
        <v>522</v>
      </c>
      <c r="E110" s="2" t="s">
        <v>595</v>
      </c>
      <c r="F110" s="2" t="s">
        <v>584</v>
      </c>
      <c r="G110" s="2" t="s">
        <v>586</v>
      </c>
      <c r="H110" s="2" t="s">
        <v>592</v>
      </c>
      <c r="I110" s="4">
        <v>50.17</v>
      </c>
      <c r="J110" s="2">
        <v>51</v>
      </c>
      <c r="K110" s="4">
        <f>Table13[[#This Row],[Price per Unit]]*Table13[[#This Row],[Units Sold]]</f>
        <v>2558.67</v>
      </c>
      <c r="L110" s="2">
        <v>600.78</v>
      </c>
      <c r="M110" s="22">
        <f>Table13[[#This Row],[Operating Profit]]/Table13[[#This Row],[Total Sales]]</f>
        <v>0.23480167430735496</v>
      </c>
      <c r="N110" s="2" t="s">
        <v>554</v>
      </c>
      <c r="O110" s="2" t="str">
        <f>IF(MONTH(Table13[[#This Row],[Invoice Date]])&lt;4,"Q1",IF(MONTH(Table13[[#This Row],[Invoice Date]])&lt;7,"Q2",IF(MONTH(Table13[[#This Row],[Invoice Date]])&lt;10,"Q3",IF(MONTH(Table13[[#This Row],[Invoice Date]])&lt;13,"Q4"))))</f>
        <v>Q4</v>
      </c>
      <c r="P110" s="2">
        <f>YEAR(Table13[[#This Row],[Invoice Date]])</f>
        <v>2021</v>
      </c>
      <c r="Q110" s="11" t="str">
        <f>TEXT(Table13[[#This Row],[Invoice Date]],"mmm")</f>
        <v>Nov</v>
      </c>
      <c r="R110" s="11">
        <f>DAY(Table13[[#This Row],[Invoice Date]])</f>
        <v>28</v>
      </c>
      <c r="S110" s="11" t="s">
        <v>562</v>
      </c>
    </row>
    <row r="111" spans="1:19" x14ac:dyDescent="0.25">
      <c r="A111" s="10" t="s">
        <v>21</v>
      </c>
      <c r="B111" s="2" t="s">
        <v>131</v>
      </c>
      <c r="C111" s="5">
        <v>44330</v>
      </c>
      <c r="D111" s="2" t="s">
        <v>522</v>
      </c>
      <c r="E111" s="2" t="s">
        <v>524</v>
      </c>
      <c r="F111" s="2" t="s">
        <v>532</v>
      </c>
      <c r="G111" s="2" t="s">
        <v>549</v>
      </c>
      <c r="H111" s="2" t="s">
        <v>592</v>
      </c>
      <c r="I111" s="4">
        <v>79.569999999999993</v>
      </c>
      <c r="J111" s="2">
        <v>71</v>
      </c>
      <c r="K111" s="4">
        <f>Table13[[#This Row],[Price per Unit]]*Table13[[#This Row],[Units Sold]]</f>
        <v>5649.4699999999993</v>
      </c>
      <c r="L111" s="2">
        <v>1518.93</v>
      </c>
      <c r="M111" s="22">
        <f>Table13[[#This Row],[Operating Profit]]/Table13[[#This Row],[Total Sales]]</f>
        <v>0.26886238886125607</v>
      </c>
      <c r="N111" s="2" t="s">
        <v>555</v>
      </c>
      <c r="O111" s="2" t="str">
        <f>IF(MONTH(Table13[[#This Row],[Invoice Date]])&lt;4,"Q1",IF(MONTH(Table13[[#This Row],[Invoice Date]])&lt;7,"Q2",IF(MONTH(Table13[[#This Row],[Invoice Date]])&lt;10,"Q3",IF(MONTH(Table13[[#This Row],[Invoice Date]])&lt;13,"Q4"))))</f>
        <v>Q2</v>
      </c>
      <c r="P111" s="2">
        <f>YEAR(Table13[[#This Row],[Invoice Date]])</f>
        <v>2021</v>
      </c>
      <c r="Q111" s="11" t="str">
        <f>TEXT(Table13[[#This Row],[Invoice Date]],"mmm")</f>
        <v>May</v>
      </c>
      <c r="R111" s="11">
        <f>DAY(Table13[[#This Row],[Invoice Date]])</f>
        <v>14</v>
      </c>
      <c r="S111" s="11" t="s">
        <v>561</v>
      </c>
    </row>
    <row r="112" spans="1:19" x14ac:dyDescent="0.25">
      <c r="A112" s="10" t="s">
        <v>17</v>
      </c>
      <c r="B112" s="2" t="s">
        <v>132</v>
      </c>
      <c r="C112" s="5">
        <v>44552</v>
      </c>
      <c r="D112" s="2" t="s">
        <v>522</v>
      </c>
      <c r="E112" s="2" t="s">
        <v>524</v>
      </c>
      <c r="F112" s="2" t="s">
        <v>536</v>
      </c>
      <c r="G112" s="2" t="s">
        <v>538</v>
      </c>
      <c r="H112" s="2" t="s">
        <v>592</v>
      </c>
      <c r="I112" s="4">
        <v>121.58</v>
      </c>
      <c r="J112" s="2">
        <v>78</v>
      </c>
      <c r="K112" s="4">
        <f>Table13[[#This Row],[Price per Unit]]*Table13[[#This Row],[Units Sold]]</f>
        <v>9483.24</v>
      </c>
      <c r="L112" s="2">
        <v>2685.29</v>
      </c>
      <c r="M112" s="22">
        <f>Table13[[#This Row],[Operating Profit]]/Table13[[#This Row],[Total Sales]]</f>
        <v>0.28316166204799204</v>
      </c>
      <c r="N112" s="2" t="s">
        <v>555</v>
      </c>
      <c r="O112" s="2" t="str">
        <f>IF(MONTH(Table13[[#This Row],[Invoice Date]])&lt;4,"Q1",IF(MONTH(Table13[[#This Row],[Invoice Date]])&lt;7,"Q2",IF(MONTH(Table13[[#This Row],[Invoice Date]])&lt;10,"Q3",IF(MONTH(Table13[[#This Row],[Invoice Date]])&lt;13,"Q4"))))</f>
        <v>Q4</v>
      </c>
      <c r="P112" s="2">
        <f>YEAR(Table13[[#This Row],[Invoice Date]])</f>
        <v>2021</v>
      </c>
      <c r="Q112" s="11" t="str">
        <f>TEXT(Table13[[#This Row],[Invoice Date]],"mmm")</f>
        <v>Dec</v>
      </c>
      <c r="R112" s="11">
        <f>DAY(Table13[[#This Row],[Invoice Date]])</f>
        <v>22</v>
      </c>
      <c r="S112" s="11" t="s">
        <v>560</v>
      </c>
    </row>
    <row r="113" spans="1:19" x14ac:dyDescent="0.25">
      <c r="A113" s="10" t="s">
        <v>18</v>
      </c>
      <c r="B113" s="2" t="s">
        <v>133</v>
      </c>
      <c r="C113" s="5">
        <v>44383</v>
      </c>
      <c r="D113" s="2" t="s">
        <v>522</v>
      </c>
      <c r="E113" s="2" t="s">
        <v>526</v>
      </c>
      <c r="F113" s="2" t="s">
        <v>535</v>
      </c>
      <c r="G113" s="2" t="s">
        <v>534</v>
      </c>
      <c r="H113" s="2" t="s">
        <v>592</v>
      </c>
      <c r="I113" s="4">
        <v>144.82</v>
      </c>
      <c r="J113" s="2">
        <v>29</v>
      </c>
      <c r="K113" s="4">
        <f>Table13[[#This Row],[Price per Unit]]*Table13[[#This Row],[Units Sold]]</f>
        <v>4199.78</v>
      </c>
      <c r="L113" s="2">
        <v>1023.01</v>
      </c>
      <c r="M113" s="22">
        <f>Table13[[#This Row],[Operating Profit]]/Table13[[#This Row],[Total Sales]]</f>
        <v>0.24358656882027155</v>
      </c>
      <c r="N113" s="2" t="s">
        <v>554</v>
      </c>
      <c r="O113" s="2" t="str">
        <f>IF(MONTH(Table13[[#This Row],[Invoice Date]])&lt;4,"Q1",IF(MONTH(Table13[[#This Row],[Invoice Date]])&lt;7,"Q2",IF(MONTH(Table13[[#This Row],[Invoice Date]])&lt;10,"Q3",IF(MONTH(Table13[[#This Row],[Invoice Date]])&lt;13,"Q4"))))</f>
        <v>Q3</v>
      </c>
      <c r="P113" s="2">
        <f>YEAR(Table13[[#This Row],[Invoice Date]])</f>
        <v>2021</v>
      </c>
      <c r="Q113" s="11" t="str">
        <f>TEXT(Table13[[#This Row],[Invoice Date]],"mmm")</f>
        <v>Jul</v>
      </c>
      <c r="R113" s="11">
        <f>DAY(Table13[[#This Row],[Invoice Date]])</f>
        <v>6</v>
      </c>
      <c r="S113" s="11" t="s">
        <v>562</v>
      </c>
    </row>
    <row r="114" spans="1:19" x14ac:dyDescent="0.25">
      <c r="A114" s="10" t="s">
        <v>18</v>
      </c>
      <c r="B114" s="2" t="s">
        <v>134</v>
      </c>
      <c r="C114" s="5">
        <v>44675</v>
      </c>
      <c r="D114" s="2" t="s">
        <v>522</v>
      </c>
      <c r="E114" s="2" t="s">
        <v>595</v>
      </c>
      <c r="F114" s="2" t="s">
        <v>587</v>
      </c>
      <c r="G114" s="2" t="s">
        <v>588</v>
      </c>
      <c r="H114" s="2" t="s">
        <v>592</v>
      </c>
      <c r="I114" s="4">
        <v>119.27</v>
      </c>
      <c r="J114" s="2">
        <v>83</v>
      </c>
      <c r="K114" s="4">
        <f>Table13[[#This Row],[Price per Unit]]*Table13[[#This Row],[Units Sold]]</f>
        <v>9899.41</v>
      </c>
      <c r="L114" s="2">
        <v>1551.45</v>
      </c>
      <c r="M114" s="22">
        <f>Table13[[#This Row],[Operating Profit]]/Table13[[#This Row],[Total Sales]]</f>
        <v>0.15672146117798941</v>
      </c>
      <c r="N114" s="2" t="s">
        <v>555</v>
      </c>
      <c r="O114" s="2" t="str">
        <f>IF(MONTH(Table13[[#This Row],[Invoice Date]])&lt;4,"Q1",IF(MONTH(Table13[[#This Row],[Invoice Date]])&lt;7,"Q2",IF(MONTH(Table13[[#This Row],[Invoice Date]])&lt;10,"Q3",IF(MONTH(Table13[[#This Row],[Invoice Date]])&lt;13,"Q4"))))</f>
        <v>Q2</v>
      </c>
      <c r="P114" s="2">
        <f>YEAR(Table13[[#This Row],[Invoice Date]])</f>
        <v>2022</v>
      </c>
      <c r="Q114" s="11" t="str">
        <f>TEXT(Table13[[#This Row],[Invoice Date]],"mmm")</f>
        <v>Apr</v>
      </c>
      <c r="R114" s="11">
        <f>DAY(Table13[[#This Row],[Invoice Date]])</f>
        <v>24</v>
      </c>
      <c r="S114" s="11" t="s">
        <v>562</v>
      </c>
    </row>
    <row r="115" spans="1:19" x14ac:dyDescent="0.25">
      <c r="A115" s="10" t="s">
        <v>19</v>
      </c>
      <c r="B115" s="2" t="s">
        <v>135</v>
      </c>
      <c r="C115" s="5">
        <v>44916</v>
      </c>
      <c r="D115" s="2" t="s">
        <v>522</v>
      </c>
      <c r="E115" s="2" t="s">
        <v>525</v>
      </c>
      <c r="F115" s="2" t="s">
        <v>531</v>
      </c>
      <c r="G115" s="2" t="s">
        <v>548</v>
      </c>
      <c r="H115" s="2" t="s">
        <v>591</v>
      </c>
      <c r="I115" s="4">
        <v>131.18</v>
      </c>
      <c r="J115" s="2">
        <v>19</v>
      </c>
      <c r="K115" s="4">
        <f>Table13[[#This Row],[Price per Unit]]*Table13[[#This Row],[Units Sold]]</f>
        <v>2492.42</v>
      </c>
      <c r="L115" s="2">
        <v>411.89</v>
      </c>
      <c r="M115" s="22">
        <f>Table13[[#This Row],[Operating Profit]]/Table13[[#This Row],[Total Sales]]</f>
        <v>0.16525705940411325</v>
      </c>
      <c r="N115" s="2" t="s">
        <v>554</v>
      </c>
      <c r="O115" s="2" t="str">
        <f>IF(MONTH(Table13[[#This Row],[Invoice Date]])&lt;4,"Q1",IF(MONTH(Table13[[#This Row],[Invoice Date]])&lt;7,"Q2",IF(MONTH(Table13[[#This Row],[Invoice Date]])&lt;10,"Q3",IF(MONTH(Table13[[#This Row],[Invoice Date]])&lt;13,"Q4"))))</f>
        <v>Q4</v>
      </c>
      <c r="P115" s="2">
        <f>YEAR(Table13[[#This Row],[Invoice Date]])</f>
        <v>2022</v>
      </c>
      <c r="Q115" s="11" t="str">
        <f>TEXT(Table13[[#This Row],[Invoice Date]],"mmm")</f>
        <v>Dec</v>
      </c>
      <c r="R115" s="11">
        <f>DAY(Table13[[#This Row],[Invoice Date]])</f>
        <v>21</v>
      </c>
      <c r="S115" s="11" t="s">
        <v>562</v>
      </c>
    </row>
    <row r="116" spans="1:19" x14ac:dyDescent="0.25">
      <c r="A116" s="10" t="s">
        <v>19</v>
      </c>
      <c r="B116" s="2" t="s">
        <v>136</v>
      </c>
      <c r="C116" s="5">
        <v>45089</v>
      </c>
      <c r="D116" s="2" t="s">
        <v>522</v>
      </c>
      <c r="E116" s="2" t="s">
        <v>524</v>
      </c>
      <c r="F116" s="2" t="s">
        <v>529</v>
      </c>
      <c r="G116" s="2" t="s">
        <v>549</v>
      </c>
      <c r="H116" s="2" t="s">
        <v>591</v>
      </c>
      <c r="I116" s="4">
        <v>98.4</v>
      </c>
      <c r="J116" s="2">
        <v>66</v>
      </c>
      <c r="K116" s="4">
        <f>Table13[[#This Row],[Price per Unit]]*Table13[[#This Row],[Units Sold]]</f>
        <v>6494.4000000000005</v>
      </c>
      <c r="L116" s="2">
        <v>676.4</v>
      </c>
      <c r="M116" s="22">
        <f>Table13[[#This Row],[Operating Profit]]/Table13[[#This Row],[Total Sales]]</f>
        <v>0.10415126878541511</v>
      </c>
      <c r="N116" s="2" t="s">
        <v>555</v>
      </c>
      <c r="O116" s="2" t="str">
        <f>IF(MONTH(Table13[[#This Row],[Invoice Date]])&lt;4,"Q1",IF(MONTH(Table13[[#This Row],[Invoice Date]])&lt;7,"Q2",IF(MONTH(Table13[[#This Row],[Invoice Date]])&lt;10,"Q3",IF(MONTH(Table13[[#This Row],[Invoice Date]])&lt;13,"Q4"))))</f>
        <v>Q2</v>
      </c>
      <c r="P116" s="2">
        <f>YEAR(Table13[[#This Row],[Invoice Date]])</f>
        <v>2023</v>
      </c>
      <c r="Q116" s="11" t="str">
        <f>TEXT(Table13[[#This Row],[Invoice Date]],"mmm")</f>
        <v>Jun</v>
      </c>
      <c r="R116" s="11">
        <f>DAY(Table13[[#This Row],[Invoice Date]])</f>
        <v>12</v>
      </c>
      <c r="S116" s="11" t="s">
        <v>561</v>
      </c>
    </row>
    <row r="117" spans="1:19" x14ac:dyDescent="0.25">
      <c r="A117" s="10" t="s">
        <v>17</v>
      </c>
      <c r="B117" s="2" t="s">
        <v>137</v>
      </c>
      <c r="C117" s="5">
        <v>44233</v>
      </c>
      <c r="D117" s="2" t="s">
        <v>522</v>
      </c>
      <c r="E117" s="2" t="s">
        <v>595</v>
      </c>
      <c r="F117" s="2" t="s">
        <v>587</v>
      </c>
      <c r="G117" s="2" t="s">
        <v>589</v>
      </c>
      <c r="H117" s="2" t="s">
        <v>594</v>
      </c>
      <c r="I117" s="4">
        <v>128.6</v>
      </c>
      <c r="J117" s="2">
        <v>41</v>
      </c>
      <c r="K117" s="4">
        <f>Table13[[#This Row],[Price per Unit]]*Table13[[#This Row],[Units Sold]]</f>
        <v>5272.5999999999995</v>
      </c>
      <c r="L117" s="2">
        <v>1329.63</v>
      </c>
      <c r="M117" s="22">
        <f>Table13[[#This Row],[Operating Profit]]/Table13[[#This Row],[Total Sales]]</f>
        <v>0.25217729393468125</v>
      </c>
      <c r="N117" s="2" t="s">
        <v>555</v>
      </c>
      <c r="O117" s="2" t="str">
        <f>IF(MONTH(Table13[[#This Row],[Invoice Date]])&lt;4,"Q1",IF(MONTH(Table13[[#This Row],[Invoice Date]])&lt;7,"Q2",IF(MONTH(Table13[[#This Row],[Invoice Date]])&lt;10,"Q3",IF(MONTH(Table13[[#This Row],[Invoice Date]])&lt;13,"Q4"))))</f>
        <v>Q1</v>
      </c>
      <c r="P117" s="2">
        <f>YEAR(Table13[[#This Row],[Invoice Date]])</f>
        <v>2021</v>
      </c>
      <c r="Q117" s="11" t="str">
        <f>TEXT(Table13[[#This Row],[Invoice Date]],"mmm")</f>
        <v>Feb</v>
      </c>
      <c r="R117" s="11">
        <f>DAY(Table13[[#This Row],[Invoice Date]])</f>
        <v>6</v>
      </c>
      <c r="S117" s="11" t="s">
        <v>560</v>
      </c>
    </row>
    <row r="118" spans="1:19" x14ac:dyDescent="0.25">
      <c r="A118" s="10" t="s">
        <v>18</v>
      </c>
      <c r="B118" s="2" t="s">
        <v>138</v>
      </c>
      <c r="C118" s="5">
        <v>44523</v>
      </c>
      <c r="D118" s="2" t="s">
        <v>522</v>
      </c>
      <c r="E118" s="2" t="s">
        <v>525</v>
      </c>
      <c r="F118" s="2" t="s">
        <v>542</v>
      </c>
      <c r="G118" s="2" t="s">
        <v>551</v>
      </c>
      <c r="H118" s="2" t="s">
        <v>594</v>
      </c>
      <c r="I118" s="4">
        <v>121.97</v>
      </c>
      <c r="J118" s="2">
        <v>45</v>
      </c>
      <c r="K118" s="4">
        <f>Table13[[#This Row],[Price per Unit]]*Table13[[#This Row],[Units Sold]]</f>
        <v>5488.65</v>
      </c>
      <c r="L118" s="2">
        <v>595.78</v>
      </c>
      <c r="M118" s="22">
        <f>Table13[[#This Row],[Operating Profit]]/Table13[[#This Row],[Total Sales]]</f>
        <v>0.10854763921911581</v>
      </c>
      <c r="N118" s="2" t="s">
        <v>554</v>
      </c>
      <c r="O118" s="2" t="str">
        <f>IF(MONTH(Table13[[#This Row],[Invoice Date]])&lt;4,"Q1",IF(MONTH(Table13[[#This Row],[Invoice Date]])&lt;7,"Q2",IF(MONTH(Table13[[#This Row],[Invoice Date]])&lt;10,"Q3",IF(MONTH(Table13[[#This Row],[Invoice Date]])&lt;13,"Q4"))))</f>
        <v>Q4</v>
      </c>
      <c r="P118" s="2">
        <f>YEAR(Table13[[#This Row],[Invoice Date]])</f>
        <v>2021</v>
      </c>
      <c r="Q118" s="11" t="str">
        <f>TEXT(Table13[[#This Row],[Invoice Date]],"mmm")</f>
        <v>Nov</v>
      </c>
      <c r="R118" s="11">
        <f>DAY(Table13[[#This Row],[Invoice Date]])</f>
        <v>23</v>
      </c>
      <c r="S118" s="11" t="s">
        <v>562</v>
      </c>
    </row>
    <row r="119" spans="1:19" x14ac:dyDescent="0.25">
      <c r="A119" s="10" t="s">
        <v>20</v>
      </c>
      <c r="B119" s="2" t="s">
        <v>139</v>
      </c>
      <c r="C119" s="5">
        <v>44883</v>
      </c>
      <c r="D119" s="2" t="s">
        <v>522</v>
      </c>
      <c r="E119" s="2" t="s">
        <v>595</v>
      </c>
      <c r="F119" s="2" t="s">
        <v>563</v>
      </c>
      <c r="G119" s="2" t="s">
        <v>564</v>
      </c>
      <c r="H119" s="2" t="s">
        <v>593</v>
      </c>
      <c r="I119" s="4">
        <v>69.010000000000005</v>
      </c>
      <c r="J119" s="2">
        <v>15</v>
      </c>
      <c r="K119" s="4">
        <f>Table13[[#This Row],[Price per Unit]]*Table13[[#This Row],[Units Sold]]</f>
        <v>1035.1500000000001</v>
      </c>
      <c r="L119" s="2">
        <v>282.52</v>
      </c>
      <c r="M119" s="22">
        <f>Table13[[#This Row],[Operating Profit]]/Table13[[#This Row],[Total Sales]]</f>
        <v>0.27292662899096742</v>
      </c>
      <c r="N119" s="2" t="s">
        <v>554</v>
      </c>
      <c r="O119" s="2" t="str">
        <f>IF(MONTH(Table13[[#This Row],[Invoice Date]])&lt;4,"Q1",IF(MONTH(Table13[[#This Row],[Invoice Date]])&lt;7,"Q2",IF(MONTH(Table13[[#This Row],[Invoice Date]])&lt;10,"Q3",IF(MONTH(Table13[[#This Row],[Invoice Date]])&lt;13,"Q4"))))</f>
        <v>Q4</v>
      </c>
      <c r="P119" s="2">
        <f>YEAR(Table13[[#This Row],[Invoice Date]])</f>
        <v>2022</v>
      </c>
      <c r="Q119" s="11" t="str">
        <f>TEXT(Table13[[#This Row],[Invoice Date]],"mmm")</f>
        <v>Nov</v>
      </c>
      <c r="R119" s="11">
        <f>DAY(Table13[[#This Row],[Invoice Date]])</f>
        <v>18</v>
      </c>
      <c r="S119" s="11" t="s">
        <v>561</v>
      </c>
    </row>
    <row r="120" spans="1:19" x14ac:dyDescent="0.25">
      <c r="A120" s="10" t="s">
        <v>19</v>
      </c>
      <c r="B120" s="2" t="s">
        <v>140</v>
      </c>
      <c r="C120" s="5">
        <v>44770</v>
      </c>
      <c r="D120" s="2" t="s">
        <v>522</v>
      </c>
      <c r="E120" s="2" t="s">
        <v>595</v>
      </c>
      <c r="F120" s="2" t="s">
        <v>563</v>
      </c>
      <c r="G120" s="2" t="s">
        <v>565</v>
      </c>
      <c r="H120" s="2" t="s">
        <v>594</v>
      </c>
      <c r="I120" s="4">
        <v>91.76</v>
      </c>
      <c r="J120" s="2">
        <v>3</v>
      </c>
      <c r="K120" s="4">
        <f>Table13[[#This Row],[Price per Unit]]*Table13[[#This Row],[Units Sold]]</f>
        <v>275.28000000000003</v>
      </c>
      <c r="L120" s="2">
        <v>34.06</v>
      </c>
      <c r="M120" s="22">
        <f>Table13[[#This Row],[Operating Profit]]/Table13[[#This Row],[Total Sales]]</f>
        <v>0.12372856727695437</v>
      </c>
      <c r="N120" s="2" t="s">
        <v>554</v>
      </c>
      <c r="O120" s="2" t="str">
        <f>IF(MONTH(Table13[[#This Row],[Invoice Date]])&lt;4,"Q1",IF(MONTH(Table13[[#This Row],[Invoice Date]])&lt;7,"Q2",IF(MONTH(Table13[[#This Row],[Invoice Date]])&lt;10,"Q3",IF(MONTH(Table13[[#This Row],[Invoice Date]])&lt;13,"Q4"))))</f>
        <v>Q3</v>
      </c>
      <c r="P120" s="2">
        <f>YEAR(Table13[[#This Row],[Invoice Date]])</f>
        <v>2022</v>
      </c>
      <c r="Q120" s="11" t="str">
        <f>TEXT(Table13[[#This Row],[Invoice Date]],"mmm")</f>
        <v>Jul</v>
      </c>
      <c r="R120" s="11">
        <f>DAY(Table13[[#This Row],[Invoice Date]])</f>
        <v>28</v>
      </c>
      <c r="S120" s="11" t="s">
        <v>562</v>
      </c>
    </row>
    <row r="121" spans="1:19" x14ac:dyDescent="0.25">
      <c r="A121" s="10" t="s">
        <v>17</v>
      </c>
      <c r="B121" s="2" t="s">
        <v>141</v>
      </c>
      <c r="C121" s="5">
        <v>44597</v>
      </c>
      <c r="D121" s="2" t="s">
        <v>522</v>
      </c>
      <c r="E121" s="2" t="s">
        <v>524</v>
      </c>
      <c r="F121" s="2" t="s">
        <v>529</v>
      </c>
      <c r="G121" s="2" t="s">
        <v>538</v>
      </c>
      <c r="H121" s="2" t="s">
        <v>594</v>
      </c>
      <c r="I121" s="4">
        <v>124.62</v>
      </c>
      <c r="J121" s="2">
        <v>11</v>
      </c>
      <c r="K121" s="4">
        <f>Table13[[#This Row],[Price per Unit]]*Table13[[#This Row],[Units Sold]]</f>
        <v>1370.8200000000002</v>
      </c>
      <c r="L121" s="2">
        <v>184.2</v>
      </c>
      <c r="M121" s="22">
        <f>Table13[[#This Row],[Operating Profit]]/Table13[[#This Row],[Total Sales]]</f>
        <v>0.1343721276316365</v>
      </c>
      <c r="N121" s="2" t="s">
        <v>555</v>
      </c>
      <c r="O121" s="2" t="str">
        <f>IF(MONTH(Table13[[#This Row],[Invoice Date]])&lt;4,"Q1",IF(MONTH(Table13[[#This Row],[Invoice Date]])&lt;7,"Q2",IF(MONTH(Table13[[#This Row],[Invoice Date]])&lt;10,"Q3",IF(MONTH(Table13[[#This Row],[Invoice Date]])&lt;13,"Q4"))))</f>
        <v>Q1</v>
      </c>
      <c r="P121" s="2">
        <f>YEAR(Table13[[#This Row],[Invoice Date]])</f>
        <v>2022</v>
      </c>
      <c r="Q121" s="11" t="str">
        <f>TEXT(Table13[[#This Row],[Invoice Date]],"mmm")</f>
        <v>Feb</v>
      </c>
      <c r="R121" s="11">
        <f>DAY(Table13[[#This Row],[Invoice Date]])</f>
        <v>5</v>
      </c>
      <c r="S121" s="11" t="s">
        <v>562</v>
      </c>
    </row>
    <row r="122" spans="1:19" x14ac:dyDescent="0.25">
      <c r="A122" s="10" t="s">
        <v>18</v>
      </c>
      <c r="B122" s="2" t="s">
        <v>142</v>
      </c>
      <c r="C122" s="5">
        <v>44930</v>
      </c>
      <c r="D122" s="2" t="s">
        <v>522</v>
      </c>
      <c r="E122" s="2" t="s">
        <v>524</v>
      </c>
      <c r="F122" s="2" t="s">
        <v>538</v>
      </c>
      <c r="G122" s="2" t="s">
        <v>529</v>
      </c>
      <c r="H122" s="2" t="s">
        <v>592</v>
      </c>
      <c r="I122" s="4">
        <v>25.99</v>
      </c>
      <c r="J122" s="2">
        <v>53</v>
      </c>
      <c r="K122" s="4">
        <f>Table13[[#This Row],[Price per Unit]]*Table13[[#This Row],[Units Sold]]</f>
        <v>1377.47</v>
      </c>
      <c r="L122" s="2">
        <v>269.02999999999997</v>
      </c>
      <c r="M122" s="22">
        <f>Table13[[#This Row],[Operating Profit]]/Table13[[#This Row],[Total Sales]]</f>
        <v>0.19530733881681631</v>
      </c>
      <c r="N122" s="2" t="s">
        <v>554</v>
      </c>
      <c r="O122" s="2" t="str">
        <f>IF(MONTH(Table13[[#This Row],[Invoice Date]])&lt;4,"Q1",IF(MONTH(Table13[[#This Row],[Invoice Date]])&lt;7,"Q2",IF(MONTH(Table13[[#This Row],[Invoice Date]])&lt;10,"Q3",IF(MONTH(Table13[[#This Row],[Invoice Date]])&lt;13,"Q4"))))</f>
        <v>Q1</v>
      </c>
      <c r="P122" s="2">
        <f>YEAR(Table13[[#This Row],[Invoice Date]])</f>
        <v>2023</v>
      </c>
      <c r="Q122" s="11" t="str">
        <f>TEXT(Table13[[#This Row],[Invoice Date]],"mmm")</f>
        <v>Jan</v>
      </c>
      <c r="R122" s="11">
        <f>DAY(Table13[[#This Row],[Invoice Date]])</f>
        <v>4</v>
      </c>
      <c r="S122" s="11" t="s">
        <v>562</v>
      </c>
    </row>
    <row r="123" spans="1:19" x14ac:dyDescent="0.25">
      <c r="A123" s="10" t="s">
        <v>18</v>
      </c>
      <c r="B123" s="2" t="s">
        <v>143</v>
      </c>
      <c r="C123" s="5">
        <v>45181</v>
      </c>
      <c r="D123" s="2" t="s">
        <v>522</v>
      </c>
      <c r="E123" s="2" t="s">
        <v>523</v>
      </c>
      <c r="F123" s="2" t="s">
        <v>527</v>
      </c>
      <c r="G123" s="2" t="s">
        <v>539</v>
      </c>
      <c r="H123" s="2" t="s">
        <v>592</v>
      </c>
      <c r="I123" s="4">
        <v>125.05</v>
      </c>
      <c r="J123" s="2">
        <v>46</v>
      </c>
      <c r="K123" s="4">
        <f>Table13[[#This Row],[Price per Unit]]*Table13[[#This Row],[Units Sold]]</f>
        <v>5752.3</v>
      </c>
      <c r="L123" s="2">
        <v>1424.13</v>
      </c>
      <c r="M123" s="22">
        <f>Table13[[#This Row],[Operating Profit]]/Table13[[#This Row],[Total Sales]]</f>
        <v>0.24757575230777257</v>
      </c>
      <c r="N123" s="2" t="s">
        <v>555</v>
      </c>
      <c r="O123" s="2" t="str">
        <f>IF(MONTH(Table13[[#This Row],[Invoice Date]])&lt;4,"Q1",IF(MONTH(Table13[[#This Row],[Invoice Date]])&lt;7,"Q2",IF(MONTH(Table13[[#This Row],[Invoice Date]])&lt;10,"Q3",IF(MONTH(Table13[[#This Row],[Invoice Date]])&lt;13,"Q4"))))</f>
        <v>Q3</v>
      </c>
      <c r="P123" s="2">
        <f>YEAR(Table13[[#This Row],[Invoice Date]])</f>
        <v>2023</v>
      </c>
      <c r="Q123" s="11" t="str">
        <f>TEXT(Table13[[#This Row],[Invoice Date]],"mmm")</f>
        <v>Sep</v>
      </c>
      <c r="R123" s="11">
        <f>DAY(Table13[[#This Row],[Invoice Date]])</f>
        <v>12</v>
      </c>
      <c r="S123" s="11" t="s">
        <v>562</v>
      </c>
    </row>
    <row r="124" spans="1:19" x14ac:dyDescent="0.25">
      <c r="A124" s="10" t="s">
        <v>20</v>
      </c>
      <c r="B124" s="2" t="s">
        <v>144</v>
      </c>
      <c r="C124" s="5">
        <v>44375</v>
      </c>
      <c r="D124" s="2" t="s">
        <v>522</v>
      </c>
      <c r="E124" s="2" t="s">
        <v>524</v>
      </c>
      <c r="F124" s="2" t="s">
        <v>529</v>
      </c>
      <c r="G124" s="2" t="s">
        <v>528</v>
      </c>
      <c r="H124" s="2" t="s">
        <v>594</v>
      </c>
      <c r="I124" s="4">
        <v>43.13</v>
      </c>
      <c r="J124" s="2">
        <v>30</v>
      </c>
      <c r="K124" s="4">
        <f>Table13[[#This Row],[Price per Unit]]*Table13[[#This Row],[Units Sold]]</f>
        <v>1293.9000000000001</v>
      </c>
      <c r="L124" s="2">
        <v>165.36</v>
      </c>
      <c r="M124" s="22">
        <f>Table13[[#This Row],[Operating Profit]]/Table13[[#This Row],[Total Sales]]</f>
        <v>0.12779967539995363</v>
      </c>
      <c r="N124" s="2" t="s">
        <v>555</v>
      </c>
      <c r="O124" s="2" t="str">
        <f>IF(MONTH(Table13[[#This Row],[Invoice Date]])&lt;4,"Q1",IF(MONTH(Table13[[#This Row],[Invoice Date]])&lt;7,"Q2",IF(MONTH(Table13[[#This Row],[Invoice Date]])&lt;10,"Q3",IF(MONTH(Table13[[#This Row],[Invoice Date]])&lt;13,"Q4"))))</f>
        <v>Q2</v>
      </c>
      <c r="P124" s="2">
        <f>YEAR(Table13[[#This Row],[Invoice Date]])</f>
        <v>2021</v>
      </c>
      <c r="Q124" s="11" t="str">
        <f>TEXT(Table13[[#This Row],[Invoice Date]],"mmm")</f>
        <v>Jun</v>
      </c>
      <c r="R124" s="11">
        <f>DAY(Table13[[#This Row],[Invoice Date]])</f>
        <v>28</v>
      </c>
      <c r="S124" s="11" t="s">
        <v>562</v>
      </c>
    </row>
    <row r="125" spans="1:19" x14ac:dyDescent="0.25">
      <c r="A125" s="10" t="s">
        <v>17</v>
      </c>
      <c r="B125" s="2" t="s">
        <v>145</v>
      </c>
      <c r="C125" s="5">
        <v>45255</v>
      </c>
      <c r="D125" s="2" t="s">
        <v>522</v>
      </c>
      <c r="E125" s="2" t="s">
        <v>524</v>
      </c>
      <c r="F125" s="2" t="s">
        <v>538</v>
      </c>
      <c r="G125" s="2" t="s">
        <v>528</v>
      </c>
      <c r="H125" s="2" t="s">
        <v>593</v>
      </c>
      <c r="I125" s="4">
        <v>86.91</v>
      </c>
      <c r="J125" s="2">
        <v>57</v>
      </c>
      <c r="K125" s="4">
        <f>Table13[[#This Row],[Price per Unit]]*Table13[[#This Row],[Units Sold]]</f>
        <v>4953.87</v>
      </c>
      <c r="L125" s="2">
        <v>931.4</v>
      </c>
      <c r="M125" s="22">
        <f>Table13[[#This Row],[Operating Profit]]/Table13[[#This Row],[Total Sales]]</f>
        <v>0.18801462291097668</v>
      </c>
      <c r="N125" s="2" t="s">
        <v>555</v>
      </c>
      <c r="O125" s="2" t="str">
        <f>IF(MONTH(Table13[[#This Row],[Invoice Date]])&lt;4,"Q1",IF(MONTH(Table13[[#This Row],[Invoice Date]])&lt;7,"Q2",IF(MONTH(Table13[[#This Row],[Invoice Date]])&lt;10,"Q3",IF(MONTH(Table13[[#This Row],[Invoice Date]])&lt;13,"Q4"))))</f>
        <v>Q4</v>
      </c>
      <c r="P125" s="2">
        <f>YEAR(Table13[[#This Row],[Invoice Date]])</f>
        <v>2023</v>
      </c>
      <c r="Q125" s="11" t="str">
        <f>TEXT(Table13[[#This Row],[Invoice Date]],"mmm")</f>
        <v>Nov</v>
      </c>
      <c r="R125" s="11">
        <f>DAY(Table13[[#This Row],[Invoice Date]])</f>
        <v>25</v>
      </c>
      <c r="S125" s="11" t="s">
        <v>561</v>
      </c>
    </row>
    <row r="126" spans="1:19" x14ac:dyDescent="0.25">
      <c r="A126" s="10" t="s">
        <v>18</v>
      </c>
      <c r="B126" s="2" t="s">
        <v>146</v>
      </c>
      <c r="C126" s="5">
        <v>44295</v>
      </c>
      <c r="D126" s="2" t="s">
        <v>522</v>
      </c>
      <c r="E126" s="2" t="s">
        <v>526</v>
      </c>
      <c r="F126" s="2" t="s">
        <v>537</v>
      </c>
      <c r="G126" s="2" t="s">
        <v>546</v>
      </c>
      <c r="H126" s="2" t="s">
        <v>592</v>
      </c>
      <c r="I126" s="4">
        <v>125.08</v>
      </c>
      <c r="J126" s="2">
        <v>18</v>
      </c>
      <c r="K126" s="4">
        <f>Table13[[#This Row],[Price per Unit]]*Table13[[#This Row],[Units Sold]]</f>
        <v>2251.44</v>
      </c>
      <c r="L126" s="2">
        <v>442.57</v>
      </c>
      <c r="M126" s="22">
        <f>Table13[[#This Row],[Operating Profit]]/Table13[[#This Row],[Total Sales]]</f>
        <v>0.19657197171587962</v>
      </c>
      <c r="N126" s="2" t="s">
        <v>554</v>
      </c>
      <c r="O126" s="2" t="str">
        <f>IF(MONTH(Table13[[#This Row],[Invoice Date]])&lt;4,"Q1",IF(MONTH(Table13[[#This Row],[Invoice Date]])&lt;7,"Q2",IF(MONTH(Table13[[#This Row],[Invoice Date]])&lt;10,"Q3",IF(MONTH(Table13[[#This Row],[Invoice Date]])&lt;13,"Q4"))))</f>
        <v>Q2</v>
      </c>
      <c r="P126" s="2">
        <f>YEAR(Table13[[#This Row],[Invoice Date]])</f>
        <v>2021</v>
      </c>
      <c r="Q126" s="11" t="str">
        <f>TEXT(Table13[[#This Row],[Invoice Date]],"mmm")</f>
        <v>Apr</v>
      </c>
      <c r="R126" s="11">
        <f>DAY(Table13[[#This Row],[Invoice Date]])</f>
        <v>9</v>
      </c>
      <c r="S126" s="11" t="s">
        <v>560</v>
      </c>
    </row>
    <row r="127" spans="1:19" x14ac:dyDescent="0.25">
      <c r="A127" s="10" t="s">
        <v>19</v>
      </c>
      <c r="B127" s="2" t="s">
        <v>147</v>
      </c>
      <c r="C127" s="5">
        <v>45143</v>
      </c>
      <c r="D127" s="2" t="s">
        <v>522</v>
      </c>
      <c r="E127" s="2" t="s">
        <v>525</v>
      </c>
      <c r="F127" s="2" t="s">
        <v>531</v>
      </c>
      <c r="G127" s="2" t="s">
        <v>553</v>
      </c>
      <c r="H127" s="2" t="s">
        <v>594</v>
      </c>
      <c r="I127" s="4">
        <v>53</v>
      </c>
      <c r="J127" s="2">
        <v>51</v>
      </c>
      <c r="K127" s="4">
        <f>Table13[[#This Row],[Price per Unit]]*Table13[[#This Row],[Units Sold]]</f>
        <v>2703</v>
      </c>
      <c r="L127" s="2">
        <v>385.06</v>
      </c>
      <c r="M127" s="22">
        <f>Table13[[#This Row],[Operating Profit]]/Table13[[#This Row],[Total Sales]]</f>
        <v>0.14245652978172402</v>
      </c>
      <c r="N127" s="2" t="s">
        <v>554</v>
      </c>
      <c r="O127" s="2" t="str">
        <f>IF(MONTH(Table13[[#This Row],[Invoice Date]])&lt;4,"Q1",IF(MONTH(Table13[[#This Row],[Invoice Date]])&lt;7,"Q2",IF(MONTH(Table13[[#This Row],[Invoice Date]])&lt;10,"Q3",IF(MONTH(Table13[[#This Row],[Invoice Date]])&lt;13,"Q4"))))</f>
        <v>Q3</v>
      </c>
      <c r="P127" s="2">
        <f>YEAR(Table13[[#This Row],[Invoice Date]])</f>
        <v>2023</v>
      </c>
      <c r="Q127" s="11" t="str">
        <f>TEXT(Table13[[#This Row],[Invoice Date]],"mmm")</f>
        <v>Aug</v>
      </c>
      <c r="R127" s="11">
        <f>DAY(Table13[[#This Row],[Invoice Date]])</f>
        <v>5</v>
      </c>
      <c r="S127" s="11" t="s">
        <v>560</v>
      </c>
    </row>
    <row r="128" spans="1:19" x14ac:dyDescent="0.25">
      <c r="A128" s="10" t="s">
        <v>20</v>
      </c>
      <c r="B128" s="2" t="s">
        <v>148</v>
      </c>
      <c r="C128" s="5">
        <v>44415</v>
      </c>
      <c r="D128" s="2" t="s">
        <v>522</v>
      </c>
      <c r="E128" s="2" t="s">
        <v>595</v>
      </c>
      <c r="F128" s="2" t="s">
        <v>566</v>
      </c>
      <c r="G128" s="2" t="s">
        <v>567</v>
      </c>
      <c r="H128" s="2" t="s">
        <v>594</v>
      </c>
      <c r="I128" s="4">
        <v>51.95</v>
      </c>
      <c r="J128" s="2">
        <v>48</v>
      </c>
      <c r="K128" s="4">
        <f>Table13[[#This Row],[Price per Unit]]*Table13[[#This Row],[Units Sold]]</f>
        <v>2493.6000000000004</v>
      </c>
      <c r="L128" s="2">
        <v>306.99</v>
      </c>
      <c r="M128" s="22">
        <f>Table13[[#This Row],[Operating Profit]]/Table13[[#This Row],[Total Sales]]</f>
        <v>0.12311116458132819</v>
      </c>
      <c r="N128" s="2" t="s">
        <v>554</v>
      </c>
      <c r="O128" s="2" t="str">
        <f>IF(MONTH(Table13[[#This Row],[Invoice Date]])&lt;4,"Q1",IF(MONTH(Table13[[#This Row],[Invoice Date]])&lt;7,"Q2",IF(MONTH(Table13[[#This Row],[Invoice Date]])&lt;10,"Q3",IF(MONTH(Table13[[#This Row],[Invoice Date]])&lt;13,"Q4"))))</f>
        <v>Q3</v>
      </c>
      <c r="P128" s="2">
        <f>YEAR(Table13[[#This Row],[Invoice Date]])</f>
        <v>2021</v>
      </c>
      <c r="Q128" s="11" t="str">
        <f>TEXT(Table13[[#This Row],[Invoice Date]],"mmm")</f>
        <v>Aug</v>
      </c>
      <c r="R128" s="11">
        <f>DAY(Table13[[#This Row],[Invoice Date]])</f>
        <v>7</v>
      </c>
      <c r="S128" s="11" t="s">
        <v>560</v>
      </c>
    </row>
    <row r="129" spans="1:19" x14ac:dyDescent="0.25">
      <c r="A129" s="10" t="s">
        <v>17</v>
      </c>
      <c r="B129" s="2" t="s">
        <v>149</v>
      </c>
      <c r="C129" s="5">
        <v>45219</v>
      </c>
      <c r="D129" s="2" t="s">
        <v>522</v>
      </c>
      <c r="E129" s="2" t="s">
        <v>525</v>
      </c>
      <c r="F129" s="2" t="s">
        <v>542</v>
      </c>
      <c r="G129" s="2" t="s">
        <v>552</v>
      </c>
      <c r="H129" s="2" t="s">
        <v>591</v>
      </c>
      <c r="I129" s="4">
        <v>72.36</v>
      </c>
      <c r="J129" s="2">
        <v>66</v>
      </c>
      <c r="K129" s="4">
        <f>Table13[[#This Row],[Price per Unit]]*Table13[[#This Row],[Units Sold]]</f>
        <v>4775.76</v>
      </c>
      <c r="L129" s="2">
        <v>1276.49</v>
      </c>
      <c r="M129" s="22">
        <f>Table13[[#This Row],[Operating Profit]]/Table13[[#This Row],[Total Sales]]</f>
        <v>0.26728520696182384</v>
      </c>
      <c r="N129" s="2" t="s">
        <v>555</v>
      </c>
      <c r="O129" s="2" t="str">
        <f>IF(MONTH(Table13[[#This Row],[Invoice Date]])&lt;4,"Q1",IF(MONTH(Table13[[#This Row],[Invoice Date]])&lt;7,"Q2",IF(MONTH(Table13[[#This Row],[Invoice Date]])&lt;10,"Q3",IF(MONTH(Table13[[#This Row],[Invoice Date]])&lt;13,"Q4"))))</f>
        <v>Q4</v>
      </c>
      <c r="P129" s="2">
        <f>YEAR(Table13[[#This Row],[Invoice Date]])</f>
        <v>2023</v>
      </c>
      <c r="Q129" s="11" t="str">
        <f>TEXT(Table13[[#This Row],[Invoice Date]],"mmm")</f>
        <v>Oct</v>
      </c>
      <c r="R129" s="11">
        <f>DAY(Table13[[#This Row],[Invoice Date]])</f>
        <v>20</v>
      </c>
      <c r="S129" s="11" t="s">
        <v>560</v>
      </c>
    </row>
    <row r="130" spans="1:19" x14ac:dyDescent="0.25">
      <c r="A130" s="10" t="s">
        <v>20</v>
      </c>
      <c r="B130" s="2" t="s">
        <v>150</v>
      </c>
      <c r="C130" s="5">
        <v>44424</v>
      </c>
      <c r="D130" s="2" t="s">
        <v>522</v>
      </c>
      <c r="E130" s="2" t="s">
        <v>525</v>
      </c>
      <c r="F130" s="2" t="s">
        <v>542</v>
      </c>
      <c r="G130" s="2" t="s">
        <v>551</v>
      </c>
      <c r="H130" s="2" t="s">
        <v>593</v>
      </c>
      <c r="I130" s="4">
        <v>136.30000000000001</v>
      </c>
      <c r="J130" s="2">
        <v>96</v>
      </c>
      <c r="K130" s="4">
        <f>Table13[[#This Row],[Price per Unit]]*Table13[[#This Row],[Units Sold]]</f>
        <v>13084.800000000001</v>
      </c>
      <c r="L130" s="2">
        <v>2623.41</v>
      </c>
      <c r="M130" s="22">
        <f>Table13[[#This Row],[Operating Profit]]/Table13[[#This Row],[Total Sales]]</f>
        <v>0.20049293837123988</v>
      </c>
      <c r="N130" s="2" t="s">
        <v>555</v>
      </c>
      <c r="O130" s="2" t="str">
        <f>IF(MONTH(Table13[[#This Row],[Invoice Date]])&lt;4,"Q1",IF(MONTH(Table13[[#This Row],[Invoice Date]])&lt;7,"Q2",IF(MONTH(Table13[[#This Row],[Invoice Date]])&lt;10,"Q3",IF(MONTH(Table13[[#This Row],[Invoice Date]])&lt;13,"Q4"))))</f>
        <v>Q3</v>
      </c>
      <c r="P130" s="2">
        <f>YEAR(Table13[[#This Row],[Invoice Date]])</f>
        <v>2021</v>
      </c>
      <c r="Q130" s="11" t="str">
        <f>TEXT(Table13[[#This Row],[Invoice Date]],"mmm")</f>
        <v>Aug</v>
      </c>
      <c r="R130" s="11">
        <f>DAY(Table13[[#This Row],[Invoice Date]])</f>
        <v>16</v>
      </c>
      <c r="S130" s="11" t="s">
        <v>561</v>
      </c>
    </row>
    <row r="131" spans="1:19" x14ac:dyDescent="0.25">
      <c r="A131" s="10" t="s">
        <v>19</v>
      </c>
      <c r="B131" s="2" t="s">
        <v>151</v>
      </c>
      <c r="C131" s="5">
        <v>44812</v>
      </c>
      <c r="D131" s="2" t="s">
        <v>522</v>
      </c>
      <c r="E131" s="2" t="s">
        <v>524</v>
      </c>
      <c r="F131" s="2" t="s">
        <v>528</v>
      </c>
      <c r="G131" s="2" t="s">
        <v>547</v>
      </c>
      <c r="H131" s="2" t="s">
        <v>591</v>
      </c>
      <c r="I131" s="4">
        <v>20.059999999999999</v>
      </c>
      <c r="J131" s="2">
        <v>8</v>
      </c>
      <c r="K131" s="4">
        <f>Table13[[#This Row],[Price per Unit]]*Table13[[#This Row],[Units Sold]]</f>
        <v>160.47999999999999</v>
      </c>
      <c r="L131" s="2">
        <v>16.510000000000002</v>
      </c>
      <c r="M131" s="22">
        <f>Table13[[#This Row],[Operating Profit]]/Table13[[#This Row],[Total Sales]]</f>
        <v>0.1028788634097707</v>
      </c>
      <c r="N131" s="2" t="s">
        <v>554</v>
      </c>
      <c r="O131" s="2" t="str">
        <f>IF(MONTH(Table13[[#This Row],[Invoice Date]])&lt;4,"Q1",IF(MONTH(Table13[[#This Row],[Invoice Date]])&lt;7,"Q2",IF(MONTH(Table13[[#This Row],[Invoice Date]])&lt;10,"Q3",IF(MONTH(Table13[[#This Row],[Invoice Date]])&lt;13,"Q4"))))</f>
        <v>Q3</v>
      </c>
      <c r="P131" s="2">
        <f>YEAR(Table13[[#This Row],[Invoice Date]])</f>
        <v>2022</v>
      </c>
      <c r="Q131" s="11" t="str">
        <f>TEXT(Table13[[#This Row],[Invoice Date]],"mmm")</f>
        <v>Sep</v>
      </c>
      <c r="R131" s="11">
        <f>DAY(Table13[[#This Row],[Invoice Date]])</f>
        <v>8</v>
      </c>
      <c r="S131" s="11" t="s">
        <v>561</v>
      </c>
    </row>
    <row r="132" spans="1:19" x14ac:dyDescent="0.25">
      <c r="A132" s="10" t="s">
        <v>17</v>
      </c>
      <c r="B132" s="2" t="s">
        <v>152</v>
      </c>
      <c r="C132" s="5">
        <v>44788</v>
      </c>
      <c r="D132" s="2" t="s">
        <v>522</v>
      </c>
      <c r="E132" s="2" t="s">
        <v>524</v>
      </c>
      <c r="F132" s="2" t="s">
        <v>528</v>
      </c>
      <c r="G132" s="2" t="s">
        <v>529</v>
      </c>
      <c r="H132" s="2" t="s">
        <v>593</v>
      </c>
      <c r="I132" s="4">
        <v>137.18</v>
      </c>
      <c r="J132" s="2">
        <v>22</v>
      </c>
      <c r="K132" s="4">
        <f>Table13[[#This Row],[Price per Unit]]*Table13[[#This Row],[Units Sold]]</f>
        <v>3017.96</v>
      </c>
      <c r="L132" s="2">
        <v>786.47</v>
      </c>
      <c r="M132" s="22">
        <f>Table13[[#This Row],[Operating Profit]]/Table13[[#This Row],[Total Sales]]</f>
        <v>0.26059656191599623</v>
      </c>
      <c r="N132" s="2" t="s">
        <v>555</v>
      </c>
      <c r="O132" s="2" t="str">
        <f>IF(MONTH(Table13[[#This Row],[Invoice Date]])&lt;4,"Q1",IF(MONTH(Table13[[#This Row],[Invoice Date]])&lt;7,"Q2",IF(MONTH(Table13[[#This Row],[Invoice Date]])&lt;10,"Q3",IF(MONTH(Table13[[#This Row],[Invoice Date]])&lt;13,"Q4"))))</f>
        <v>Q3</v>
      </c>
      <c r="P132" s="2">
        <f>YEAR(Table13[[#This Row],[Invoice Date]])</f>
        <v>2022</v>
      </c>
      <c r="Q132" s="11" t="str">
        <f>TEXT(Table13[[#This Row],[Invoice Date]],"mmm")</f>
        <v>Aug</v>
      </c>
      <c r="R132" s="11">
        <f>DAY(Table13[[#This Row],[Invoice Date]])</f>
        <v>15</v>
      </c>
      <c r="S132" s="11" t="s">
        <v>561</v>
      </c>
    </row>
    <row r="133" spans="1:19" x14ac:dyDescent="0.25">
      <c r="A133" s="10" t="s">
        <v>20</v>
      </c>
      <c r="B133" s="2" t="s">
        <v>153</v>
      </c>
      <c r="C133" s="5">
        <v>45213</v>
      </c>
      <c r="D133" s="2" t="s">
        <v>522</v>
      </c>
      <c r="E133" s="2" t="s">
        <v>524</v>
      </c>
      <c r="F133" s="2" t="s">
        <v>528</v>
      </c>
      <c r="G133" s="2" t="s">
        <v>528</v>
      </c>
      <c r="H133" s="2" t="s">
        <v>592</v>
      </c>
      <c r="I133" s="4">
        <v>39.99</v>
      </c>
      <c r="J133" s="2">
        <v>6</v>
      </c>
      <c r="K133" s="4">
        <f>Table13[[#This Row],[Price per Unit]]*Table13[[#This Row],[Units Sold]]</f>
        <v>239.94</v>
      </c>
      <c r="L133" s="2">
        <v>71.06</v>
      </c>
      <c r="M133" s="22">
        <f>Table13[[#This Row],[Operating Profit]]/Table13[[#This Row],[Total Sales]]</f>
        <v>0.29615737267650249</v>
      </c>
      <c r="N133" s="2" t="s">
        <v>555</v>
      </c>
      <c r="O133" s="2" t="str">
        <f>IF(MONTH(Table13[[#This Row],[Invoice Date]])&lt;4,"Q1",IF(MONTH(Table13[[#This Row],[Invoice Date]])&lt;7,"Q2",IF(MONTH(Table13[[#This Row],[Invoice Date]])&lt;10,"Q3",IF(MONTH(Table13[[#This Row],[Invoice Date]])&lt;13,"Q4"))))</f>
        <v>Q4</v>
      </c>
      <c r="P133" s="2">
        <f>YEAR(Table13[[#This Row],[Invoice Date]])</f>
        <v>2023</v>
      </c>
      <c r="Q133" s="11" t="str">
        <f>TEXT(Table13[[#This Row],[Invoice Date]],"mmm")</f>
        <v>Oct</v>
      </c>
      <c r="R133" s="11">
        <f>DAY(Table13[[#This Row],[Invoice Date]])</f>
        <v>14</v>
      </c>
      <c r="S133" s="11" t="s">
        <v>562</v>
      </c>
    </row>
    <row r="134" spans="1:19" x14ac:dyDescent="0.25">
      <c r="A134" s="10" t="s">
        <v>21</v>
      </c>
      <c r="B134" s="2" t="s">
        <v>154</v>
      </c>
      <c r="C134" s="5">
        <v>45144</v>
      </c>
      <c r="D134" s="2" t="s">
        <v>522</v>
      </c>
      <c r="E134" s="2" t="s">
        <v>524</v>
      </c>
      <c r="F134" s="2" t="s">
        <v>529</v>
      </c>
      <c r="G134" s="2" t="s">
        <v>547</v>
      </c>
      <c r="H134" s="2" t="s">
        <v>593</v>
      </c>
      <c r="I134" s="4">
        <v>148.71</v>
      </c>
      <c r="J134" s="2">
        <v>76</v>
      </c>
      <c r="K134" s="4">
        <f>Table13[[#This Row],[Price per Unit]]*Table13[[#This Row],[Units Sold]]</f>
        <v>11301.960000000001</v>
      </c>
      <c r="L134" s="2">
        <v>2499.83</v>
      </c>
      <c r="M134" s="22">
        <f>Table13[[#This Row],[Operating Profit]]/Table13[[#This Row],[Total Sales]]</f>
        <v>0.22118552888171605</v>
      </c>
      <c r="N134" s="2" t="s">
        <v>554</v>
      </c>
      <c r="O134" s="2" t="str">
        <f>IF(MONTH(Table13[[#This Row],[Invoice Date]])&lt;4,"Q1",IF(MONTH(Table13[[#This Row],[Invoice Date]])&lt;7,"Q2",IF(MONTH(Table13[[#This Row],[Invoice Date]])&lt;10,"Q3",IF(MONTH(Table13[[#This Row],[Invoice Date]])&lt;13,"Q4"))))</f>
        <v>Q3</v>
      </c>
      <c r="P134" s="2">
        <f>YEAR(Table13[[#This Row],[Invoice Date]])</f>
        <v>2023</v>
      </c>
      <c r="Q134" s="11" t="str">
        <f>TEXT(Table13[[#This Row],[Invoice Date]],"mmm")</f>
        <v>Aug</v>
      </c>
      <c r="R134" s="11">
        <f>DAY(Table13[[#This Row],[Invoice Date]])</f>
        <v>6</v>
      </c>
      <c r="S134" s="11" t="s">
        <v>562</v>
      </c>
    </row>
    <row r="135" spans="1:19" x14ac:dyDescent="0.25">
      <c r="A135" s="10" t="s">
        <v>19</v>
      </c>
      <c r="B135" s="2" t="s">
        <v>155</v>
      </c>
      <c r="C135" s="5">
        <v>44235</v>
      </c>
      <c r="D135" s="2" t="s">
        <v>522</v>
      </c>
      <c r="E135" s="2" t="s">
        <v>595</v>
      </c>
      <c r="F135" s="2" t="s">
        <v>566</v>
      </c>
      <c r="G135" s="2" t="s">
        <v>568</v>
      </c>
      <c r="H135" s="2" t="s">
        <v>594</v>
      </c>
      <c r="I135" s="4">
        <v>144.13</v>
      </c>
      <c r="J135" s="2">
        <v>57</v>
      </c>
      <c r="K135" s="4">
        <f>Table13[[#This Row],[Price per Unit]]*Table13[[#This Row],[Units Sold]]</f>
        <v>8215.41</v>
      </c>
      <c r="L135" s="2">
        <v>1649.18</v>
      </c>
      <c r="M135" s="22">
        <f>Table13[[#This Row],[Operating Profit]]/Table13[[#This Row],[Total Sales]]</f>
        <v>0.20074226362409181</v>
      </c>
      <c r="N135" s="2" t="s">
        <v>554</v>
      </c>
      <c r="O135" s="2" t="str">
        <f>IF(MONTH(Table13[[#This Row],[Invoice Date]])&lt;4,"Q1",IF(MONTH(Table13[[#This Row],[Invoice Date]])&lt;7,"Q2",IF(MONTH(Table13[[#This Row],[Invoice Date]])&lt;10,"Q3",IF(MONTH(Table13[[#This Row],[Invoice Date]])&lt;13,"Q4"))))</f>
        <v>Q1</v>
      </c>
      <c r="P135" s="2">
        <f>YEAR(Table13[[#This Row],[Invoice Date]])</f>
        <v>2021</v>
      </c>
      <c r="Q135" s="11" t="str">
        <f>TEXT(Table13[[#This Row],[Invoice Date]],"mmm")</f>
        <v>Feb</v>
      </c>
      <c r="R135" s="11">
        <f>DAY(Table13[[#This Row],[Invoice Date]])</f>
        <v>8</v>
      </c>
      <c r="S135" s="11" t="s">
        <v>562</v>
      </c>
    </row>
    <row r="136" spans="1:19" x14ac:dyDescent="0.25">
      <c r="A136" s="10" t="s">
        <v>19</v>
      </c>
      <c r="B136" s="2" t="s">
        <v>156</v>
      </c>
      <c r="C136" s="5">
        <v>44552</v>
      </c>
      <c r="D136" s="2" t="s">
        <v>522</v>
      </c>
      <c r="E136" s="2" t="s">
        <v>524</v>
      </c>
      <c r="F136" s="2" t="s">
        <v>529</v>
      </c>
      <c r="G136" s="2" t="s">
        <v>529</v>
      </c>
      <c r="H136" s="2" t="s">
        <v>594</v>
      </c>
      <c r="I136" s="4">
        <v>84.31</v>
      </c>
      <c r="J136" s="2">
        <v>36</v>
      </c>
      <c r="K136" s="4">
        <f>Table13[[#This Row],[Price per Unit]]*Table13[[#This Row],[Units Sold]]</f>
        <v>3035.16</v>
      </c>
      <c r="L136" s="2">
        <v>836.74</v>
      </c>
      <c r="M136" s="22">
        <f>Table13[[#This Row],[Operating Profit]]/Table13[[#This Row],[Total Sales]]</f>
        <v>0.27568233635129613</v>
      </c>
      <c r="N136" s="2" t="s">
        <v>554</v>
      </c>
      <c r="O136" s="2" t="str">
        <f>IF(MONTH(Table13[[#This Row],[Invoice Date]])&lt;4,"Q1",IF(MONTH(Table13[[#This Row],[Invoice Date]])&lt;7,"Q2",IF(MONTH(Table13[[#This Row],[Invoice Date]])&lt;10,"Q3",IF(MONTH(Table13[[#This Row],[Invoice Date]])&lt;13,"Q4"))))</f>
        <v>Q4</v>
      </c>
      <c r="P136" s="2">
        <f>YEAR(Table13[[#This Row],[Invoice Date]])</f>
        <v>2021</v>
      </c>
      <c r="Q136" s="11" t="str">
        <f>TEXT(Table13[[#This Row],[Invoice Date]],"mmm")</f>
        <v>Dec</v>
      </c>
      <c r="R136" s="11">
        <f>DAY(Table13[[#This Row],[Invoice Date]])</f>
        <v>22</v>
      </c>
      <c r="S136" s="11" t="s">
        <v>560</v>
      </c>
    </row>
    <row r="137" spans="1:19" x14ac:dyDescent="0.25">
      <c r="A137" s="10" t="s">
        <v>19</v>
      </c>
      <c r="B137" s="2" t="s">
        <v>157</v>
      </c>
      <c r="C137" s="5">
        <v>44569</v>
      </c>
      <c r="D137" s="2" t="s">
        <v>522</v>
      </c>
      <c r="E137" s="2" t="s">
        <v>525</v>
      </c>
      <c r="F137" s="2" t="s">
        <v>543</v>
      </c>
      <c r="G137" s="2" t="s">
        <v>553</v>
      </c>
      <c r="H137" s="2" t="s">
        <v>593</v>
      </c>
      <c r="I137" s="4">
        <v>86.65</v>
      </c>
      <c r="J137" s="2">
        <v>79</v>
      </c>
      <c r="K137" s="4">
        <f>Table13[[#This Row],[Price per Unit]]*Table13[[#This Row],[Units Sold]]</f>
        <v>6845.35</v>
      </c>
      <c r="L137" s="2">
        <v>1988.6</v>
      </c>
      <c r="M137" s="22">
        <f>Table13[[#This Row],[Operating Profit]]/Table13[[#This Row],[Total Sales]]</f>
        <v>0.29050377263397781</v>
      </c>
      <c r="N137" s="2" t="s">
        <v>555</v>
      </c>
      <c r="O137" s="2" t="str">
        <f>IF(MONTH(Table13[[#This Row],[Invoice Date]])&lt;4,"Q1",IF(MONTH(Table13[[#This Row],[Invoice Date]])&lt;7,"Q2",IF(MONTH(Table13[[#This Row],[Invoice Date]])&lt;10,"Q3",IF(MONTH(Table13[[#This Row],[Invoice Date]])&lt;13,"Q4"))))</f>
        <v>Q1</v>
      </c>
      <c r="P137" s="2">
        <f>YEAR(Table13[[#This Row],[Invoice Date]])</f>
        <v>2022</v>
      </c>
      <c r="Q137" s="11" t="str">
        <f>TEXT(Table13[[#This Row],[Invoice Date]],"mmm")</f>
        <v>Jan</v>
      </c>
      <c r="R137" s="11">
        <f>DAY(Table13[[#This Row],[Invoice Date]])</f>
        <v>8</v>
      </c>
      <c r="S137" s="11" t="s">
        <v>562</v>
      </c>
    </row>
    <row r="138" spans="1:19" x14ac:dyDescent="0.25">
      <c r="A138" s="10" t="s">
        <v>21</v>
      </c>
      <c r="B138" s="2" t="s">
        <v>158</v>
      </c>
      <c r="C138" s="5">
        <v>44459</v>
      </c>
      <c r="D138" s="2" t="s">
        <v>522</v>
      </c>
      <c r="E138" s="2" t="s">
        <v>524</v>
      </c>
      <c r="F138" s="2" t="s">
        <v>538</v>
      </c>
      <c r="G138" s="2" t="s">
        <v>528</v>
      </c>
      <c r="H138" s="2" t="s">
        <v>593</v>
      </c>
      <c r="I138" s="4">
        <v>82.6</v>
      </c>
      <c r="J138" s="2">
        <v>92</v>
      </c>
      <c r="K138" s="4">
        <f>Table13[[#This Row],[Price per Unit]]*Table13[[#This Row],[Units Sold]]</f>
        <v>7599.2</v>
      </c>
      <c r="L138" s="2">
        <v>1906.7</v>
      </c>
      <c r="M138" s="22">
        <f>Table13[[#This Row],[Operating Profit]]/Table13[[#This Row],[Total Sales]]</f>
        <v>0.25090799031477001</v>
      </c>
      <c r="N138" s="2" t="s">
        <v>555</v>
      </c>
      <c r="O138" s="2" t="str">
        <f>IF(MONTH(Table13[[#This Row],[Invoice Date]])&lt;4,"Q1",IF(MONTH(Table13[[#This Row],[Invoice Date]])&lt;7,"Q2",IF(MONTH(Table13[[#This Row],[Invoice Date]])&lt;10,"Q3",IF(MONTH(Table13[[#This Row],[Invoice Date]])&lt;13,"Q4"))))</f>
        <v>Q3</v>
      </c>
      <c r="P138" s="2">
        <f>YEAR(Table13[[#This Row],[Invoice Date]])</f>
        <v>2021</v>
      </c>
      <c r="Q138" s="11" t="str">
        <f>TEXT(Table13[[#This Row],[Invoice Date]],"mmm")</f>
        <v>Sep</v>
      </c>
      <c r="R138" s="11">
        <f>DAY(Table13[[#This Row],[Invoice Date]])</f>
        <v>20</v>
      </c>
      <c r="S138" s="11" t="s">
        <v>560</v>
      </c>
    </row>
    <row r="139" spans="1:19" x14ac:dyDescent="0.25">
      <c r="A139" s="10" t="s">
        <v>21</v>
      </c>
      <c r="B139" s="2" t="s">
        <v>159</v>
      </c>
      <c r="C139" s="5">
        <v>45141</v>
      </c>
      <c r="D139" s="2" t="s">
        <v>522</v>
      </c>
      <c r="E139" s="2" t="s">
        <v>524</v>
      </c>
      <c r="F139" s="2" t="s">
        <v>532</v>
      </c>
      <c r="G139" s="2" t="s">
        <v>538</v>
      </c>
      <c r="H139" s="2" t="s">
        <v>593</v>
      </c>
      <c r="I139" s="4">
        <v>102.61</v>
      </c>
      <c r="J139" s="2">
        <v>57</v>
      </c>
      <c r="K139" s="4">
        <f>Table13[[#This Row],[Price per Unit]]*Table13[[#This Row],[Units Sold]]</f>
        <v>5848.7699999999995</v>
      </c>
      <c r="L139" s="2">
        <v>1105.95</v>
      </c>
      <c r="M139" s="22">
        <f>Table13[[#This Row],[Operating Profit]]/Table13[[#This Row],[Total Sales]]</f>
        <v>0.18909103965449148</v>
      </c>
      <c r="N139" s="2" t="s">
        <v>555</v>
      </c>
      <c r="O139" s="2" t="str">
        <f>IF(MONTH(Table13[[#This Row],[Invoice Date]])&lt;4,"Q1",IF(MONTH(Table13[[#This Row],[Invoice Date]])&lt;7,"Q2",IF(MONTH(Table13[[#This Row],[Invoice Date]])&lt;10,"Q3",IF(MONTH(Table13[[#This Row],[Invoice Date]])&lt;13,"Q4"))))</f>
        <v>Q3</v>
      </c>
      <c r="P139" s="2">
        <f>YEAR(Table13[[#This Row],[Invoice Date]])</f>
        <v>2023</v>
      </c>
      <c r="Q139" s="11" t="str">
        <f>TEXT(Table13[[#This Row],[Invoice Date]],"mmm")</f>
        <v>Aug</v>
      </c>
      <c r="R139" s="11">
        <f>DAY(Table13[[#This Row],[Invoice Date]])</f>
        <v>3</v>
      </c>
      <c r="S139" s="11" t="s">
        <v>562</v>
      </c>
    </row>
    <row r="140" spans="1:19" x14ac:dyDescent="0.25">
      <c r="A140" s="10" t="s">
        <v>18</v>
      </c>
      <c r="B140" s="2" t="s">
        <v>160</v>
      </c>
      <c r="C140" s="5">
        <v>44361</v>
      </c>
      <c r="D140" s="2" t="s">
        <v>522</v>
      </c>
      <c r="E140" s="2" t="s">
        <v>525</v>
      </c>
      <c r="F140" s="2" t="s">
        <v>531</v>
      </c>
      <c r="G140" s="2" t="s">
        <v>550</v>
      </c>
      <c r="H140" s="2" t="s">
        <v>591</v>
      </c>
      <c r="I140" s="4">
        <v>31.79</v>
      </c>
      <c r="J140" s="2">
        <v>49</v>
      </c>
      <c r="K140" s="4">
        <f>Table13[[#This Row],[Price per Unit]]*Table13[[#This Row],[Units Sold]]</f>
        <v>1557.71</v>
      </c>
      <c r="L140" s="2">
        <v>340.27</v>
      </c>
      <c r="M140" s="22">
        <f>Table13[[#This Row],[Operating Profit]]/Table13[[#This Row],[Total Sales]]</f>
        <v>0.21844245719678243</v>
      </c>
      <c r="N140" s="2" t="s">
        <v>555</v>
      </c>
      <c r="O140" s="2" t="str">
        <f>IF(MONTH(Table13[[#This Row],[Invoice Date]])&lt;4,"Q1",IF(MONTH(Table13[[#This Row],[Invoice Date]])&lt;7,"Q2",IF(MONTH(Table13[[#This Row],[Invoice Date]])&lt;10,"Q3",IF(MONTH(Table13[[#This Row],[Invoice Date]])&lt;13,"Q4"))))</f>
        <v>Q2</v>
      </c>
      <c r="P140" s="2">
        <f>YEAR(Table13[[#This Row],[Invoice Date]])</f>
        <v>2021</v>
      </c>
      <c r="Q140" s="11" t="str">
        <f>TEXT(Table13[[#This Row],[Invoice Date]],"mmm")</f>
        <v>Jun</v>
      </c>
      <c r="R140" s="11">
        <f>DAY(Table13[[#This Row],[Invoice Date]])</f>
        <v>14</v>
      </c>
      <c r="S140" s="11" t="s">
        <v>560</v>
      </c>
    </row>
    <row r="141" spans="1:19" x14ac:dyDescent="0.25">
      <c r="A141" s="10" t="s">
        <v>20</v>
      </c>
      <c r="B141" s="2" t="s">
        <v>161</v>
      </c>
      <c r="C141" s="5">
        <v>44789</v>
      </c>
      <c r="D141" s="2" t="s">
        <v>522</v>
      </c>
      <c r="E141" s="2" t="s">
        <v>524</v>
      </c>
      <c r="F141" s="2" t="s">
        <v>538</v>
      </c>
      <c r="G141" s="2" t="s">
        <v>549</v>
      </c>
      <c r="H141" s="2" t="s">
        <v>593</v>
      </c>
      <c r="I141" s="4">
        <v>24.24</v>
      </c>
      <c r="J141" s="2">
        <v>45</v>
      </c>
      <c r="K141" s="4">
        <f>Table13[[#This Row],[Price per Unit]]*Table13[[#This Row],[Units Sold]]</f>
        <v>1090.8</v>
      </c>
      <c r="L141" s="2">
        <v>262</v>
      </c>
      <c r="M141" s="22">
        <f>Table13[[#This Row],[Operating Profit]]/Table13[[#This Row],[Total Sales]]</f>
        <v>0.24019068573524019</v>
      </c>
      <c r="N141" s="2" t="s">
        <v>555</v>
      </c>
      <c r="O141" s="2" t="str">
        <f>IF(MONTH(Table13[[#This Row],[Invoice Date]])&lt;4,"Q1",IF(MONTH(Table13[[#This Row],[Invoice Date]])&lt;7,"Q2",IF(MONTH(Table13[[#This Row],[Invoice Date]])&lt;10,"Q3",IF(MONTH(Table13[[#This Row],[Invoice Date]])&lt;13,"Q4"))))</f>
        <v>Q3</v>
      </c>
      <c r="P141" s="2">
        <f>YEAR(Table13[[#This Row],[Invoice Date]])</f>
        <v>2022</v>
      </c>
      <c r="Q141" s="11" t="str">
        <f>TEXT(Table13[[#This Row],[Invoice Date]],"mmm")</f>
        <v>Aug</v>
      </c>
      <c r="R141" s="11">
        <f>DAY(Table13[[#This Row],[Invoice Date]])</f>
        <v>16</v>
      </c>
      <c r="S141" s="11" t="s">
        <v>562</v>
      </c>
    </row>
    <row r="142" spans="1:19" x14ac:dyDescent="0.25">
      <c r="A142" s="10" t="s">
        <v>18</v>
      </c>
      <c r="B142" s="2" t="s">
        <v>162</v>
      </c>
      <c r="C142" s="5">
        <v>45024</v>
      </c>
      <c r="D142" s="2" t="s">
        <v>522</v>
      </c>
      <c r="E142" s="2" t="s">
        <v>524</v>
      </c>
      <c r="F142" s="2" t="s">
        <v>528</v>
      </c>
      <c r="G142" s="2" t="s">
        <v>529</v>
      </c>
      <c r="H142" s="2" t="s">
        <v>592</v>
      </c>
      <c r="I142" s="4">
        <v>27.5</v>
      </c>
      <c r="J142" s="2">
        <v>82</v>
      </c>
      <c r="K142" s="4">
        <f>Table13[[#This Row],[Price per Unit]]*Table13[[#This Row],[Units Sold]]</f>
        <v>2255</v>
      </c>
      <c r="L142" s="2">
        <v>313.12</v>
      </c>
      <c r="M142" s="22">
        <f>Table13[[#This Row],[Operating Profit]]/Table13[[#This Row],[Total Sales]]</f>
        <v>0.13885587583148559</v>
      </c>
      <c r="N142" s="2" t="s">
        <v>554</v>
      </c>
      <c r="O142" s="2" t="str">
        <f>IF(MONTH(Table13[[#This Row],[Invoice Date]])&lt;4,"Q1",IF(MONTH(Table13[[#This Row],[Invoice Date]])&lt;7,"Q2",IF(MONTH(Table13[[#This Row],[Invoice Date]])&lt;10,"Q3",IF(MONTH(Table13[[#This Row],[Invoice Date]])&lt;13,"Q4"))))</f>
        <v>Q2</v>
      </c>
      <c r="P142" s="2">
        <f>YEAR(Table13[[#This Row],[Invoice Date]])</f>
        <v>2023</v>
      </c>
      <c r="Q142" s="11" t="str">
        <f>TEXT(Table13[[#This Row],[Invoice Date]],"mmm")</f>
        <v>Apr</v>
      </c>
      <c r="R142" s="11">
        <f>DAY(Table13[[#This Row],[Invoice Date]])</f>
        <v>8</v>
      </c>
      <c r="S142" s="11" t="s">
        <v>562</v>
      </c>
    </row>
    <row r="143" spans="1:19" x14ac:dyDescent="0.25">
      <c r="A143" s="10" t="s">
        <v>20</v>
      </c>
      <c r="B143" s="2" t="s">
        <v>163</v>
      </c>
      <c r="C143" s="5">
        <v>45193</v>
      </c>
      <c r="D143" s="2" t="s">
        <v>522</v>
      </c>
      <c r="E143" s="2" t="s">
        <v>524</v>
      </c>
      <c r="F143" s="2" t="s">
        <v>538</v>
      </c>
      <c r="G143" s="2" t="s">
        <v>547</v>
      </c>
      <c r="H143" s="2" t="s">
        <v>591</v>
      </c>
      <c r="I143" s="4">
        <v>77.77</v>
      </c>
      <c r="J143" s="2">
        <v>66</v>
      </c>
      <c r="K143" s="4">
        <f>Table13[[#This Row],[Price per Unit]]*Table13[[#This Row],[Units Sold]]</f>
        <v>5132.82</v>
      </c>
      <c r="L143" s="2">
        <v>972.36</v>
      </c>
      <c r="M143" s="22">
        <f>Table13[[#This Row],[Operating Profit]]/Table13[[#This Row],[Total Sales]]</f>
        <v>0.18943972319309854</v>
      </c>
      <c r="N143" s="2" t="s">
        <v>555</v>
      </c>
      <c r="O143" s="2" t="str">
        <f>IF(MONTH(Table13[[#This Row],[Invoice Date]])&lt;4,"Q1",IF(MONTH(Table13[[#This Row],[Invoice Date]])&lt;7,"Q2",IF(MONTH(Table13[[#This Row],[Invoice Date]])&lt;10,"Q3",IF(MONTH(Table13[[#This Row],[Invoice Date]])&lt;13,"Q4"))))</f>
        <v>Q3</v>
      </c>
      <c r="P143" s="2">
        <f>YEAR(Table13[[#This Row],[Invoice Date]])</f>
        <v>2023</v>
      </c>
      <c r="Q143" s="11" t="str">
        <f>TEXT(Table13[[#This Row],[Invoice Date]],"mmm")</f>
        <v>Sep</v>
      </c>
      <c r="R143" s="11">
        <f>DAY(Table13[[#This Row],[Invoice Date]])</f>
        <v>24</v>
      </c>
      <c r="S143" s="11" t="s">
        <v>561</v>
      </c>
    </row>
    <row r="144" spans="1:19" x14ac:dyDescent="0.25">
      <c r="A144" s="10" t="s">
        <v>21</v>
      </c>
      <c r="B144" s="2" t="s">
        <v>164</v>
      </c>
      <c r="C144" s="5">
        <v>44696</v>
      </c>
      <c r="D144" s="2" t="s">
        <v>522</v>
      </c>
      <c r="E144" s="2" t="s">
        <v>524</v>
      </c>
      <c r="F144" s="2" t="s">
        <v>532</v>
      </c>
      <c r="G144" s="2" t="s">
        <v>529</v>
      </c>
      <c r="H144" s="2" t="s">
        <v>591</v>
      </c>
      <c r="I144" s="4">
        <v>55.82</v>
      </c>
      <c r="J144" s="2">
        <v>77</v>
      </c>
      <c r="K144" s="4">
        <f>Table13[[#This Row],[Price per Unit]]*Table13[[#This Row],[Units Sold]]</f>
        <v>4298.1400000000003</v>
      </c>
      <c r="L144" s="2">
        <v>1143.1500000000001</v>
      </c>
      <c r="M144" s="22">
        <f>Table13[[#This Row],[Operating Profit]]/Table13[[#This Row],[Total Sales]]</f>
        <v>0.26596388205130589</v>
      </c>
      <c r="N144" s="2" t="s">
        <v>555</v>
      </c>
      <c r="O144" s="2" t="str">
        <f>IF(MONTH(Table13[[#This Row],[Invoice Date]])&lt;4,"Q1",IF(MONTH(Table13[[#This Row],[Invoice Date]])&lt;7,"Q2",IF(MONTH(Table13[[#This Row],[Invoice Date]])&lt;10,"Q3",IF(MONTH(Table13[[#This Row],[Invoice Date]])&lt;13,"Q4"))))</f>
        <v>Q2</v>
      </c>
      <c r="P144" s="2">
        <f>YEAR(Table13[[#This Row],[Invoice Date]])</f>
        <v>2022</v>
      </c>
      <c r="Q144" s="11" t="str">
        <f>TEXT(Table13[[#This Row],[Invoice Date]],"mmm")</f>
        <v>May</v>
      </c>
      <c r="R144" s="11">
        <f>DAY(Table13[[#This Row],[Invoice Date]])</f>
        <v>15</v>
      </c>
      <c r="S144" s="11" t="s">
        <v>562</v>
      </c>
    </row>
    <row r="145" spans="1:19" x14ac:dyDescent="0.25">
      <c r="A145" s="10" t="s">
        <v>21</v>
      </c>
      <c r="B145" s="2" t="s">
        <v>165</v>
      </c>
      <c r="C145" s="5">
        <v>44667</v>
      </c>
      <c r="D145" s="2" t="s">
        <v>522</v>
      </c>
      <c r="E145" s="2" t="s">
        <v>595</v>
      </c>
      <c r="F145" s="2" t="s">
        <v>569</v>
      </c>
      <c r="G145" s="2" t="s">
        <v>570</v>
      </c>
      <c r="H145" s="2" t="s">
        <v>593</v>
      </c>
      <c r="I145" s="4">
        <v>100.87</v>
      </c>
      <c r="J145" s="2">
        <v>45</v>
      </c>
      <c r="K145" s="4">
        <f>Table13[[#This Row],[Price per Unit]]*Table13[[#This Row],[Units Sold]]</f>
        <v>4539.1500000000005</v>
      </c>
      <c r="L145" s="2">
        <v>1048.29</v>
      </c>
      <c r="M145" s="22">
        <f>Table13[[#This Row],[Operating Profit]]/Table13[[#This Row],[Total Sales]]</f>
        <v>0.23094411949373778</v>
      </c>
      <c r="N145" s="2" t="s">
        <v>555</v>
      </c>
      <c r="O145" s="2" t="str">
        <f>IF(MONTH(Table13[[#This Row],[Invoice Date]])&lt;4,"Q1",IF(MONTH(Table13[[#This Row],[Invoice Date]])&lt;7,"Q2",IF(MONTH(Table13[[#This Row],[Invoice Date]])&lt;10,"Q3",IF(MONTH(Table13[[#This Row],[Invoice Date]])&lt;13,"Q4"))))</f>
        <v>Q2</v>
      </c>
      <c r="P145" s="2">
        <f>YEAR(Table13[[#This Row],[Invoice Date]])</f>
        <v>2022</v>
      </c>
      <c r="Q145" s="11" t="str">
        <f>TEXT(Table13[[#This Row],[Invoice Date]],"mmm")</f>
        <v>Apr</v>
      </c>
      <c r="R145" s="11">
        <f>DAY(Table13[[#This Row],[Invoice Date]])</f>
        <v>16</v>
      </c>
      <c r="S145" s="11" t="s">
        <v>562</v>
      </c>
    </row>
    <row r="146" spans="1:19" x14ac:dyDescent="0.25">
      <c r="A146" s="10" t="s">
        <v>18</v>
      </c>
      <c r="B146" s="2" t="s">
        <v>166</v>
      </c>
      <c r="C146" s="5">
        <v>45256</v>
      </c>
      <c r="D146" s="2" t="s">
        <v>522</v>
      </c>
      <c r="E146" s="2" t="s">
        <v>524</v>
      </c>
      <c r="F146" s="2" t="s">
        <v>529</v>
      </c>
      <c r="G146" s="2" t="s">
        <v>547</v>
      </c>
      <c r="H146" s="2" t="s">
        <v>592</v>
      </c>
      <c r="I146" s="4">
        <v>149.02000000000001</v>
      </c>
      <c r="J146" s="2">
        <v>79</v>
      </c>
      <c r="K146" s="4">
        <f>Table13[[#This Row],[Price per Unit]]*Table13[[#This Row],[Units Sold]]</f>
        <v>11772.58</v>
      </c>
      <c r="L146" s="2">
        <v>2145.44</v>
      </c>
      <c r="M146" s="22">
        <f>Table13[[#This Row],[Operating Profit]]/Table13[[#This Row],[Total Sales]]</f>
        <v>0.18224042648255523</v>
      </c>
      <c r="N146" s="2" t="s">
        <v>554</v>
      </c>
      <c r="O146" s="2" t="str">
        <f>IF(MONTH(Table13[[#This Row],[Invoice Date]])&lt;4,"Q1",IF(MONTH(Table13[[#This Row],[Invoice Date]])&lt;7,"Q2",IF(MONTH(Table13[[#This Row],[Invoice Date]])&lt;10,"Q3",IF(MONTH(Table13[[#This Row],[Invoice Date]])&lt;13,"Q4"))))</f>
        <v>Q4</v>
      </c>
      <c r="P146" s="2">
        <f>YEAR(Table13[[#This Row],[Invoice Date]])</f>
        <v>2023</v>
      </c>
      <c r="Q146" s="11" t="str">
        <f>TEXT(Table13[[#This Row],[Invoice Date]],"mmm")</f>
        <v>Nov</v>
      </c>
      <c r="R146" s="11">
        <f>DAY(Table13[[#This Row],[Invoice Date]])</f>
        <v>26</v>
      </c>
      <c r="S146" s="11" t="s">
        <v>561</v>
      </c>
    </row>
    <row r="147" spans="1:19" x14ac:dyDescent="0.25">
      <c r="A147" s="10" t="s">
        <v>17</v>
      </c>
      <c r="B147" s="2" t="s">
        <v>167</v>
      </c>
      <c r="C147" s="5">
        <v>45272</v>
      </c>
      <c r="D147" s="2" t="s">
        <v>522</v>
      </c>
      <c r="E147" s="2" t="s">
        <v>524</v>
      </c>
      <c r="F147" s="2" t="s">
        <v>538</v>
      </c>
      <c r="G147" s="2" t="s">
        <v>529</v>
      </c>
      <c r="H147" s="2" t="s">
        <v>591</v>
      </c>
      <c r="I147" s="4">
        <v>70.22</v>
      </c>
      <c r="J147" s="2">
        <v>20</v>
      </c>
      <c r="K147" s="4">
        <f>Table13[[#This Row],[Price per Unit]]*Table13[[#This Row],[Units Sold]]</f>
        <v>1404.4</v>
      </c>
      <c r="L147" s="2">
        <v>326.77</v>
      </c>
      <c r="M147" s="22">
        <f>Table13[[#This Row],[Operating Profit]]/Table13[[#This Row],[Total Sales]]</f>
        <v>0.23267587581885499</v>
      </c>
      <c r="N147" s="2" t="s">
        <v>554</v>
      </c>
      <c r="O147" s="2" t="str">
        <f>IF(MONTH(Table13[[#This Row],[Invoice Date]])&lt;4,"Q1",IF(MONTH(Table13[[#This Row],[Invoice Date]])&lt;7,"Q2",IF(MONTH(Table13[[#This Row],[Invoice Date]])&lt;10,"Q3",IF(MONTH(Table13[[#This Row],[Invoice Date]])&lt;13,"Q4"))))</f>
        <v>Q4</v>
      </c>
      <c r="P147" s="2">
        <f>YEAR(Table13[[#This Row],[Invoice Date]])</f>
        <v>2023</v>
      </c>
      <c r="Q147" s="11" t="str">
        <f>TEXT(Table13[[#This Row],[Invoice Date]],"mmm")</f>
        <v>Dec</v>
      </c>
      <c r="R147" s="11">
        <f>DAY(Table13[[#This Row],[Invoice Date]])</f>
        <v>12</v>
      </c>
      <c r="S147" s="11" t="s">
        <v>560</v>
      </c>
    </row>
    <row r="148" spans="1:19" x14ac:dyDescent="0.25">
      <c r="A148" s="10" t="s">
        <v>18</v>
      </c>
      <c r="B148" s="2" t="s">
        <v>168</v>
      </c>
      <c r="C148" s="5">
        <v>44970</v>
      </c>
      <c r="D148" s="2" t="s">
        <v>522</v>
      </c>
      <c r="E148" s="2" t="s">
        <v>523</v>
      </c>
      <c r="F148" s="2" t="s">
        <v>533</v>
      </c>
      <c r="G148" s="2" t="s">
        <v>527</v>
      </c>
      <c r="H148" s="2" t="s">
        <v>594</v>
      </c>
      <c r="I148" s="4">
        <v>94.6</v>
      </c>
      <c r="J148" s="2">
        <v>64</v>
      </c>
      <c r="K148" s="4">
        <f>Table13[[#This Row],[Price per Unit]]*Table13[[#This Row],[Units Sold]]</f>
        <v>6054.4</v>
      </c>
      <c r="L148" s="2">
        <v>748.59</v>
      </c>
      <c r="M148" s="22">
        <f>Table13[[#This Row],[Operating Profit]]/Table13[[#This Row],[Total Sales]]</f>
        <v>0.12364396141649051</v>
      </c>
      <c r="N148" s="2" t="s">
        <v>554</v>
      </c>
      <c r="O148" s="2" t="str">
        <f>IF(MONTH(Table13[[#This Row],[Invoice Date]])&lt;4,"Q1",IF(MONTH(Table13[[#This Row],[Invoice Date]])&lt;7,"Q2",IF(MONTH(Table13[[#This Row],[Invoice Date]])&lt;10,"Q3",IF(MONTH(Table13[[#This Row],[Invoice Date]])&lt;13,"Q4"))))</f>
        <v>Q1</v>
      </c>
      <c r="P148" s="2">
        <f>YEAR(Table13[[#This Row],[Invoice Date]])</f>
        <v>2023</v>
      </c>
      <c r="Q148" s="11" t="str">
        <f>TEXT(Table13[[#This Row],[Invoice Date]],"mmm")</f>
        <v>Feb</v>
      </c>
      <c r="R148" s="11">
        <f>DAY(Table13[[#This Row],[Invoice Date]])</f>
        <v>13</v>
      </c>
      <c r="S148" s="11" t="s">
        <v>561</v>
      </c>
    </row>
    <row r="149" spans="1:19" x14ac:dyDescent="0.25">
      <c r="A149" s="10" t="s">
        <v>20</v>
      </c>
      <c r="B149" s="2" t="s">
        <v>169</v>
      </c>
      <c r="C149" s="5">
        <v>44204</v>
      </c>
      <c r="D149" s="2" t="s">
        <v>522</v>
      </c>
      <c r="E149" s="2" t="s">
        <v>524</v>
      </c>
      <c r="F149" s="2" t="s">
        <v>528</v>
      </c>
      <c r="G149" s="2" t="s">
        <v>547</v>
      </c>
      <c r="H149" s="2" t="s">
        <v>591</v>
      </c>
      <c r="I149" s="4">
        <v>74.03</v>
      </c>
      <c r="J149" s="2">
        <v>93</v>
      </c>
      <c r="K149" s="4">
        <f>Table13[[#This Row],[Price per Unit]]*Table13[[#This Row],[Units Sold]]</f>
        <v>6884.79</v>
      </c>
      <c r="L149" s="2">
        <v>1241.32</v>
      </c>
      <c r="M149" s="22">
        <f>Table13[[#This Row],[Operating Profit]]/Table13[[#This Row],[Total Sales]]</f>
        <v>0.180298890743218</v>
      </c>
      <c r="N149" s="2" t="s">
        <v>555</v>
      </c>
      <c r="O149" s="2" t="str">
        <f>IF(MONTH(Table13[[#This Row],[Invoice Date]])&lt;4,"Q1",IF(MONTH(Table13[[#This Row],[Invoice Date]])&lt;7,"Q2",IF(MONTH(Table13[[#This Row],[Invoice Date]])&lt;10,"Q3",IF(MONTH(Table13[[#This Row],[Invoice Date]])&lt;13,"Q4"))))</f>
        <v>Q1</v>
      </c>
      <c r="P149" s="2">
        <f>YEAR(Table13[[#This Row],[Invoice Date]])</f>
        <v>2021</v>
      </c>
      <c r="Q149" s="11" t="str">
        <f>TEXT(Table13[[#This Row],[Invoice Date]],"mmm")</f>
        <v>Jan</v>
      </c>
      <c r="R149" s="11">
        <f>DAY(Table13[[#This Row],[Invoice Date]])</f>
        <v>8</v>
      </c>
      <c r="S149" s="11" t="s">
        <v>561</v>
      </c>
    </row>
    <row r="150" spans="1:19" x14ac:dyDescent="0.25">
      <c r="A150" s="10" t="s">
        <v>18</v>
      </c>
      <c r="B150" s="2" t="s">
        <v>170</v>
      </c>
      <c r="C150" s="5">
        <v>45176</v>
      </c>
      <c r="D150" s="2" t="s">
        <v>522</v>
      </c>
      <c r="E150" s="2" t="s">
        <v>595</v>
      </c>
      <c r="F150" s="2" t="s">
        <v>569</v>
      </c>
      <c r="G150" s="2" t="s">
        <v>571</v>
      </c>
      <c r="H150" s="2" t="s">
        <v>593</v>
      </c>
      <c r="I150" s="4">
        <v>130.15</v>
      </c>
      <c r="J150" s="2">
        <v>93</v>
      </c>
      <c r="K150" s="4">
        <f>Table13[[#This Row],[Price per Unit]]*Table13[[#This Row],[Units Sold]]</f>
        <v>12103.95</v>
      </c>
      <c r="L150" s="2">
        <v>3130.39</v>
      </c>
      <c r="M150" s="22">
        <f>Table13[[#This Row],[Operating Profit]]/Table13[[#This Row],[Total Sales]]</f>
        <v>0.25862549002598323</v>
      </c>
      <c r="N150" s="2" t="s">
        <v>554</v>
      </c>
      <c r="O150" s="2" t="str">
        <f>IF(MONTH(Table13[[#This Row],[Invoice Date]])&lt;4,"Q1",IF(MONTH(Table13[[#This Row],[Invoice Date]])&lt;7,"Q2",IF(MONTH(Table13[[#This Row],[Invoice Date]])&lt;10,"Q3",IF(MONTH(Table13[[#This Row],[Invoice Date]])&lt;13,"Q4"))))</f>
        <v>Q3</v>
      </c>
      <c r="P150" s="2">
        <f>YEAR(Table13[[#This Row],[Invoice Date]])</f>
        <v>2023</v>
      </c>
      <c r="Q150" s="11" t="str">
        <f>TEXT(Table13[[#This Row],[Invoice Date]],"mmm")</f>
        <v>Sep</v>
      </c>
      <c r="R150" s="11">
        <f>DAY(Table13[[#This Row],[Invoice Date]])</f>
        <v>7</v>
      </c>
      <c r="S150" s="11" t="s">
        <v>560</v>
      </c>
    </row>
    <row r="151" spans="1:19" x14ac:dyDescent="0.25">
      <c r="A151" s="10" t="s">
        <v>19</v>
      </c>
      <c r="B151" s="2" t="s">
        <v>171</v>
      </c>
      <c r="C151" s="5">
        <v>44293</v>
      </c>
      <c r="D151" s="2" t="s">
        <v>522</v>
      </c>
      <c r="E151" s="2" t="s">
        <v>525</v>
      </c>
      <c r="F151" s="2" t="s">
        <v>531</v>
      </c>
      <c r="G151" s="2" t="s">
        <v>551</v>
      </c>
      <c r="H151" s="2" t="s">
        <v>592</v>
      </c>
      <c r="I151" s="4">
        <v>137.29</v>
      </c>
      <c r="J151" s="2">
        <v>67</v>
      </c>
      <c r="K151" s="4">
        <f>Table13[[#This Row],[Price per Unit]]*Table13[[#This Row],[Units Sold]]</f>
        <v>9198.43</v>
      </c>
      <c r="L151" s="2">
        <v>1325.51</v>
      </c>
      <c r="M151" s="22">
        <f>Table13[[#This Row],[Operating Profit]]/Table13[[#This Row],[Total Sales]]</f>
        <v>0.14410176519253828</v>
      </c>
      <c r="N151" s="2" t="s">
        <v>554</v>
      </c>
      <c r="O151" s="2" t="str">
        <f>IF(MONTH(Table13[[#This Row],[Invoice Date]])&lt;4,"Q1",IF(MONTH(Table13[[#This Row],[Invoice Date]])&lt;7,"Q2",IF(MONTH(Table13[[#This Row],[Invoice Date]])&lt;10,"Q3",IF(MONTH(Table13[[#This Row],[Invoice Date]])&lt;13,"Q4"))))</f>
        <v>Q2</v>
      </c>
      <c r="P151" s="2">
        <f>YEAR(Table13[[#This Row],[Invoice Date]])</f>
        <v>2021</v>
      </c>
      <c r="Q151" s="11" t="str">
        <f>TEXT(Table13[[#This Row],[Invoice Date]],"mmm")</f>
        <v>Apr</v>
      </c>
      <c r="R151" s="11">
        <f>DAY(Table13[[#This Row],[Invoice Date]])</f>
        <v>7</v>
      </c>
      <c r="S151" s="11" t="s">
        <v>562</v>
      </c>
    </row>
    <row r="152" spans="1:19" x14ac:dyDescent="0.25">
      <c r="A152" s="10" t="s">
        <v>20</v>
      </c>
      <c r="B152" s="2" t="s">
        <v>172</v>
      </c>
      <c r="C152" s="5">
        <v>44278</v>
      </c>
      <c r="D152" s="2" t="s">
        <v>522</v>
      </c>
      <c r="E152" s="2" t="s">
        <v>525</v>
      </c>
      <c r="F152" s="2" t="s">
        <v>543</v>
      </c>
      <c r="G152" s="2" t="s">
        <v>553</v>
      </c>
      <c r="H152" s="2" t="s">
        <v>593</v>
      </c>
      <c r="I152" s="4">
        <v>134.06</v>
      </c>
      <c r="J152" s="2">
        <v>83</v>
      </c>
      <c r="K152" s="4">
        <f>Table13[[#This Row],[Price per Unit]]*Table13[[#This Row],[Units Sold]]</f>
        <v>11126.98</v>
      </c>
      <c r="L152" s="2">
        <v>1526.54</v>
      </c>
      <c r="M152" s="22">
        <f>Table13[[#This Row],[Operating Profit]]/Table13[[#This Row],[Total Sales]]</f>
        <v>0.13719266144093006</v>
      </c>
      <c r="N152" s="2" t="s">
        <v>554</v>
      </c>
      <c r="O152" s="2" t="str">
        <f>IF(MONTH(Table13[[#This Row],[Invoice Date]])&lt;4,"Q1",IF(MONTH(Table13[[#This Row],[Invoice Date]])&lt;7,"Q2",IF(MONTH(Table13[[#This Row],[Invoice Date]])&lt;10,"Q3",IF(MONTH(Table13[[#This Row],[Invoice Date]])&lt;13,"Q4"))))</f>
        <v>Q1</v>
      </c>
      <c r="P152" s="2">
        <f>YEAR(Table13[[#This Row],[Invoice Date]])</f>
        <v>2021</v>
      </c>
      <c r="Q152" s="11" t="str">
        <f>TEXT(Table13[[#This Row],[Invoice Date]],"mmm")</f>
        <v>Mar</v>
      </c>
      <c r="R152" s="11">
        <f>DAY(Table13[[#This Row],[Invoice Date]])</f>
        <v>23</v>
      </c>
      <c r="S152" s="11" t="s">
        <v>560</v>
      </c>
    </row>
    <row r="153" spans="1:19" x14ac:dyDescent="0.25">
      <c r="A153" s="10" t="s">
        <v>20</v>
      </c>
      <c r="B153" s="2" t="s">
        <v>173</v>
      </c>
      <c r="C153" s="5">
        <v>44429</v>
      </c>
      <c r="D153" s="2" t="s">
        <v>522</v>
      </c>
      <c r="E153" s="2" t="s">
        <v>525</v>
      </c>
      <c r="F153" s="2" t="s">
        <v>541</v>
      </c>
      <c r="G153" s="2" t="s">
        <v>551</v>
      </c>
      <c r="H153" s="2" t="s">
        <v>594</v>
      </c>
      <c r="I153" s="4">
        <v>146.66999999999999</v>
      </c>
      <c r="J153" s="2">
        <v>3</v>
      </c>
      <c r="K153" s="4">
        <f>Table13[[#This Row],[Price per Unit]]*Table13[[#This Row],[Units Sold]]</f>
        <v>440.01</v>
      </c>
      <c r="L153" s="2">
        <v>127.67</v>
      </c>
      <c r="M153" s="22">
        <f>Table13[[#This Row],[Operating Profit]]/Table13[[#This Row],[Total Sales]]</f>
        <v>0.29015249653416969</v>
      </c>
      <c r="N153" s="2" t="s">
        <v>555</v>
      </c>
      <c r="O153" s="2" t="str">
        <f>IF(MONTH(Table13[[#This Row],[Invoice Date]])&lt;4,"Q1",IF(MONTH(Table13[[#This Row],[Invoice Date]])&lt;7,"Q2",IF(MONTH(Table13[[#This Row],[Invoice Date]])&lt;10,"Q3",IF(MONTH(Table13[[#This Row],[Invoice Date]])&lt;13,"Q4"))))</f>
        <v>Q3</v>
      </c>
      <c r="P153" s="2">
        <f>YEAR(Table13[[#This Row],[Invoice Date]])</f>
        <v>2021</v>
      </c>
      <c r="Q153" s="11" t="str">
        <f>TEXT(Table13[[#This Row],[Invoice Date]],"mmm")</f>
        <v>Aug</v>
      </c>
      <c r="R153" s="11">
        <f>DAY(Table13[[#This Row],[Invoice Date]])</f>
        <v>21</v>
      </c>
      <c r="S153" s="11" t="s">
        <v>562</v>
      </c>
    </row>
    <row r="154" spans="1:19" x14ac:dyDescent="0.25">
      <c r="A154" s="10" t="s">
        <v>17</v>
      </c>
      <c r="B154" s="2" t="s">
        <v>174</v>
      </c>
      <c r="C154" s="5">
        <v>44722</v>
      </c>
      <c r="D154" s="2" t="s">
        <v>522</v>
      </c>
      <c r="E154" s="2" t="s">
        <v>524</v>
      </c>
      <c r="F154" s="2" t="s">
        <v>528</v>
      </c>
      <c r="G154" s="2" t="s">
        <v>528</v>
      </c>
      <c r="H154" s="2" t="s">
        <v>594</v>
      </c>
      <c r="I154" s="4">
        <v>23.58</v>
      </c>
      <c r="J154" s="2">
        <v>54</v>
      </c>
      <c r="K154" s="4">
        <f>Table13[[#This Row],[Price per Unit]]*Table13[[#This Row],[Units Sold]]</f>
        <v>1273.32</v>
      </c>
      <c r="L154" s="2">
        <v>180.79</v>
      </c>
      <c r="M154" s="22">
        <f>Table13[[#This Row],[Operating Profit]]/Table13[[#This Row],[Total Sales]]</f>
        <v>0.14198316212735212</v>
      </c>
      <c r="N154" s="2" t="s">
        <v>554</v>
      </c>
      <c r="O154" s="2" t="str">
        <f>IF(MONTH(Table13[[#This Row],[Invoice Date]])&lt;4,"Q1",IF(MONTH(Table13[[#This Row],[Invoice Date]])&lt;7,"Q2",IF(MONTH(Table13[[#This Row],[Invoice Date]])&lt;10,"Q3",IF(MONTH(Table13[[#This Row],[Invoice Date]])&lt;13,"Q4"))))</f>
        <v>Q2</v>
      </c>
      <c r="P154" s="2">
        <f>YEAR(Table13[[#This Row],[Invoice Date]])</f>
        <v>2022</v>
      </c>
      <c r="Q154" s="11" t="str">
        <f>TEXT(Table13[[#This Row],[Invoice Date]],"mmm")</f>
        <v>Jun</v>
      </c>
      <c r="R154" s="11">
        <f>DAY(Table13[[#This Row],[Invoice Date]])</f>
        <v>10</v>
      </c>
      <c r="S154" s="11" t="s">
        <v>562</v>
      </c>
    </row>
    <row r="155" spans="1:19" x14ac:dyDescent="0.25">
      <c r="A155" s="10" t="s">
        <v>21</v>
      </c>
      <c r="B155" s="2" t="s">
        <v>175</v>
      </c>
      <c r="C155" s="5">
        <v>44950</v>
      </c>
      <c r="D155" s="2" t="s">
        <v>522</v>
      </c>
      <c r="E155" s="2" t="s">
        <v>523</v>
      </c>
      <c r="F155" s="2" t="s">
        <v>539</v>
      </c>
      <c r="G155" s="2" t="s">
        <v>527</v>
      </c>
      <c r="H155" s="2" t="s">
        <v>594</v>
      </c>
      <c r="I155" s="4">
        <v>129.18</v>
      </c>
      <c r="J155" s="2">
        <v>78</v>
      </c>
      <c r="K155" s="4">
        <f>Table13[[#This Row],[Price per Unit]]*Table13[[#This Row],[Units Sold]]</f>
        <v>10076.040000000001</v>
      </c>
      <c r="L155" s="2">
        <v>1533.41</v>
      </c>
      <c r="M155" s="22">
        <f>Table13[[#This Row],[Operating Profit]]/Table13[[#This Row],[Total Sales]]</f>
        <v>0.15218379442717575</v>
      </c>
      <c r="N155" s="2" t="s">
        <v>555</v>
      </c>
      <c r="O155" s="2" t="str">
        <f>IF(MONTH(Table13[[#This Row],[Invoice Date]])&lt;4,"Q1",IF(MONTH(Table13[[#This Row],[Invoice Date]])&lt;7,"Q2",IF(MONTH(Table13[[#This Row],[Invoice Date]])&lt;10,"Q3",IF(MONTH(Table13[[#This Row],[Invoice Date]])&lt;13,"Q4"))))</f>
        <v>Q1</v>
      </c>
      <c r="P155" s="2">
        <f>YEAR(Table13[[#This Row],[Invoice Date]])</f>
        <v>2023</v>
      </c>
      <c r="Q155" s="11" t="str">
        <f>TEXT(Table13[[#This Row],[Invoice Date]],"mmm")</f>
        <v>Jan</v>
      </c>
      <c r="R155" s="11">
        <f>DAY(Table13[[#This Row],[Invoice Date]])</f>
        <v>24</v>
      </c>
      <c r="S155" s="11" t="s">
        <v>560</v>
      </c>
    </row>
    <row r="156" spans="1:19" x14ac:dyDescent="0.25">
      <c r="A156" s="10" t="s">
        <v>20</v>
      </c>
      <c r="B156" s="2" t="s">
        <v>176</v>
      </c>
      <c r="C156" s="5">
        <v>44969</v>
      </c>
      <c r="D156" s="2" t="s">
        <v>522</v>
      </c>
      <c r="E156" s="2" t="s">
        <v>524</v>
      </c>
      <c r="F156" s="2" t="s">
        <v>529</v>
      </c>
      <c r="G156" s="2" t="s">
        <v>538</v>
      </c>
      <c r="H156" s="2" t="s">
        <v>593</v>
      </c>
      <c r="I156" s="4">
        <v>117.73</v>
      </c>
      <c r="J156" s="2">
        <v>64</v>
      </c>
      <c r="K156" s="4">
        <f>Table13[[#This Row],[Price per Unit]]*Table13[[#This Row],[Units Sold]]</f>
        <v>7534.72</v>
      </c>
      <c r="L156" s="2">
        <v>2214.63</v>
      </c>
      <c r="M156" s="22">
        <f>Table13[[#This Row],[Operating Profit]]/Table13[[#This Row],[Total Sales]]</f>
        <v>0.2939233309266967</v>
      </c>
      <c r="N156" s="2" t="s">
        <v>555</v>
      </c>
      <c r="O156" s="2" t="str">
        <f>IF(MONTH(Table13[[#This Row],[Invoice Date]])&lt;4,"Q1",IF(MONTH(Table13[[#This Row],[Invoice Date]])&lt;7,"Q2",IF(MONTH(Table13[[#This Row],[Invoice Date]])&lt;10,"Q3",IF(MONTH(Table13[[#This Row],[Invoice Date]])&lt;13,"Q4"))))</f>
        <v>Q1</v>
      </c>
      <c r="P156" s="2">
        <f>YEAR(Table13[[#This Row],[Invoice Date]])</f>
        <v>2023</v>
      </c>
      <c r="Q156" s="11" t="str">
        <f>TEXT(Table13[[#This Row],[Invoice Date]],"mmm")</f>
        <v>Feb</v>
      </c>
      <c r="R156" s="11">
        <f>DAY(Table13[[#This Row],[Invoice Date]])</f>
        <v>12</v>
      </c>
      <c r="S156" s="11" t="s">
        <v>561</v>
      </c>
    </row>
    <row r="157" spans="1:19" x14ac:dyDescent="0.25">
      <c r="A157" s="10" t="s">
        <v>21</v>
      </c>
      <c r="B157" s="2" t="s">
        <v>177</v>
      </c>
      <c r="C157" s="5">
        <v>44688</v>
      </c>
      <c r="D157" s="2" t="s">
        <v>522</v>
      </c>
      <c r="E157" s="2" t="s">
        <v>595</v>
      </c>
      <c r="F157" s="2" t="s">
        <v>572</v>
      </c>
      <c r="G157" s="2" t="s">
        <v>573</v>
      </c>
      <c r="H157" s="2" t="s">
        <v>591</v>
      </c>
      <c r="I157" s="4">
        <v>49.73</v>
      </c>
      <c r="J157" s="2">
        <v>40</v>
      </c>
      <c r="K157" s="4">
        <f>Table13[[#This Row],[Price per Unit]]*Table13[[#This Row],[Units Sold]]</f>
        <v>1989.1999999999998</v>
      </c>
      <c r="L157" s="2">
        <v>491.22</v>
      </c>
      <c r="M157" s="22">
        <f>Table13[[#This Row],[Operating Profit]]/Table13[[#This Row],[Total Sales]]</f>
        <v>0.24694349487231051</v>
      </c>
      <c r="N157" s="2" t="s">
        <v>554</v>
      </c>
      <c r="O157" s="2" t="str">
        <f>IF(MONTH(Table13[[#This Row],[Invoice Date]])&lt;4,"Q1",IF(MONTH(Table13[[#This Row],[Invoice Date]])&lt;7,"Q2",IF(MONTH(Table13[[#This Row],[Invoice Date]])&lt;10,"Q3",IF(MONTH(Table13[[#This Row],[Invoice Date]])&lt;13,"Q4"))))</f>
        <v>Q2</v>
      </c>
      <c r="P157" s="2">
        <f>YEAR(Table13[[#This Row],[Invoice Date]])</f>
        <v>2022</v>
      </c>
      <c r="Q157" s="11" t="str">
        <f>TEXT(Table13[[#This Row],[Invoice Date]],"mmm")</f>
        <v>May</v>
      </c>
      <c r="R157" s="11">
        <f>DAY(Table13[[#This Row],[Invoice Date]])</f>
        <v>7</v>
      </c>
      <c r="S157" s="11" t="s">
        <v>560</v>
      </c>
    </row>
    <row r="158" spans="1:19" x14ac:dyDescent="0.25">
      <c r="A158" s="10" t="s">
        <v>18</v>
      </c>
      <c r="B158" s="2" t="s">
        <v>178</v>
      </c>
      <c r="C158" s="5">
        <v>44991</v>
      </c>
      <c r="D158" s="2" t="s">
        <v>522</v>
      </c>
      <c r="E158" s="2" t="s">
        <v>524</v>
      </c>
      <c r="F158" s="2" t="s">
        <v>538</v>
      </c>
      <c r="G158" s="2" t="s">
        <v>528</v>
      </c>
      <c r="H158" s="2" t="s">
        <v>593</v>
      </c>
      <c r="I158" s="4">
        <v>144.32</v>
      </c>
      <c r="J158" s="2">
        <v>59</v>
      </c>
      <c r="K158" s="4">
        <f>Table13[[#This Row],[Price per Unit]]*Table13[[#This Row],[Units Sold]]</f>
        <v>8514.8799999999992</v>
      </c>
      <c r="L158" s="2">
        <v>2042.88</v>
      </c>
      <c r="M158" s="22">
        <f>Table13[[#This Row],[Operating Profit]]/Table13[[#This Row],[Total Sales]]</f>
        <v>0.23991882445789023</v>
      </c>
      <c r="N158" s="2" t="s">
        <v>555</v>
      </c>
      <c r="O158" s="2" t="str">
        <f>IF(MONTH(Table13[[#This Row],[Invoice Date]])&lt;4,"Q1",IF(MONTH(Table13[[#This Row],[Invoice Date]])&lt;7,"Q2",IF(MONTH(Table13[[#This Row],[Invoice Date]])&lt;10,"Q3",IF(MONTH(Table13[[#This Row],[Invoice Date]])&lt;13,"Q4"))))</f>
        <v>Q1</v>
      </c>
      <c r="P158" s="2">
        <f>YEAR(Table13[[#This Row],[Invoice Date]])</f>
        <v>2023</v>
      </c>
      <c r="Q158" s="11" t="str">
        <f>TEXT(Table13[[#This Row],[Invoice Date]],"mmm")</f>
        <v>Mar</v>
      </c>
      <c r="R158" s="11">
        <f>DAY(Table13[[#This Row],[Invoice Date]])</f>
        <v>6</v>
      </c>
      <c r="S158" s="11" t="s">
        <v>562</v>
      </c>
    </row>
    <row r="159" spans="1:19" x14ac:dyDescent="0.25">
      <c r="A159" s="10" t="s">
        <v>19</v>
      </c>
      <c r="B159" s="2" t="s">
        <v>179</v>
      </c>
      <c r="C159" s="5">
        <v>44885</v>
      </c>
      <c r="D159" s="2" t="s">
        <v>522</v>
      </c>
      <c r="E159" s="2" t="s">
        <v>525</v>
      </c>
      <c r="F159" s="2" t="s">
        <v>531</v>
      </c>
      <c r="G159" s="2" t="s">
        <v>548</v>
      </c>
      <c r="H159" s="2" t="s">
        <v>592</v>
      </c>
      <c r="I159" s="4">
        <v>39.26</v>
      </c>
      <c r="J159" s="2">
        <v>55</v>
      </c>
      <c r="K159" s="4">
        <f>Table13[[#This Row],[Price per Unit]]*Table13[[#This Row],[Units Sold]]</f>
        <v>2159.2999999999997</v>
      </c>
      <c r="L159" s="2">
        <v>584.27</v>
      </c>
      <c r="M159" s="22">
        <f>Table13[[#This Row],[Operating Profit]]/Table13[[#This Row],[Total Sales]]</f>
        <v>0.27058305932478122</v>
      </c>
      <c r="N159" s="2" t="s">
        <v>554</v>
      </c>
      <c r="O159" s="2" t="str">
        <f>IF(MONTH(Table13[[#This Row],[Invoice Date]])&lt;4,"Q1",IF(MONTH(Table13[[#This Row],[Invoice Date]])&lt;7,"Q2",IF(MONTH(Table13[[#This Row],[Invoice Date]])&lt;10,"Q3",IF(MONTH(Table13[[#This Row],[Invoice Date]])&lt;13,"Q4"))))</f>
        <v>Q4</v>
      </c>
      <c r="P159" s="2">
        <f>YEAR(Table13[[#This Row],[Invoice Date]])</f>
        <v>2022</v>
      </c>
      <c r="Q159" s="11" t="str">
        <f>TEXT(Table13[[#This Row],[Invoice Date]],"mmm")</f>
        <v>Nov</v>
      </c>
      <c r="R159" s="11">
        <f>DAY(Table13[[#This Row],[Invoice Date]])</f>
        <v>20</v>
      </c>
      <c r="S159" s="11" t="s">
        <v>560</v>
      </c>
    </row>
    <row r="160" spans="1:19" x14ac:dyDescent="0.25">
      <c r="A160" s="10" t="s">
        <v>17</v>
      </c>
      <c r="B160" s="2" t="s">
        <v>180</v>
      </c>
      <c r="C160" s="5">
        <v>44806</v>
      </c>
      <c r="D160" s="2" t="s">
        <v>522</v>
      </c>
      <c r="E160" s="2" t="s">
        <v>525</v>
      </c>
      <c r="F160" s="2" t="s">
        <v>540</v>
      </c>
      <c r="G160" s="2" t="s">
        <v>553</v>
      </c>
      <c r="H160" s="2" t="s">
        <v>591</v>
      </c>
      <c r="I160" s="4">
        <v>108.34</v>
      </c>
      <c r="J160" s="2">
        <v>62</v>
      </c>
      <c r="K160" s="4">
        <f>Table13[[#This Row],[Price per Unit]]*Table13[[#This Row],[Units Sold]]</f>
        <v>6717.08</v>
      </c>
      <c r="L160" s="2">
        <v>827.31</v>
      </c>
      <c r="M160" s="22">
        <f>Table13[[#This Row],[Operating Profit]]/Table13[[#This Row],[Total Sales]]</f>
        <v>0.12316512532231266</v>
      </c>
      <c r="N160" s="2" t="s">
        <v>555</v>
      </c>
      <c r="O160" s="2" t="str">
        <f>IF(MONTH(Table13[[#This Row],[Invoice Date]])&lt;4,"Q1",IF(MONTH(Table13[[#This Row],[Invoice Date]])&lt;7,"Q2",IF(MONTH(Table13[[#This Row],[Invoice Date]])&lt;10,"Q3",IF(MONTH(Table13[[#This Row],[Invoice Date]])&lt;13,"Q4"))))</f>
        <v>Q3</v>
      </c>
      <c r="P160" s="2">
        <f>YEAR(Table13[[#This Row],[Invoice Date]])</f>
        <v>2022</v>
      </c>
      <c r="Q160" s="11" t="str">
        <f>TEXT(Table13[[#This Row],[Invoice Date]],"mmm")</f>
        <v>Sep</v>
      </c>
      <c r="R160" s="11">
        <f>DAY(Table13[[#This Row],[Invoice Date]])</f>
        <v>2</v>
      </c>
      <c r="S160" s="11" t="s">
        <v>560</v>
      </c>
    </row>
    <row r="161" spans="1:19" x14ac:dyDescent="0.25">
      <c r="A161" s="10" t="s">
        <v>21</v>
      </c>
      <c r="B161" s="2" t="s">
        <v>181</v>
      </c>
      <c r="C161" s="5">
        <v>44799</v>
      </c>
      <c r="D161" s="2" t="s">
        <v>522</v>
      </c>
      <c r="E161" s="2" t="s">
        <v>524</v>
      </c>
      <c r="F161" s="2" t="s">
        <v>532</v>
      </c>
      <c r="G161" s="2" t="s">
        <v>538</v>
      </c>
      <c r="H161" s="2" t="s">
        <v>594</v>
      </c>
      <c r="I161" s="4">
        <v>49.24</v>
      </c>
      <c r="J161" s="2">
        <v>4</v>
      </c>
      <c r="K161" s="4">
        <f>Table13[[#This Row],[Price per Unit]]*Table13[[#This Row],[Units Sold]]</f>
        <v>196.96</v>
      </c>
      <c r="L161" s="2">
        <v>47.51</v>
      </c>
      <c r="M161" s="22">
        <f>Table13[[#This Row],[Operating Profit]]/Table13[[#This Row],[Total Sales]]</f>
        <v>0.2412164906580016</v>
      </c>
      <c r="N161" s="2" t="s">
        <v>554</v>
      </c>
      <c r="O161" s="2" t="str">
        <f>IF(MONTH(Table13[[#This Row],[Invoice Date]])&lt;4,"Q1",IF(MONTH(Table13[[#This Row],[Invoice Date]])&lt;7,"Q2",IF(MONTH(Table13[[#This Row],[Invoice Date]])&lt;10,"Q3",IF(MONTH(Table13[[#This Row],[Invoice Date]])&lt;13,"Q4"))))</f>
        <v>Q3</v>
      </c>
      <c r="P161" s="2">
        <f>YEAR(Table13[[#This Row],[Invoice Date]])</f>
        <v>2022</v>
      </c>
      <c r="Q161" s="11" t="str">
        <f>TEXT(Table13[[#This Row],[Invoice Date]],"mmm")</f>
        <v>Aug</v>
      </c>
      <c r="R161" s="11">
        <f>DAY(Table13[[#This Row],[Invoice Date]])</f>
        <v>26</v>
      </c>
      <c r="S161" s="11" t="s">
        <v>562</v>
      </c>
    </row>
    <row r="162" spans="1:19" x14ac:dyDescent="0.25">
      <c r="A162" s="10" t="s">
        <v>20</v>
      </c>
      <c r="B162" s="2" t="s">
        <v>182</v>
      </c>
      <c r="C162" s="5">
        <v>45150</v>
      </c>
      <c r="D162" s="2" t="s">
        <v>522</v>
      </c>
      <c r="E162" s="2" t="s">
        <v>524</v>
      </c>
      <c r="F162" s="2" t="s">
        <v>529</v>
      </c>
      <c r="G162" s="2" t="s">
        <v>528</v>
      </c>
      <c r="H162" s="2" t="s">
        <v>593</v>
      </c>
      <c r="I162" s="4">
        <v>76.08</v>
      </c>
      <c r="J162" s="2">
        <v>60</v>
      </c>
      <c r="K162" s="4">
        <f>Table13[[#This Row],[Price per Unit]]*Table13[[#This Row],[Units Sold]]</f>
        <v>4564.8</v>
      </c>
      <c r="L162" s="2">
        <v>916.33</v>
      </c>
      <c r="M162" s="22">
        <f>Table13[[#This Row],[Operating Profit]]/Table13[[#This Row],[Total Sales]]</f>
        <v>0.20073825797406239</v>
      </c>
      <c r="N162" s="2" t="s">
        <v>554</v>
      </c>
      <c r="O162" s="2" t="str">
        <f>IF(MONTH(Table13[[#This Row],[Invoice Date]])&lt;4,"Q1",IF(MONTH(Table13[[#This Row],[Invoice Date]])&lt;7,"Q2",IF(MONTH(Table13[[#This Row],[Invoice Date]])&lt;10,"Q3",IF(MONTH(Table13[[#This Row],[Invoice Date]])&lt;13,"Q4"))))</f>
        <v>Q3</v>
      </c>
      <c r="P162" s="2">
        <f>YEAR(Table13[[#This Row],[Invoice Date]])</f>
        <v>2023</v>
      </c>
      <c r="Q162" s="11" t="str">
        <f>TEXT(Table13[[#This Row],[Invoice Date]],"mmm")</f>
        <v>Aug</v>
      </c>
      <c r="R162" s="11">
        <f>DAY(Table13[[#This Row],[Invoice Date]])</f>
        <v>12</v>
      </c>
      <c r="S162" s="11" t="s">
        <v>561</v>
      </c>
    </row>
    <row r="163" spans="1:19" x14ac:dyDescent="0.25">
      <c r="A163" s="10" t="s">
        <v>21</v>
      </c>
      <c r="B163" s="2" t="s">
        <v>183</v>
      </c>
      <c r="C163" s="5">
        <v>45159</v>
      </c>
      <c r="D163" s="2" t="s">
        <v>522</v>
      </c>
      <c r="E163" s="2" t="s">
        <v>523</v>
      </c>
      <c r="F163" s="2" t="s">
        <v>527</v>
      </c>
      <c r="G163" s="2" t="s">
        <v>533</v>
      </c>
      <c r="H163" s="2" t="s">
        <v>594</v>
      </c>
      <c r="I163" s="4">
        <v>113.49</v>
      </c>
      <c r="J163" s="2">
        <v>75</v>
      </c>
      <c r="K163" s="4">
        <f>Table13[[#This Row],[Price per Unit]]*Table13[[#This Row],[Units Sold]]</f>
        <v>8511.75</v>
      </c>
      <c r="L163" s="2">
        <v>2262.6799999999998</v>
      </c>
      <c r="M163" s="22">
        <f>Table13[[#This Row],[Operating Profit]]/Table13[[#This Row],[Total Sales]]</f>
        <v>0.26583017593326869</v>
      </c>
      <c r="N163" s="2" t="s">
        <v>554</v>
      </c>
      <c r="O163" s="2" t="str">
        <f>IF(MONTH(Table13[[#This Row],[Invoice Date]])&lt;4,"Q1",IF(MONTH(Table13[[#This Row],[Invoice Date]])&lt;7,"Q2",IF(MONTH(Table13[[#This Row],[Invoice Date]])&lt;10,"Q3",IF(MONTH(Table13[[#This Row],[Invoice Date]])&lt;13,"Q4"))))</f>
        <v>Q3</v>
      </c>
      <c r="P163" s="2">
        <f>YEAR(Table13[[#This Row],[Invoice Date]])</f>
        <v>2023</v>
      </c>
      <c r="Q163" s="11" t="str">
        <f>TEXT(Table13[[#This Row],[Invoice Date]],"mmm")</f>
        <v>Aug</v>
      </c>
      <c r="R163" s="11">
        <f>DAY(Table13[[#This Row],[Invoice Date]])</f>
        <v>21</v>
      </c>
      <c r="S163" s="11" t="s">
        <v>560</v>
      </c>
    </row>
    <row r="164" spans="1:19" x14ac:dyDescent="0.25">
      <c r="A164" s="10" t="s">
        <v>20</v>
      </c>
      <c r="B164" s="2" t="s">
        <v>184</v>
      </c>
      <c r="C164" s="5">
        <v>44824</v>
      </c>
      <c r="D164" s="2" t="s">
        <v>522</v>
      </c>
      <c r="E164" s="2" t="s">
        <v>595</v>
      </c>
      <c r="F164" s="2" t="s">
        <v>572</v>
      </c>
      <c r="G164" s="2" t="s">
        <v>574</v>
      </c>
      <c r="H164" s="2" t="s">
        <v>594</v>
      </c>
      <c r="I164" s="4">
        <v>93.23</v>
      </c>
      <c r="J164" s="2">
        <v>95</v>
      </c>
      <c r="K164" s="4">
        <f>Table13[[#This Row],[Price per Unit]]*Table13[[#This Row],[Units Sold]]</f>
        <v>8856.85</v>
      </c>
      <c r="L164" s="2">
        <v>1785.79</v>
      </c>
      <c r="M164" s="22">
        <f>Table13[[#This Row],[Operating Profit]]/Table13[[#This Row],[Total Sales]]</f>
        <v>0.20162811834907443</v>
      </c>
      <c r="N164" s="2" t="s">
        <v>555</v>
      </c>
      <c r="O164" s="2" t="str">
        <f>IF(MONTH(Table13[[#This Row],[Invoice Date]])&lt;4,"Q1",IF(MONTH(Table13[[#This Row],[Invoice Date]])&lt;7,"Q2",IF(MONTH(Table13[[#This Row],[Invoice Date]])&lt;10,"Q3",IF(MONTH(Table13[[#This Row],[Invoice Date]])&lt;13,"Q4"))))</f>
        <v>Q3</v>
      </c>
      <c r="P164" s="2">
        <f>YEAR(Table13[[#This Row],[Invoice Date]])</f>
        <v>2022</v>
      </c>
      <c r="Q164" s="11" t="str">
        <f>TEXT(Table13[[#This Row],[Invoice Date]],"mmm")</f>
        <v>Sep</v>
      </c>
      <c r="R164" s="11">
        <f>DAY(Table13[[#This Row],[Invoice Date]])</f>
        <v>20</v>
      </c>
      <c r="S164" s="11" t="s">
        <v>562</v>
      </c>
    </row>
    <row r="165" spans="1:19" x14ac:dyDescent="0.25">
      <c r="A165" s="10" t="s">
        <v>21</v>
      </c>
      <c r="B165" s="2" t="s">
        <v>185</v>
      </c>
      <c r="C165" s="5">
        <v>44355</v>
      </c>
      <c r="D165" s="2" t="s">
        <v>522</v>
      </c>
      <c r="E165" s="2" t="s">
        <v>524</v>
      </c>
      <c r="F165" s="2" t="s">
        <v>538</v>
      </c>
      <c r="G165" s="2" t="s">
        <v>528</v>
      </c>
      <c r="H165" s="2" t="s">
        <v>592</v>
      </c>
      <c r="I165" s="4">
        <v>75.58</v>
      </c>
      <c r="J165" s="2">
        <v>96</v>
      </c>
      <c r="K165" s="4">
        <f>Table13[[#This Row],[Price per Unit]]*Table13[[#This Row],[Units Sold]]</f>
        <v>7255.68</v>
      </c>
      <c r="L165" s="2">
        <v>1625.62</v>
      </c>
      <c r="M165" s="22">
        <f>Table13[[#This Row],[Operating Profit]]/Table13[[#This Row],[Total Sales]]</f>
        <v>0.22404791832054333</v>
      </c>
      <c r="N165" s="2" t="s">
        <v>554</v>
      </c>
      <c r="O165" s="2" t="str">
        <f>IF(MONTH(Table13[[#This Row],[Invoice Date]])&lt;4,"Q1",IF(MONTH(Table13[[#This Row],[Invoice Date]])&lt;7,"Q2",IF(MONTH(Table13[[#This Row],[Invoice Date]])&lt;10,"Q3",IF(MONTH(Table13[[#This Row],[Invoice Date]])&lt;13,"Q4"))))</f>
        <v>Q2</v>
      </c>
      <c r="P165" s="2">
        <f>YEAR(Table13[[#This Row],[Invoice Date]])</f>
        <v>2021</v>
      </c>
      <c r="Q165" s="11" t="str">
        <f>TEXT(Table13[[#This Row],[Invoice Date]],"mmm")</f>
        <v>Jun</v>
      </c>
      <c r="R165" s="11">
        <f>DAY(Table13[[#This Row],[Invoice Date]])</f>
        <v>8</v>
      </c>
      <c r="S165" s="11" t="s">
        <v>562</v>
      </c>
    </row>
    <row r="166" spans="1:19" x14ac:dyDescent="0.25">
      <c r="A166" s="10" t="s">
        <v>20</v>
      </c>
      <c r="B166" s="2" t="s">
        <v>186</v>
      </c>
      <c r="C166" s="5">
        <v>45117</v>
      </c>
      <c r="D166" s="2" t="s">
        <v>522</v>
      </c>
      <c r="E166" s="2" t="s">
        <v>595</v>
      </c>
      <c r="F166" s="2" t="s">
        <v>575</v>
      </c>
      <c r="G166" s="2" t="s">
        <v>576</v>
      </c>
      <c r="H166" s="2" t="s">
        <v>591</v>
      </c>
      <c r="I166" s="4">
        <v>62.42</v>
      </c>
      <c r="J166" s="2">
        <v>91</v>
      </c>
      <c r="K166" s="4">
        <f>Table13[[#This Row],[Price per Unit]]*Table13[[#This Row],[Units Sold]]</f>
        <v>5680.22</v>
      </c>
      <c r="L166" s="2">
        <v>1110.76</v>
      </c>
      <c r="M166" s="22">
        <f>Table13[[#This Row],[Operating Profit]]/Table13[[#This Row],[Total Sales]]</f>
        <v>0.19554876395632562</v>
      </c>
      <c r="N166" s="2" t="s">
        <v>555</v>
      </c>
      <c r="O166" s="2" t="str">
        <f>IF(MONTH(Table13[[#This Row],[Invoice Date]])&lt;4,"Q1",IF(MONTH(Table13[[#This Row],[Invoice Date]])&lt;7,"Q2",IF(MONTH(Table13[[#This Row],[Invoice Date]])&lt;10,"Q3",IF(MONTH(Table13[[#This Row],[Invoice Date]])&lt;13,"Q4"))))</f>
        <v>Q3</v>
      </c>
      <c r="P166" s="2">
        <f>YEAR(Table13[[#This Row],[Invoice Date]])</f>
        <v>2023</v>
      </c>
      <c r="Q166" s="11" t="str">
        <f>TEXT(Table13[[#This Row],[Invoice Date]],"mmm")</f>
        <v>Jul</v>
      </c>
      <c r="R166" s="11">
        <f>DAY(Table13[[#This Row],[Invoice Date]])</f>
        <v>10</v>
      </c>
      <c r="S166" s="11" t="s">
        <v>560</v>
      </c>
    </row>
    <row r="167" spans="1:19" x14ac:dyDescent="0.25">
      <c r="A167" s="10" t="s">
        <v>18</v>
      </c>
      <c r="B167" s="2" t="s">
        <v>187</v>
      </c>
      <c r="C167" s="5">
        <v>44344</v>
      </c>
      <c r="D167" s="2" t="s">
        <v>522</v>
      </c>
      <c r="E167" s="2" t="s">
        <v>526</v>
      </c>
      <c r="F167" s="2" t="s">
        <v>537</v>
      </c>
      <c r="G167" s="2" t="s">
        <v>537</v>
      </c>
      <c r="H167" s="2" t="s">
        <v>592</v>
      </c>
      <c r="I167" s="4">
        <v>129.16</v>
      </c>
      <c r="J167" s="2">
        <v>30</v>
      </c>
      <c r="K167" s="4">
        <f>Table13[[#This Row],[Price per Unit]]*Table13[[#This Row],[Units Sold]]</f>
        <v>3874.7999999999997</v>
      </c>
      <c r="L167" s="2">
        <v>758.03</v>
      </c>
      <c r="M167" s="22">
        <f>Table13[[#This Row],[Operating Profit]]/Table13[[#This Row],[Total Sales]]</f>
        <v>0.19563074223185714</v>
      </c>
      <c r="N167" s="2" t="s">
        <v>554</v>
      </c>
      <c r="O167" s="2" t="str">
        <f>IF(MONTH(Table13[[#This Row],[Invoice Date]])&lt;4,"Q1",IF(MONTH(Table13[[#This Row],[Invoice Date]])&lt;7,"Q2",IF(MONTH(Table13[[#This Row],[Invoice Date]])&lt;10,"Q3",IF(MONTH(Table13[[#This Row],[Invoice Date]])&lt;13,"Q4"))))</f>
        <v>Q2</v>
      </c>
      <c r="P167" s="2">
        <f>YEAR(Table13[[#This Row],[Invoice Date]])</f>
        <v>2021</v>
      </c>
      <c r="Q167" s="11" t="str">
        <f>TEXT(Table13[[#This Row],[Invoice Date]],"mmm")</f>
        <v>May</v>
      </c>
      <c r="R167" s="11">
        <f>DAY(Table13[[#This Row],[Invoice Date]])</f>
        <v>28</v>
      </c>
      <c r="S167" s="11" t="s">
        <v>561</v>
      </c>
    </row>
    <row r="168" spans="1:19" x14ac:dyDescent="0.25">
      <c r="A168" s="10" t="s">
        <v>20</v>
      </c>
      <c r="B168" s="2" t="s">
        <v>188</v>
      </c>
      <c r="C168" s="5">
        <v>45146</v>
      </c>
      <c r="D168" s="2" t="s">
        <v>522</v>
      </c>
      <c r="E168" s="2" t="s">
        <v>595</v>
      </c>
      <c r="F168" s="2" t="s">
        <v>575</v>
      </c>
      <c r="G168" s="2" t="s">
        <v>577</v>
      </c>
      <c r="H168" s="2" t="s">
        <v>592</v>
      </c>
      <c r="I168" s="4">
        <v>38.700000000000003</v>
      </c>
      <c r="J168" s="2">
        <v>2</v>
      </c>
      <c r="K168" s="4">
        <f>Table13[[#This Row],[Price per Unit]]*Table13[[#This Row],[Units Sold]]</f>
        <v>77.400000000000006</v>
      </c>
      <c r="L168" s="2">
        <v>19.63</v>
      </c>
      <c r="M168" s="22">
        <f>Table13[[#This Row],[Operating Profit]]/Table13[[#This Row],[Total Sales]]</f>
        <v>0.2536175710594315</v>
      </c>
      <c r="N168" s="2" t="s">
        <v>555</v>
      </c>
      <c r="O168" s="2" t="str">
        <f>IF(MONTH(Table13[[#This Row],[Invoice Date]])&lt;4,"Q1",IF(MONTH(Table13[[#This Row],[Invoice Date]])&lt;7,"Q2",IF(MONTH(Table13[[#This Row],[Invoice Date]])&lt;10,"Q3",IF(MONTH(Table13[[#This Row],[Invoice Date]])&lt;13,"Q4"))))</f>
        <v>Q3</v>
      </c>
      <c r="P168" s="2">
        <f>YEAR(Table13[[#This Row],[Invoice Date]])</f>
        <v>2023</v>
      </c>
      <c r="Q168" s="11" t="str">
        <f>TEXT(Table13[[#This Row],[Invoice Date]],"mmm")</f>
        <v>Aug</v>
      </c>
      <c r="R168" s="11">
        <f>DAY(Table13[[#This Row],[Invoice Date]])</f>
        <v>8</v>
      </c>
      <c r="S168" s="11" t="s">
        <v>560</v>
      </c>
    </row>
    <row r="169" spans="1:19" x14ac:dyDescent="0.25">
      <c r="A169" s="10" t="s">
        <v>20</v>
      </c>
      <c r="B169" s="2" t="s">
        <v>189</v>
      </c>
      <c r="C169" s="5">
        <v>44632</v>
      </c>
      <c r="D169" s="2" t="s">
        <v>522</v>
      </c>
      <c r="E169" s="2" t="s">
        <v>524</v>
      </c>
      <c r="F169" s="2" t="s">
        <v>536</v>
      </c>
      <c r="G169" s="2" t="s">
        <v>529</v>
      </c>
      <c r="H169" s="2" t="s">
        <v>592</v>
      </c>
      <c r="I169" s="4">
        <v>75.91</v>
      </c>
      <c r="J169" s="2">
        <v>62</v>
      </c>
      <c r="K169" s="4">
        <f>Table13[[#This Row],[Price per Unit]]*Table13[[#This Row],[Units Sold]]</f>
        <v>4706.42</v>
      </c>
      <c r="L169" s="2">
        <v>1062.3</v>
      </c>
      <c r="M169" s="22">
        <f>Table13[[#This Row],[Operating Profit]]/Table13[[#This Row],[Total Sales]]</f>
        <v>0.22571296229405788</v>
      </c>
      <c r="N169" s="2" t="s">
        <v>555</v>
      </c>
      <c r="O169" s="2" t="str">
        <f>IF(MONTH(Table13[[#This Row],[Invoice Date]])&lt;4,"Q1",IF(MONTH(Table13[[#This Row],[Invoice Date]])&lt;7,"Q2",IF(MONTH(Table13[[#This Row],[Invoice Date]])&lt;10,"Q3",IF(MONTH(Table13[[#This Row],[Invoice Date]])&lt;13,"Q4"))))</f>
        <v>Q1</v>
      </c>
      <c r="P169" s="2">
        <f>YEAR(Table13[[#This Row],[Invoice Date]])</f>
        <v>2022</v>
      </c>
      <c r="Q169" s="11" t="str">
        <f>TEXT(Table13[[#This Row],[Invoice Date]],"mmm")</f>
        <v>Mar</v>
      </c>
      <c r="R169" s="11">
        <f>DAY(Table13[[#This Row],[Invoice Date]])</f>
        <v>12</v>
      </c>
      <c r="S169" s="11" t="s">
        <v>561</v>
      </c>
    </row>
    <row r="170" spans="1:19" x14ac:dyDescent="0.25">
      <c r="A170" s="10" t="s">
        <v>19</v>
      </c>
      <c r="B170" s="2" t="s">
        <v>190</v>
      </c>
      <c r="C170" s="5">
        <v>45012</v>
      </c>
      <c r="D170" s="2" t="s">
        <v>522</v>
      </c>
      <c r="E170" s="2" t="s">
        <v>523</v>
      </c>
      <c r="F170" s="2" t="s">
        <v>545</v>
      </c>
      <c r="G170" s="2" t="s">
        <v>530</v>
      </c>
      <c r="H170" s="2" t="s">
        <v>594</v>
      </c>
      <c r="I170" s="4">
        <v>137.49</v>
      </c>
      <c r="J170" s="2">
        <v>49</v>
      </c>
      <c r="K170" s="4">
        <f>Table13[[#This Row],[Price per Unit]]*Table13[[#This Row],[Units Sold]]</f>
        <v>6737.01</v>
      </c>
      <c r="L170" s="2">
        <v>1526.96</v>
      </c>
      <c r="M170" s="22">
        <f>Table13[[#This Row],[Operating Profit]]/Table13[[#This Row],[Total Sales]]</f>
        <v>0.22665247639531483</v>
      </c>
      <c r="N170" s="2" t="s">
        <v>554</v>
      </c>
      <c r="O170" s="2" t="str">
        <f>IF(MONTH(Table13[[#This Row],[Invoice Date]])&lt;4,"Q1",IF(MONTH(Table13[[#This Row],[Invoice Date]])&lt;7,"Q2",IF(MONTH(Table13[[#This Row],[Invoice Date]])&lt;10,"Q3",IF(MONTH(Table13[[#This Row],[Invoice Date]])&lt;13,"Q4"))))</f>
        <v>Q1</v>
      </c>
      <c r="P170" s="2">
        <f>YEAR(Table13[[#This Row],[Invoice Date]])</f>
        <v>2023</v>
      </c>
      <c r="Q170" s="11" t="str">
        <f>TEXT(Table13[[#This Row],[Invoice Date]],"mmm")</f>
        <v>Mar</v>
      </c>
      <c r="R170" s="11">
        <f>DAY(Table13[[#This Row],[Invoice Date]])</f>
        <v>27</v>
      </c>
      <c r="S170" s="11" t="s">
        <v>561</v>
      </c>
    </row>
    <row r="171" spans="1:19" x14ac:dyDescent="0.25">
      <c r="A171" s="10" t="s">
        <v>20</v>
      </c>
      <c r="B171" s="2" t="s">
        <v>191</v>
      </c>
      <c r="C171" s="5">
        <v>44552</v>
      </c>
      <c r="D171" s="2" t="s">
        <v>522</v>
      </c>
      <c r="E171" s="2" t="s">
        <v>524</v>
      </c>
      <c r="F171" s="2" t="s">
        <v>528</v>
      </c>
      <c r="G171" s="2" t="s">
        <v>549</v>
      </c>
      <c r="H171" s="2" t="s">
        <v>592</v>
      </c>
      <c r="I171" s="4">
        <v>129.96</v>
      </c>
      <c r="J171" s="2">
        <v>9</v>
      </c>
      <c r="K171" s="4">
        <f>Table13[[#This Row],[Price per Unit]]*Table13[[#This Row],[Units Sold]]</f>
        <v>1169.6400000000001</v>
      </c>
      <c r="L171" s="2">
        <v>222.3</v>
      </c>
      <c r="M171" s="22">
        <f>Table13[[#This Row],[Operating Profit]]/Table13[[#This Row],[Total Sales]]</f>
        <v>0.19005847953216373</v>
      </c>
      <c r="N171" s="2" t="s">
        <v>554</v>
      </c>
      <c r="O171" s="2" t="str">
        <f>IF(MONTH(Table13[[#This Row],[Invoice Date]])&lt;4,"Q1",IF(MONTH(Table13[[#This Row],[Invoice Date]])&lt;7,"Q2",IF(MONTH(Table13[[#This Row],[Invoice Date]])&lt;10,"Q3",IF(MONTH(Table13[[#This Row],[Invoice Date]])&lt;13,"Q4"))))</f>
        <v>Q4</v>
      </c>
      <c r="P171" s="2">
        <f>YEAR(Table13[[#This Row],[Invoice Date]])</f>
        <v>2021</v>
      </c>
      <c r="Q171" s="11" t="str">
        <f>TEXT(Table13[[#This Row],[Invoice Date]],"mmm")</f>
        <v>Dec</v>
      </c>
      <c r="R171" s="11">
        <f>DAY(Table13[[#This Row],[Invoice Date]])</f>
        <v>22</v>
      </c>
      <c r="S171" s="11" t="s">
        <v>561</v>
      </c>
    </row>
    <row r="172" spans="1:19" x14ac:dyDescent="0.25">
      <c r="A172" s="10" t="s">
        <v>19</v>
      </c>
      <c r="B172" s="2" t="s">
        <v>192</v>
      </c>
      <c r="C172" s="5">
        <v>44884</v>
      </c>
      <c r="D172" s="2" t="s">
        <v>522</v>
      </c>
      <c r="E172" s="2" t="s">
        <v>526</v>
      </c>
      <c r="F172" s="2" t="s">
        <v>534</v>
      </c>
      <c r="G172" s="2" t="s">
        <v>535</v>
      </c>
      <c r="H172" s="2" t="s">
        <v>592</v>
      </c>
      <c r="I172" s="4">
        <v>72.12</v>
      </c>
      <c r="J172" s="2">
        <v>92</v>
      </c>
      <c r="K172" s="4">
        <f>Table13[[#This Row],[Price per Unit]]*Table13[[#This Row],[Units Sold]]</f>
        <v>6635.0400000000009</v>
      </c>
      <c r="L172" s="2">
        <v>1368.29</v>
      </c>
      <c r="M172" s="22">
        <f>Table13[[#This Row],[Operating Profit]]/Table13[[#This Row],[Total Sales]]</f>
        <v>0.20622181629651062</v>
      </c>
      <c r="N172" s="2" t="s">
        <v>554</v>
      </c>
      <c r="O172" s="2" t="str">
        <f>IF(MONTH(Table13[[#This Row],[Invoice Date]])&lt;4,"Q1",IF(MONTH(Table13[[#This Row],[Invoice Date]])&lt;7,"Q2",IF(MONTH(Table13[[#This Row],[Invoice Date]])&lt;10,"Q3",IF(MONTH(Table13[[#This Row],[Invoice Date]])&lt;13,"Q4"))))</f>
        <v>Q4</v>
      </c>
      <c r="P172" s="2">
        <f>YEAR(Table13[[#This Row],[Invoice Date]])</f>
        <v>2022</v>
      </c>
      <c r="Q172" s="11" t="str">
        <f>TEXT(Table13[[#This Row],[Invoice Date]],"mmm")</f>
        <v>Nov</v>
      </c>
      <c r="R172" s="11">
        <f>DAY(Table13[[#This Row],[Invoice Date]])</f>
        <v>19</v>
      </c>
      <c r="S172" s="11" t="s">
        <v>561</v>
      </c>
    </row>
    <row r="173" spans="1:19" x14ac:dyDescent="0.25">
      <c r="A173" s="10" t="s">
        <v>17</v>
      </c>
      <c r="B173" s="2" t="s">
        <v>193</v>
      </c>
      <c r="C173" s="5">
        <v>45132</v>
      </c>
      <c r="D173" s="2" t="s">
        <v>522</v>
      </c>
      <c r="E173" s="2" t="s">
        <v>525</v>
      </c>
      <c r="F173" s="2" t="s">
        <v>543</v>
      </c>
      <c r="G173" s="2" t="s">
        <v>548</v>
      </c>
      <c r="H173" s="2" t="s">
        <v>591</v>
      </c>
      <c r="I173" s="4">
        <v>119.2</v>
      </c>
      <c r="J173" s="2">
        <v>31</v>
      </c>
      <c r="K173" s="4">
        <f>Table13[[#This Row],[Price per Unit]]*Table13[[#This Row],[Units Sold]]</f>
        <v>3695.2000000000003</v>
      </c>
      <c r="L173" s="2">
        <v>920.64</v>
      </c>
      <c r="M173" s="22">
        <f>Table13[[#This Row],[Operating Profit]]/Table13[[#This Row],[Total Sales]]</f>
        <v>0.24914483654470662</v>
      </c>
      <c r="N173" s="2" t="s">
        <v>554</v>
      </c>
      <c r="O173" s="2" t="str">
        <f>IF(MONTH(Table13[[#This Row],[Invoice Date]])&lt;4,"Q1",IF(MONTH(Table13[[#This Row],[Invoice Date]])&lt;7,"Q2",IF(MONTH(Table13[[#This Row],[Invoice Date]])&lt;10,"Q3",IF(MONTH(Table13[[#This Row],[Invoice Date]])&lt;13,"Q4"))))</f>
        <v>Q3</v>
      </c>
      <c r="P173" s="2">
        <f>YEAR(Table13[[#This Row],[Invoice Date]])</f>
        <v>2023</v>
      </c>
      <c r="Q173" s="11" t="str">
        <f>TEXT(Table13[[#This Row],[Invoice Date]],"mmm")</f>
        <v>Jul</v>
      </c>
      <c r="R173" s="11">
        <f>DAY(Table13[[#This Row],[Invoice Date]])</f>
        <v>25</v>
      </c>
      <c r="S173" s="11" t="s">
        <v>560</v>
      </c>
    </row>
    <row r="174" spans="1:19" x14ac:dyDescent="0.25">
      <c r="A174" s="10" t="s">
        <v>19</v>
      </c>
      <c r="B174" s="2" t="s">
        <v>194</v>
      </c>
      <c r="C174" s="5">
        <v>44691</v>
      </c>
      <c r="D174" s="2" t="s">
        <v>522</v>
      </c>
      <c r="E174" s="2" t="s">
        <v>524</v>
      </c>
      <c r="F174" s="2" t="s">
        <v>532</v>
      </c>
      <c r="G174" s="2" t="s">
        <v>547</v>
      </c>
      <c r="H174" s="2" t="s">
        <v>591</v>
      </c>
      <c r="I174" s="4">
        <v>127.01</v>
      </c>
      <c r="J174" s="2">
        <v>98</v>
      </c>
      <c r="K174" s="4">
        <f>Table13[[#This Row],[Price per Unit]]*Table13[[#This Row],[Units Sold]]</f>
        <v>12446.980000000001</v>
      </c>
      <c r="L174" s="2">
        <v>3300.79</v>
      </c>
      <c r="M174" s="22">
        <f>Table13[[#This Row],[Operating Profit]]/Table13[[#This Row],[Total Sales]]</f>
        <v>0.26518802151204546</v>
      </c>
      <c r="N174" s="2" t="s">
        <v>554</v>
      </c>
      <c r="O174" s="2" t="str">
        <f>IF(MONTH(Table13[[#This Row],[Invoice Date]])&lt;4,"Q1",IF(MONTH(Table13[[#This Row],[Invoice Date]])&lt;7,"Q2",IF(MONTH(Table13[[#This Row],[Invoice Date]])&lt;10,"Q3",IF(MONTH(Table13[[#This Row],[Invoice Date]])&lt;13,"Q4"))))</f>
        <v>Q2</v>
      </c>
      <c r="P174" s="2">
        <f>YEAR(Table13[[#This Row],[Invoice Date]])</f>
        <v>2022</v>
      </c>
      <c r="Q174" s="11" t="str">
        <f>TEXT(Table13[[#This Row],[Invoice Date]],"mmm")</f>
        <v>May</v>
      </c>
      <c r="R174" s="11">
        <f>DAY(Table13[[#This Row],[Invoice Date]])</f>
        <v>10</v>
      </c>
      <c r="S174" s="11" t="s">
        <v>562</v>
      </c>
    </row>
    <row r="175" spans="1:19" x14ac:dyDescent="0.25">
      <c r="A175" s="10" t="s">
        <v>18</v>
      </c>
      <c r="B175" s="2" t="s">
        <v>195</v>
      </c>
      <c r="C175" s="5">
        <v>45141</v>
      </c>
      <c r="D175" s="2" t="s">
        <v>522</v>
      </c>
      <c r="E175" s="2" t="s">
        <v>523</v>
      </c>
      <c r="F175" s="2" t="s">
        <v>530</v>
      </c>
      <c r="G175" s="2" t="s">
        <v>530</v>
      </c>
      <c r="H175" s="2" t="s">
        <v>592</v>
      </c>
      <c r="I175" s="4">
        <v>135.56</v>
      </c>
      <c r="J175" s="2">
        <v>61</v>
      </c>
      <c r="K175" s="4">
        <f>Table13[[#This Row],[Price per Unit]]*Table13[[#This Row],[Units Sold]]</f>
        <v>8269.16</v>
      </c>
      <c r="L175" s="2">
        <v>1978.91</v>
      </c>
      <c r="M175" s="22">
        <f>Table13[[#This Row],[Operating Profit]]/Table13[[#This Row],[Total Sales]]</f>
        <v>0.23931209457792571</v>
      </c>
      <c r="N175" s="2" t="s">
        <v>555</v>
      </c>
      <c r="O175" s="2" t="str">
        <f>IF(MONTH(Table13[[#This Row],[Invoice Date]])&lt;4,"Q1",IF(MONTH(Table13[[#This Row],[Invoice Date]])&lt;7,"Q2",IF(MONTH(Table13[[#This Row],[Invoice Date]])&lt;10,"Q3",IF(MONTH(Table13[[#This Row],[Invoice Date]])&lt;13,"Q4"))))</f>
        <v>Q3</v>
      </c>
      <c r="P175" s="2">
        <f>YEAR(Table13[[#This Row],[Invoice Date]])</f>
        <v>2023</v>
      </c>
      <c r="Q175" s="11" t="str">
        <f>TEXT(Table13[[#This Row],[Invoice Date]],"mmm")</f>
        <v>Aug</v>
      </c>
      <c r="R175" s="11">
        <f>DAY(Table13[[#This Row],[Invoice Date]])</f>
        <v>3</v>
      </c>
      <c r="S175" s="11" t="s">
        <v>562</v>
      </c>
    </row>
    <row r="176" spans="1:19" x14ac:dyDescent="0.25">
      <c r="A176" s="10" t="s">
        <v>19</v>
      </c>
      <c r="B176" s="2" t="s">
        <v>196</v>
      </c>
      <c r="C176" s="5">
        <v>45266</v>
      </c>
      <c r="D176" s="2" t="s">
        <v>522</v>
      </c>
      <c r="E176" s="2" t="s">
        <v>524</v>
      </c>
      <c r="F176" s="2" t="s">
        <v>532</v>
      </c>
      <c r="G176" s="2" t="s">
        <v>547</v>
      </c>
      <c r="H176" s="2" t="s">
        <v>591</v>
      </c>
      <c r="I176" s="4">
        <v>90.79</v>
      </c>
      <c r="J176" s="2">
        <v>79</v>
      </c>
      <c r="K176" s="4">
        <f>Table13[[#This Row],[Price per Unit]]*Table13[[#This Row],[Units Sold]]</f>
        <v>7172.4100000000008</v>
      </c>
      <c r="L176" s="2">
        <v>2042.81</v>
      </c>
      <c r="M176" s="22">
        <f>Table13[[#This Row],[Operating Profit]]/Table13[[#This Row],[Total Sales]]</f>
        <v>0.28481500639255142</v>
      </c>
      <c r="N176" s="2" t="s">
        <v>554</v>
      </c>
      <c r="O176" s="2" t="str">
        <f>IF(MONTH(Table13[[#This Row],[Invoice Date]])&lt;4,"Q1",IF(MONTH(Table13[[#This Row],[Invoice Date]])&lt;7,"Q2",IF(MONTH(Table13[[#This Row],[Invoice Date]])&lt;10,"Q3",IF(MONTH(Table13[[#This Row],[Invoice Date]])&lt;13,"Q4"))))</f>
        <v>Q4</v>
      </c>
      <c r="P176" s="2">
        <f>YEAR(Table13[[#This Row],[Invoice Date]])</f>
        <v>2023</v>
      </c>
      <c r="Q176" s="11" t="str">
        <f>TEXT(Table13[[#This Row],[Invoice Date]],"mmm")</f>
        <v>Dec</v>
      </c>
      <c r="R176" s="11">
        <f>DAY(Table13[[#This Row],[Invoice Date]])</f>
        <v>6</v>
      </c>
      <c r="S176" s="11" t="s">
        <v>562</v>
      </c>
    </row>
    <row r="177" spans="1:19" x14ac:dyDescent="0.25">
      <c r="A177" s="10" t="s">
        <v>17</v>
      </c>
      <c r="B177" s="2" t="s">
        <v>197</v>
      </c>
      <c r="C177" s="5">
        <v>45254</v>
      </c>
      <c r="D177" s="2" t="s">
        <v>522</v>
      </c>
      <c r="E177" s="2" t="s">
        <v>526</v>
      </c>
      <c r="F177" s="2" t="s">
        <v>546</v>
      </c>
      <c r="G177" s="2" t="s">
        <v>544</v>
      </c>
      <c r="H177" s="2" t="s">
        <v>591</v>
      </c>
      <c r="I177" s="4">
        <v>46.58</v>
      </c>
      <c r="J177" s="2">
        <v>48</v>
      </c>
      <c r="K177" s="4">
        <f>Table13[[#This Row],[Price per Unit]]*Table13[[#This Row],[Units Sold]]</f>
        <v>2235.84</v>
      </c>
      <c r="L177" s="2">
        <v>590.41</v>
      </c>
      <c r="M177" s="22">
        <f>Table13[[#This Row],[Operating Profit]]/Table13[[#This Row],[Total Sales]]</f>
        <v>0.26406630170316298</v>
      </c>
      <c r="N177" s="2" t="s">
        <v>554</v>
      </c>
      <c r="O177" s="2" t="str">
        <f>IF(MONTH(Table13[[#This Row],[Invoice Date]])&lt;4,"Q1",IF(MONTH(Table13[[#This Row],[Invoice Date]])&lt;7,"Q2",IF(MONTH(Table13[[#This Row],[Invoice Date]])&lt;10,"Q3",IF(MONTH(Table13[[#This Row],[Invoice Date]])&lt;13,"Q4"))))</f>
        <v>Q4</v>
      </c>
      <c r="P177" s="2">
        <f>YEAR(Table13[[#This Row],[Invoice Date]])</f>
        <v>2023</v>
      </c>
      <c r="Q177" s="11" t="str">
        <f>TEXT(Table13[[#This Row],[Invoice Date]],"mmm")</f>
        <v>Nov</v>
      </c>
      <c r="R177" s="11">
        <f>DAY(Table13[[#This Row],[Invoice Date]])</f>
        <v>24</v>
      </c>
      <c r="S177" s="11" t="s">
        <v>562</v>
      </c>
    </row>
    <row r="178" spans="1:19" x14ac:dyDescent="0.25">
      <c r="A178" s="10" t="s">
        <v>18</v>
      </c>
      <c r="B178" s="2" t="s">
        <v>198</v>
      </c>
      <c r="C178" s="5">
        <v>44670</v>
      </c>
      <c r="D178" s="2" t="s">
        <v>522</v>
      </c>
      <c r="E178" s="2" t="s">
        <v>526</v>
      </c>
      <c r="F178" s="2" t="s">
        <v>546</v>
      </c>
      <c r="G178" s="2" t="s">
        <v>537</v>
      </c>
      <c r="H178" s="2" t="s">
        <v>592</v>
      </c>
      <c r="I178" s="4">
        <v>53.19</v>
      </c>
      <c r="J178" s="2">
        <v>25</v>
      </c>
      <c r="K178" s="4">
        <f>Table13[[#This Row],[Price per Unit]]*Table13[[#This Row],[Units Sold]]</f>
        <v>1329.75</v>
      </c>
      <c r="L178" s="2">
        <v>282.39999999999998</v>
      </c>
      <c r="M178" s="22">
        <f>Table13[[#This Row],[Operating Profit]]/Table13[[#This Row],[Total Sales]]</f>
        <v>0.21237074638089865</v>
      </c>
      <c r="N178" s="2" t="s">
        <v>555</v>
      </c>
      <c r="O178" s="2" t="str">
        <f>IF(MONTH(Table13[[#This Row],[Invoice Date]])&lt;4,"Q1",IF(MONTH(Table13[[#This Row],[Invoice Date]])&lt;7,"Q2",IF(MONTH(Table13[[#This Row],[Invoice Date]])&lt;10,"Q3",IF(MONTH(Table13[[#This Row],[Invoice Date]])&lt;13,"Q4"))))</f>
        <v>Q2</v>
      </c>
      <c r="P178" s="2">
        <f>YEAR(Table13[[#This Row],[Invoice Date]])</f>
        <v>2022</v>
      </c>
      <c r="Q178" s="11" t="str">
        <f>TEXT(Table13[[#This Row],[Invoice Date]],"mmm")</f>
        <v>Apr</v>
      </c>
      <c r="R178" s="11">
        <f>DAY(Table13[[#This Row],[Invoice Date]])</f>
        <v>19</v>
      </c>
      <c r="S178" s="11" t="s">
        <v>562</v>
      </c>
    </row>
    <row r="179" spans="1:19" x14ac:dyDescent="0.25">
      <c r="A179" s="10" t="s">
        <v>21</v>
      </c>
      <c r="B179" s="2" t="s">
        <v>199</v>
      </c>
      <c r="C179" s="5">
        <v>44546</v>
      </c>
      <c r="D179" s="2" t="s">
        <v>522</v>
      </c>
      <c r="E179" s="2" t="s">
        <v>523</v>
      </c>
      <c r="F179" s="2" t="s">
        <v>530</v>
      </c>
      <c r="G179" s="2" t="s">
        <v>533</v>
      </c>
      <c r="H179" s="2" t="s">
        <v>594</v>
      </c>
      <c r="I179" s="4">
        <v>58.44</v>
      </c>
      <c r="J179" s="2">
        <v>36</v>
      </c>
      <c r="K179" s="4">
        <f>Table13[[#This Row],[Price per Unit]]*Table13[[#This Row],[Units Sold]]</f>
        <v>2103.84</v>
      </c>
      <c r="L179" s="2">
        <v>492.89</v>
      </c>
      <c r="M179" s="22">
        <f>Table13[[#This Row],[Operating Profit]]/Table13[[#This Row],[Total Sales]]</f>
        <v>0.23428112403985091</v>
      </c>
      <c r="N179" s="2" t="s">
        <v>554</v>
      </c>
      <c r="O179" s="2" t="str">
        <f>IF(MONTH(Table13[[#This Row],[Invoice Date]])&lt;4,"Q1",IF(MONTH(Table13[[#This Row],[Invoice Date]])&lt;7,"Q2",IF(MONTH(Table13[[#This Row],[Invoice Date]])&lt;10,"Q3",IF(MONTH(Table13[[#This Row],[Invoice Date]])&lt;13,"Q4"))))</f>
        <v>Q4</v>
      </c>
      <c r="P179" s="2">
        <f>YEAR(Table13[[#This Row],[Invoice Date]])</f>
        <v>2021</v>
      </c>
      <c r="Q179" s="11" t="str">
        <f>TEXT(Table13[[#This Row],[Invoice Date]],"mmm")</f>
        <v>Dec</v>
      </c>
      <c r="R179" s="11">
        <f>DAY(Table13[[#This Row],[Invoice Date]])</f>
        <v>16</v>
      </c>
      <c r="S179" s="11" t="s">
        <v>562</v>
      </c>
    </row>
    <row r="180" spans="1:19" x14ac:dyDescent="0.25">
      <c r="A180" s="10" t="s">
        <v>21</v>
      </c>
      <c r="B180" s="2" t="s">
        <v>200</v>
      </c>
      <c r="C180" s="5">
        <v>44272</v>
      </c>
      <c r="D180" s="2" t="s">
        <v>522</v>
      </c>
      <c r="E180" s="2" t="s">
        <v>524</v>
      </c>
      <c r="F180" s="2" t="s">
        <v>532</v>
      </c>
      <c r="G180" s="2" t="s">
        <v>547</v>
      </c>
      <c r="H180" s="2" t="s">
        <v>592</v>
      </c>
      <c r="I180" s="4">
        <v>97.19</v>
      </c>
      <c r="J180" s="2">
        <v>8</v>
      </c>
      <c r="K180" s="4">
        <f>Table13[[#This Row],[Price per Unit]]*Table13[[#This Row],[Units Sold]]</f>
        <v>777.52</v>
      </c>
      <c r="L180" s="2">
        <v>221.8</v>
      </c>
      <c r="M180" s="22">
        <f>Table13[[#This Row],[Operating Profit]]/Table13[[#This Row],[Total Sales]]</f>
        <v>0.28526597386562408</v>
      </c>
      <c r="N180" s="2" t="s">
        <v>554</v>
      </c>
      <c r="O180" s="2" t="str">
        <f>IF(MONTH(Table13[[#This Row],[Invoice Date]])&lt;4,"Q1",IF(MONTH(Table13[[#This Row],[Invoice Date]])&lt;7,"Q2",IF(MONTH(Table13[[#This Row],[Invoice Date]])&lt;10,"Q3",IF(MONTH(Table13[[#This Row],[Invoice Date]])&lt;13,"Q4"))))</f>
        <v>Q1</v>
      </c>
      <c r="P180" s="2">
        <f>YEAR(Table13[[#This Row],[Invoice Date]])</f>
        <v>2021</v>
      </c>
      <c r="Q180" s="11" t="str">
        <f>TEXT(Table13[[#This Row],[Invoice Date]],"mmm")</f>
        <v>Mar</v>
      </c>
      <c r="R180" s="11">
        <f>DAY(Table13[[#This Row],[Invoice Date]])</f>
        <v>17</v>
      </c>
      <c r="S180" s="11" t="s">
        <v>560</v>
      </c>
    </row>
    <row r="181" spans="1:19" x14ac:dyDescent="0.25">
      <c r="A181" s="10" t="s">
        <v>19</v>
      </c>
      <c r="B181" s="2" t="s">
        <v>201</v>
      </c>
      <c r="C181" s="5">
        <v>44275</v>
      </c>
      <c r="D181" s="2" t="s">
        <v>522</v>
      </c>
      <c r="E181" s="2" t="s">
        <v>523</v>
      </c>
      <c r="F181" s="2" t="s">
        <v>545</v>
      </c>
      <c r="G181" s="2" t="s">
        <v>527</v>
      </c>
      <c r="H181" s="2" t="s">
        <v>591</v>
      </c>
      <c r="I181" s="4">
        <v>24.27</v>
      </c>
      <c r="J181" s="2">
        <v>73</v>
      </c>
      <c r="K181" s="4">
        <f>Table13[[#This Row],[Price per Unit]]*Table13[[#This Row],[Units Sold]]</f>
        <v>1771.71</v>
      </c>
      <c r="L181" s="2">
        <v>396.57</v>
      </c>
      <c r="M181" s="22">
        <f>Table13[[#This Row],[Operating Profit]]/Table13[[#This Row],[Total Sales]]</f>
        <v>0.22383460047073167</v>
      </c>
      <c r="N181" s="2" t="s">
        <v>555</v>
      </c>
      <c r="O181" s="2" t="str">
        <f>IF(MONTH(Table13[[#This Row],[Invoice Date]])&lt;4,"Q1",IF(MONTH(Table13[[#This Row],[Invoice Date]])&lt;7,"Q2",IF(MONTH(Table13[[#This Row],[Invoice Date]])&lt;10,"Q3",IF(MONTH(Table13[[#This Row],[Invoice Date]])&lt;13,"Q4"))))</f>
        <v>Q1</v>
      </c>
      <c r="P181" s="2">
        <f>YEAR(Table13[[#This Row],[Invoice Date]])</f>
        <v>2021</v>
      </c>
      <c r="Q181" s="11" t="str">
        <f>TEXT(Table13[[#This Row],[Invoice Date]],"mmm")</f>
        <v>Mar</v>
      </c>
      <c r="R181" s="11">
        <f>DAY(Table13[[#This Row],[Invoice Date]])</f>
        <v>20</v>
      </c>
      <c r="S181" s="11" t="s">
        <v>561</v>
      </c>
    </row>
    <row r="182" spans="1:19" x14ac:dyDescent="0.25">
      <c r="A182" s="10" t="s">
        <v>19</v>
      </c>
      <c r="B182" s="2" t="s">
        <v>202</v>
      </c>
      <c r="C182" s="5">
        <v>44414</v>
      </c>
      <c r="D182" s="2" t="s">
        <v>522</v>
      </c>
      <c r="E182" s="2" t="s">
        <v>524</v>
      </c>
      <c r="F182" s="2" t="s">
        <v>528</v>
      </c>
      <c r="G182" s="2" t="s">
        <v>538</v>
      </c>
      <c r="H182" s="2" t="s">
        <v>594</v>
      </c>
      <c r="I182" s="4">
        <v>102.69</v>
      </c>
      <c r="J182" s="2">
        <v>58</v>
      </c>
      <c r="K182" s="4">
        <f>Table13[[#This Row],[Price per Unit]]*Table13[[#This Row],[Units Sold]]</f>
        <v>5956.0199999999995</v>
      </c>
      <c r="L182" s="2">
        <v>1578.12</v>
      </c>
      <c r="M182" s="22">
        <f>Table13[[#This Row],[Operating Profit]]/Table13[[#This Row],[Total Sales]]</f>
        <v>0.26496217272608219</v>
      </c>
      <c r="N182" s="2" t="s">
        <v>554</v>
      </c>
      <c r="O182" s="2" t="str">
        <f>IF(MONTH(Table13[[#This Row],[Invoice Date]])&lt;4,"Q1",IF(MONTH(Table13[[#This Row],[Invoice Date]])&lt;7,"Q2",IF(MONTH(Table13[[#This Row],[Invoice Date]])&lt;10,"Q3",IF(MONTH(Table13[[#This Row],[Invoice Date]])&lt;13,"Q4"))))</f>
        <v>Q3</v>
      </c>
      <c r="P182" s="2">
        <f>YEAR(Table13[[#This Row],[Invoice Date]])</f>
        <v>2021</v>
      </c>
      <c r="Q182" s="11" t="str">
        <f>TEXT(Table13[[#This Row],[Invoice Date]],"mmm")</f>
        <v>Aug</v>
      </c>
      <c r="R182" s="11">
        <f>DAY(Table13[[#This Row],[Invoice Date]])</f>
        <v>6</v>
      </c>
      <c r="S182" s="11" t="s">
        <v>562</v>
      </c>
    </row>
    <row r="183" spans="1:19" x14ac:dyDescent="0.25">
      <c r="A183" s="10" t="s">
        <v>17</v>
      </c>
      <c r="B183" s="2" t="s">
        <v>203</v>
      </c>
      <c r="C183" s="5">
        <v>44520</v>
      </c>
      <c r="D183" s="2" t="s">
        <v>522</v>
      </c>
      <c r="E183" s="2" t="s">
        <v>524</v>
      </c>
      <c r="F183" s="2" t="s">
        <v>538</v>
      </c>
      <c r="G183" s="2" t="s">
        <v>547</v>
      </c>
      <c r="H183" s="2" t="s">
        <v>593</v>
      </c>
      <c r="I183" s="4">
        <v>67.37</v>
      </c>
      <c r="J183" s="2">
        <v>45</v>
      </c>
      <c r="K183" s="4">
        <f>Table13[[#This Row],[Price per Unit]]*Table13[[#This Row],[Units Sold]]</f>
        <v>3031.65</v>
      </c>
      <c r="L183" s="2">
        <v>720.81</v>
      </c>
      <c r="M183" s="22">
        <f>Table13[[#This Row],[Operating Profit]]/Table13[[#This Row],[Total Sales]]</f>
        <v>0.23776161496214929</v>
      </c>
      <c r="N183" s="2" t="s">
        <v>554</v>
      </c>
      <c r="O183" s="2" t="str">
        <f>IF(MONTH(Table13[[#This Row],[Invoice Date]])&lt;4,"Q1",IF(MONTH(Table13[[#This Row],[Invoice Date]])&lt;7,"Q2",IF(MONTH(Table13[[#This Row],[Invoice Date]])&lt;10,"Q3",IF(MONTH(Table13[[#This Row],[Invoice Date]])&lt;13,"Q4"))))</f>
        <v>Q4</v>
      </c>
      <c r="P183" s="2">
        <f>YEAR(Table13[[#This Row],[Invoice Date]])</f>
        <v>2021</v>
      </c>
      <c r="Q183" s="11" t="str">
        <f>TEXT(Table13[[#This Row],[Invoice Date]],"mmm")</f>
        <v>Nov</v>
      </c>
      <c r="R183" s="11">
        <f>DAY(Table13[[#This Row],[Invoice Date]])</f>
        <v>20</v>
      </c>
      <c r="S183" s="11" t="s">
        <v>560</v>
      </c>
    </row>
    <row r="184" spans="1:19" x14ac:dyDescent="0.25">
      <c r="A184" s="10" t="s">
        <v>17</v>
      </c>
      <c r="B184" s="2" t="s">
        <v>204</v>
      </c>
      <c r="C184" s="5">
        <v>44462</v>
      </c>
      <c r="D184" s="2" t="s">
        <v>522</v>
      </c>
      <c r="E184" s="2" t="s">
        <v>595</v>
      </c>
      <c r="F184" s="2" t="s">
        <v>578</v>
      </c>
      <c r="G184" s="2" t="s">
        <v>579</v>
      </c>
      <c r="H184" s="2" t="s">
        <v>594</v>
      </c>
      <c r="I184" s="4">
        <v>58.38</v>
      </c>
      <c r="J184" s="2">
        <v>62</v>
      </c>
      <c r="K184" s="4">
        <f>Table13[[#This Row],[Price per Unit]]*Table13[[#This Row],[Units Sold]]</f>
        <v>3619.56</v>
      </c>
      <c r="L184" s="2">
        <v>761.51</v>
      </c>
      <c r="M184" s="22">
        <f>Table13[[#This Row],[Operating Profit]]/Table13[[#This Row],[Total Sales]]</f>
        <v>0.21038745040833692</v>
      </c>
      <c r="N184" s="2" t="s">
        <v>554</v>
      </c>
      <c r="O184" s="2" t="str">
        <f>IF(MONTH(Table13[[#This Row],[Invoice Date]])&lt;4,"Q1",IF(MONTH(Table13[[#This Row],[Invoice Date]])&lt;7,"Q2",IF(MONTH(Table13[[#This Row],[Invoice Date]])&lt;10,"Q3",IF(MONTH(Table13[[#This Row],[Invoice Date]])&lt;13,"Q4"))))</f>
        <v>Q3</v>
      </c>
      <c r="P184" s="2">
        <f>YEAR(Table13[[#This Row],[Invoice Date]])</f>
        <v>2021</v>
      </c>
      <c r="Q184" s="11" t="str">
        <f>TEXT(Table13[[#This Row],[Invoice Date]],"mmm")</f>
        <v>Sep</v>
      </c>
      <c r="R184" s="11">
        <f>DAY(Table13[[#This Row],[Invoice Date]])</f>
        <v>23</v>
      </c>
      <c r="S184" s="11" t="s">
        <v>562</v>
      </c>
    </row>
    <row r="185" spans="1:19" x14ac:dyDescent="0.25">
      <c r="A185" s="10" t="s">
        <v>20</v>
      </c>
      <c r="B185" s="2" t="s">
        <v>205</v>
      </c>
      <c r="C185" s="5">
        <v>44577</v>
      </c>
      <c r="D185" s="2" t="s">
        <v>522</v>
      </c>
      <c r="E185" s="2" t="s">
        <v>524</v>
      </c>
      <c r="F185" s="2" t="s">
        <v>529</v>
      </c>
      <c r="G185" s="2" t="s">
        <v>547</v>
      </c>
      <c r="H185" s="2" t="s">
        <v>591</v>
      </c>
      <c r="I185" s="4">
        <v>134.33000000000001</v>
      </c>
      <c r="J185" s="2">
        <v>39</v>
      </c>
      <c r="K185" s="4">
        <f>Table13[[#This Row],[Price per Unit]]*Table13[[#This Row],[Units Sold]]</f>
        <v>5238.8700000000008</v>
      </c>
      <c r="L185" s="2">
        <v>777.28</v>
      </c>
      <c r="M185" s="22">
        <f>Table13[[#This Row],[Operating Profit]]/Table13[[#This Row],[Total Sales]]</f>
        <v>0.1483678732245694</v>
      </c>
      <c r="N185" s="2" t="s">
        <v>555</v>
      </c>
      <c r="O185" s="2" t="str">
        <f>IF(MONTH(Table13[[#This Row],[Invoice Date]])&lt;4,"Q1",IF(MONTH(Table13[[#This Row],[Invoice Date]])&lt;7,"Q2",IF(MONTH(Table13[[#This Row],[Invoice Date]])&lt;10,"Q3",IF(MONTH(Table13[[#This Row],[Invoice Date]])&lt;13,"Q4"))))</f>
        <v>Q1</v>
      </c>
      <c r="P185" s="2">
        <f>YEAR(Table13[[#This Row],[Invoice Date]])</f>
        <v>2022</v>
      </c>
      <c r="Q185" s="11" t="str">
        <f>TEXT(Table13[[#This Row],[Invoice Date]],"mmm")</f>
        <v>Jan</v>
      </c>
      <c r="R185" s="11">
        <f>DAY(Table13[[#This Row],[Invoice Date]])</f>
        <v>16</v>
      </c>
      <c r="S185" s="11" t="s">
        <v>562</v>
      </c>
    </row>
    <row r="186" spans="1:19" x14ac:dyDescent="0.25">
      <c r="A186" s="10" t="s">
        <v>17</v>
      </c>
      <c r="B186" s="2" t="s">
        <v>206</v>
      </c>
      <c r="C186" s="5">
        <v>45013</v>
      </c>
      <c r="D186" s="2" t="s">
        <v>522</v>
      </c>
      <c r="E186" s="2" t="s">
        <v>524</v>
      </c>
      <c r="F186" s="2" t="s">
        <v>538</v>
      </c>
      <c r="G186" s="2" t="s">
        <v>529</v>
      </c>
      <c r="H186" s="2" t="s">
        <v>594</v>
      </c>
      <c r="I186" s="4">
        <v>79.8</v>
      </c>
      <c r="J186" s="2">
        <v>96</v>
      </c>
      <c r="K186" s="4">
        <f>Table13[[#This Row],[Price per Unit]]*Table13[[#This Row],[Units Sold]]</f>
        <v>7660.7999999999993</v>
      </c>
      <c r="L186" s="2">
        <v>1418.78</v>
      </c>
      <c r="M186" s="22">
        <f>Table13[[#This Row],[Operating Profit]]/Table13[[#This Row],[Total Sales]]</f>
        <v>0.18519997911445282</v>
      </c>
      <c r="N186" s="2" t="s">
        <v>554</v>
      </c>
      <c r="O186" s="2" t="str">
        <f>IF(MONTH(Table13[[#This Row],[Invoice Date]])&lt;4,"Q1",IF(MONTH(Table13[[#This Row],[Invoice Date]])&lt;7,"Q2",IF(MONTH(Table13[[#This Row],[Invoice Date]])&lt;10,"Q3",IF(MONTH(Table13[[#This Row],[Invoice Date]])&lt;13,"Q4"))))</f>
        <v>Q1</v>
      </c>
      <c r="P186" s="2">
        <f>YEAR(Table13[[#This Row],[Invoice Date]])</f>
        <v>2023</v>
      </c>
      <c r="Q186" s="11" t="str">
        <f>TEXT(Table13[[#This Row],[Invoice Date]],"mmm")</f>
        <v>Mar</v>
      </c>
      <c r="R186" s="11">
        <f>DAY(Table13[[#This Row],[Invoice Date]])</f>
        <v>28</v>
      </c>
      <c r="S186" s="11" t="s">
        <v>561</v>
      </c>
    </row>
    <row r="187" spans="1:19" x14ac:dyDescent="0.25">
      <c r="A187" s="10" t="s">
        <v>20</v>
      </c>
      <c r="B187" s="2" t="s">
        <v>207</v>
      </c>
      <c r="C187" s="5">
        <v>44815</v>
      </c>
      <c r="D187" s="2" t="s">
        <v>522</v>
      </c>
      <c r="E187" s="2" t="s">
        <v>526</v>
      </c>
      <c r="F187" s="2" t="s">
        <v>546</v>
      </c>
      <c r="G187" s="2" t="s">
        <v>534</v>
      </c>
      <c r="H187" s="2" t="s">
        <v>592</v>
      </c>
      <c r="I187" s="4">
        <v>32.36</v>
      </c>
      <c r="J187" s="2">
        <v>58</v>
      </c>
      <c r="K187" s="4">
        <f>Table13[[#This Row],[Price per Unit]]*Table13[[#This Row],[Units Sold]]</f>
        <v>1876.8799999999999</v>
      </c>
      <c r="L187" s="2">
        <v>550.96</v>
      </c>
      <c r="M187" s="22">
        <f>Table13[[#This Row],[Operating Profit]]/Table13[[#This Row],[Total Sales]]</f>
        <v>0.29355099953113684</v>
      </c>
      <c r="N187" s="2" t="s">
        <v>555</v>
      </c>
      <c r="O187" s="2" t="str">
        <f>IF(MONTH(Table13[[#This Row],[Invoice Date]])&lt;4,"Q1",IF(MONTH(Table13[[#This Row],[Invoice Date]])&lt;7,"Q2",IF(MONTH(Table13[[#This Row],[Invoice Date]])&lt;10,"Q3",IF(MONTH(Table13[[#This Row],[Invoice Date]])&lt;13,"Q4"))))</f>
        <v>Q3</v>
      </c>
      <c r="P187" s="2">
        <f>YEAR(Table13[[#This Row],[Invoice Date]])</f>
        <v>2022</v>
      </c>
      <c r="Q187" s="11" t="str">
        <f>TEXT(Table13[[#This Row],[Invoice Date]],"mmm")</f>
        <v>Sep</v>
      </c>
      <c r="R187" s="11">
        <f>DAY(Table13[[#This Row],[Invoice Date]])</f>
        <v>11</v>
      </c>
      <c r="S187" s="11" t="s">
        <v>561</v>
      </c>
    </row>
    <row r="188" spans="1:19" x14ac:dyDescent="0.25">
      <c r="A188" s="10" t="s">
        <v>18</v>
      </c>
      <c r="B188" s="2" t="s">
        <v>208</v>
      </c>
      <c r="C188" s="5">
        <v>45247</v>
      </c>
      <c r="D188" s="2" t="s">
        <v>522</v>
      </c>
      <c r="E188" s="2" t="s">
        <v>524</v>
      </c>
      <c r="F188" s="2" t="s">
        <v>529</v>
      </c>
      <c r="G188" s="2" t="s">
        <v>528</v>
      </c>
      <c r="H188" s="2" t="s">
        <v>593</v>
      </c>
      <c r="I188" s="4">
        <v>127.48</v>
      </c>
      <c r="J188" s="2">
        <v>81</v>
      </c>
      <c r="K188" s="4">
        <f>Table13[[#This Row],[Price per Unit]]*Table13[[#This Row],[Units Sold]]</f>
        <v>10325.880000000001</v>
      </c>
      <c r="L188" s="2">
        <v>2390.9899999999998</v>
      </c>
      <c r="M188" s="22">
        <f>Table13[[#This Row],[Operating Profit]]/Table13[[#This Row],[Total Sales]]</f>
        <v>0.23155314607568553</v>
      </c>
      <c r="N188" s="2" t="s">
        <v>554</v>
      </c>
      <c r="O188" s="2" t="str">
        <f>IF(MONTH(Table13[[#This Row],[Invoice Date]])&lt;4,"Q1",IF(MONTH(Table13[[#This Row],[Invoice Date]])&lt;7,"Q2",IF(MONTH(Table13[[#This Row],[Invoice Date]])&lt;10,"Q3",IF(MONTH(Table13[[#This Row],[Invoice Date]])&lt;13,"Q4"))))</f>
        <v>Q4</v>
      </c>
      <c r="P188" s="2">
        <f>YEAR(Table13[[#This Row],[Invoice Date]])</f>
        <v>2023</v>
      </c>
      <c r="Q188" s="11" t="str">
        <f>TEXT(Table13[[#This Row],[Invoice Date]],"mmm")</f>
        <v>Nov</v>
      </c>
      <c r="R188" s="11">
        <f>DAY(Table13[[#This Row],[Invoice Date]])</f>
        <v>17</v>
      </c>
      <c r="S188" s="11" t="s">
        <v>561</v>
      </c>
    </row>
    <row r="189" spans="1:19" x14ac:dyDescent="0.25">
      <c r="A189" s="10" t="s">
        <v>19</v>
      </c>
      <c r="B189" s="2" t="s">
        <v>209</v>
      </c>
      <c r="C189" s="5">
        <v>45182</v>
      </c>
      <c r="D189" s="2" t="s">
        <v>522</v>
      </c>
      <c r="E189" s="2" t="s">
        <v>524</v>
      </c>
      <c r="F189" s="2" t="s">
        <v>532</v>
      </c>
      <c r="G189" s="2" t="s">
        <v>547</v>
      </c>
      <c r="H189" s="2" t="s">
        <v>593</v>
      </c>
      <c r="I189" s="4">
        <v>26.19</v>
      </c>
      <c r="J189" s="2">
        <v>99</v>
      </c>
      <c r="K189" s="4">
        <f>Table13[[#This Row],[Price per Unit]]*Table13[[#This Row],[Units Sold]]</f>
        <v>2592.81</v>
      </c>
      <c r="L189" s="2">
        <v>551.95000000000005</v>
      </c>
      <c r="M189" s="22">
        <f>Table13[[#This Row],[Operating Profit]]/Table13[[#This Row],[Total Sales]]</f>
        <v>0.2128771487305279</v>
      </c>
      <c r="N189" s="2" t="s">
        <v>555</v>
      </c>
      <c r="O189" s="2" t="str">
        <f>IF(MONTH(Table13[[#This Row],[Invoice Date]])&lt;4,"Q1",IF(MONTH(Table13[[#This Row],[Invoice Date]])&lt;7,"Q2",IF(MONTH(Table13[[#This Row],[Invoice Date]])&lt;10,"Q3",IF(MONTH(Table13[[#This Row],[Invoice Date]])&lt;13,"Q4"))))</f>
        <v>Q3</v>
      </c>
      <c r="P189" s="2">
        <f>YEAR(Table13[[#This Row],[Invoice Date]])</f>
        <v>2023</v>
      </c>
      <c r="Q189" s="11" t="str">
        <f>TEXT(Table13[[#This Row],[Invoice Date]],"mmm")</f>
        <v>Sep</v>
      </c>
      <c r="R189" s="11">
        <f>DAY(Table13[[#This Row],[Invoice Date]])</f>
        <v>13</v>
      </c>
      <c r="S189" s="11" t="s">
        <v>562</v>
      </c>
    </row>
    <row r="190" spans="1:19" x14ac:dyDescent="0.25">
      <c r="A190" s="10" t="s">
        <v>18</v>
      </c>
      <c r="B190" s="2" t="s">
        <v>210</v>
      </c>
      <c r="C190" s="5">
        <v>44495</v>
      </c>
      <c r="D190" s="2" t="s">
        <v>522</v>
      </c>
      <c r="E190" s="2" t="s">
        <v>526</v>
      </c>
      <c r="F190" s="2" t="s">
        <v>535</v>
      </c>
      <c r="G190" s="2" t="s">
        <v>534</v>
      </c>
      <c r="H190" s="2" t="s">
        <v>593</v>
      </c>
      <c r="I190" s="4">
        <v>114.48</v>
      </c>
      <c r="J190" s="2">
        <v>83</v>
      </c>
      <c r="K190" s="4">
        <f>Table13[[#This Row],[Price per Unit]]*Table13[[#This Row],[Units Sold]]</f>
        <v>9501.84</v>
      </c>
      <c r="L190" s="2">
        <v>2723.14</v>
      </c>
      <c r="M190" s="22">
        <f>Table13[[#This Row],[Operating Profit]]/Table13[[#This Row],[Total Sales]]</f>
        <v>0.286590807675145</v>
      </c>
      <c r="N190" s="2" t="s">
        <v>554</v>
      </c>
      <c r="O190" s="2" t="str">
        <f>IF(MONTH(Table13[[#This Row],[Invoice Date]])&lt;4,"Q1",IF(MONTH(Table13[[#This Row],[Invoice Date]])&lt;7,"Q2",IF(MONTH(Table13[[#This Row],[Invoice Date]])&lt;10,"Q3",IF(MONTH(Table13[[#This Row],[Invoice Date]])&lt;13,"Q4"))))</f>
        <v>Q4</v>
      </c>
      <c r="P190" s="2">
        <f>YEAR(Table13[[#This Row],[Invoice Date]])</f>
        <v>2021</v>
      </c>
      <c r="Q190" s="11" t="str">
        <f>TEXT(Table13[[#This Row],[Invoice Date]],"mmm")</f>
        <v>Oct</v>
      </c>
      <c r="R190" s="11">
        <f>DAY(Table13[[#This Row],[Invoice Date]])</f>
        <v>26</v>
      </c>
      <c r="S190" s="11" t="s">
        <v>562</v>
      </c>
    </row>
    <row r="191" spans="1:19" x14ac:dyDescent="0.25">
      <c r="A191" s="10" t="s">
        <v>17</v>
      </c>
      <c r="B191" s="2" t="s">
        <v>211</v>
      </c>
      <c r="C191" s="5">
        <v>45104</v>
      </c>
      <c r="D191" s="2" t="s">
        <v>522</v>
      </c>
      <c r="E191" s="2" t="s">
        <v>524</v>
      </c>
      <c r="F191" s="2" t="s">
        <v>538</v>
      </c>
      <c r="G191" s="2" t="s">
        <v>549</v>
      </c>
      <c r="H191" s="2" t="s">
        <v>591</v>
      </c>
      <c r="I191" s="4">
        <v>120.61</v>
      </c>
      <c r="J191" s="2">
        <v>64</v>
      </c>
      <c r="K191" s="4">
        <f>Table13[[#This Row],[Price per Unit]]*Table13[[#This Row],[Units Sold]]</f>
        <v>7719.04</v>
      </c>
      <c r="L191" s="2">
        <v>1677.37</v>
      </c>
      <c r="M191" s="22">
        <f>Table13[[#This Row],[Operating Profit]]/Table13[[#This Row],[Total Sales]]</f>
        <v>0.21730292886162009</v>
      </c>
      <c r="N191" s="2" t="s">
        <v>555</v>
      </c>
      <c r="O191" s="2" t="str">
        <f>IF(MONTH(Table13[[#This Row],[Invoice Date]])&lt;4,"Q1",IF(MONTH(Table13[[#This Row],[Invoice Date]])&lt;7,"Q2",IF(MONTH(Table13[[#This Row],[Invoice Date]])&lt;10,"Q3",IF(MONTH(Table13[[#This Row],[Invoice Date]])&lt;13,"Q4"))))</f>
        <v>Q2</v>
      </c>
      <c r="P191" s="2">
        <f>YEAR(Table13[[#This Row],[Invoice Date]])</f>
        <v>2023</v>
      </c>
      <c r="Q191" s="11" t="str">
        <f>TEXT(Table13[[#This Row],[Invoice Date]],"mmm")</f>
        <v>Jun</v>
      </c>
      <c r="R191" s="11">
        <f>DAY(Table13[[#This Row],[Invoice Date]])</f>
        <v>27</v>
      </c>
      <c r="S191" s="11" t="s">
        <v>562</v>
      </c>
    </row>
    <row r="192" spans="1:19" x14ac:dyDescent="0.25">
      <c r="A192" s="10" t="s">
        <v>18</v>
      </c>
      <c r="B192" s="2" t="s">
        <v>212</v>
      </c>
      <c r="C192" s="5">
        <v>44838</v>
      </c>
      <c r="D192" s="2" t="s">
        <v>522</v>
      </c>
      <c r="E192" s="2" t="s">
        <v>595</v>
      </c>
      <c r="F192" s="2" t="s">
        <v>578</v>
      </c>
      <c r="G192" s="2" t="s">
        <v>580</v>
      </c>
      <c r="H192" s="2" t="s">
        <v>591</v>
      </c>
      <c r="I192" s="4">
        <v>65.84</v>
      </c>
      <c r="J192" s="2">
        <v>44</v>
      </c>
      <c r="K192" s="4">
        <f>Table13[[#This Row],[Price per Unit]]*Table13[[#This Row],[Units Sold]]</f>
        <v>2896.96</v>
      </c>
      <c r="L192" s="2">
        <v>594.5</v>
      </c>
      <c r="M192" s="22">
        <f>Table13[[#This Row],[Operating Profit]]/Table13[[#This Row],[Total Sales]]</f>
        <v>0.20521512205898598</v>
      </c>
      <c r="N192" s="2" t="s">
        <v>555</v>
      </c>
      <c r="O192" s="2" t="str">
        <f>IF(MONTH(Table13[[#This Row],[Invoice Date]])&lt;4,"Q1",IF(MONTH(Table13[[#This Row],[Invoice Date]])&lt;7,"Q2",IF(MONTH(Table13[[#This Row],[Invoice Date]])&lt;10,"Q3",IF(MONTH(Table13[[#This Row],[Invoice Date]])&lt;13,"Q4"))))</f>
        <v>Q4</v>
      </c>
      <c r="P192" s="2">
        <f>YEAR(Table13[[#This Row],[Invoice Date]])</f>
        <v>2022</v>
      </c>
      <c r="Q192" s="11" t="str">
        <f>TEXT(Table13[[#This Row],[Invoice Date]],"mmm")</f>
        <v>Oct</v>
      </c>
      <c r="R192" s="11">
        <f>DAY(Table13[[#This Row],[Invoice Date]])</f>
        <v>4</v>
      </c>
      <c r="S192" s="11" t="s">
        <v>561</v>
      </c>
    </row>
    <row r="193" spans="1:19" x14ac:dyDescent="0.25">
      <c r="A193" s="10" t="s">
        <v>18</v>
      </c>
      <c r="B193" s="2" t="s">
        <v>213</v>
      </c>
      <c r="C193" s="5">
        <v>44676</v>
      </c>
      <c r="D193" s="2" t="s">
        <v>522</v>
      </c>
      <c r="E193" s="2" t="s">
        <v>526</v>
      </c>
      <c r="F193" s="2" t="s">
        <v>535</v>
      </c>
      <c r="G193" s="2" t="s">
        <v>535</v>
      </c>
      <c r="H193" s="2" t="s">
        <v>593</v>
      </c>
      <c r="I193" s="4">
        <v>127.22</v>
      </c>
      <c r="J193" s="2">
        <v>29</v>
      </c>
      <c r="K193" s="4">
        <f>Table13[[#This Row],[Price per Unit]]*Table13[[#This Row],[Units Sold]]</f>
        <v>3689.38</v>
      </c>
      <c r="L193" s="2">
        <v>929.22</v>
      </c>
      <c r="M193" s="22">
        <f>Table13[[#This Row],[Operating Profit]]/Table13[[#This Row],[Total Sales]]</f>
        <v>0.25186345673256755</v>
      </c>
      <c r="N193" s="2" t="s">
        <v>555</v>
      </c>
      <c r="O193" s="2" t="str">
        <f>IF(MONTH(Table13[[#This Row],[Invoice Date]])&lt;4,"Q1",IF(MONTH(Table13[[#This Row],[Invoice Date]])&lt;7,"Q2",IF(MONTH(Table13[[#This Row],[Invoice Date]])&lt;10,"Q3",IF(MONTH(Table13[[#This Row],[Invoice Date]])&lt;13,"Q4"))))</f>
        <v>Q2</v>
      </c>
      <c r="P193" s="2">
        <f>YEAR(Table13[[#This Row],[Invoice Date]])</f>
        <v>2022</v>
      </c>
      <c r="Q193" s="11" t="str">
        <f>TEXT(Table13[[#This Row],[Invoice Date]],"mmm")</f>
        <v>Apr</v>
      </c>
      <c r="R193" s="11">
        <f>DAY(Table13[[#This Row],[Invoice Date]])</f>
        <v>25</v>
      </c>
      <c r="S193" s="11" t="s">
        <v>560</v>
      </c>
    </row>
    <row r="194" spans="1:19" x14ac:dyDescent="0.25">
      <c r="A194" s="10" t="s">
        <v>18</v>
      </c>
      <c r="B194" s="2" t="s">
        <v>214</v>
      </c>
      <c r="C194" s="5">
        <v>44934</v>
      </c>
      <c r="D194" s="2" t="s">
        <v>522</v>
      </c>
      <c r="E194" s="2" t="s">
        <v>526</v>
      </c>
      <c r="F194" s="2" t="s">
        <v>544</v>
      </c>
      <c r="G194" s="2" t="s">
        <v>535</v>
      </c>
      <c r="H194" s="2" t="s">
        <v>594</v>
      </c>
      <c r="I194" s="4">
        <v>87.04</v>
      </c>
      <c r="J194" s="2">
        <v>59</v>
      </c>
      <c r="K194" s="4">
        <f>Table13[[#This Row],[Price per Unit]]*Table13[[#This Row],[Units Sold]]</f>
        <v>5135.3600000000006</v>
      </c>
      <c r="L194" s="2">
        <v>1245.49</v>
      </c>
      <c r="M194" s="22">
        <f>Table13[[#This Row],[Operating Profit]]/Table13[[#This Row],[Total Sales]]</f>
        <v>0.24253216911764702</v>
      </c>
      <c r="N194" s="2" t="s">
        <v>555</v>
      </c>
      <c r="O194" s="2" t="str">
        <f>IF(MONTH(Table13[[#This Row],[Invoice Date]])&lt;4,"Q1",IF(MONTH(Table13[[#This Row],[Invoice Date]])&lt;7,"Q2",IF(MONTH(Table13[[#This Row],[Invoice Date]])&lt;10,"Q3",IF(MONTH(Table13[[#This Row],[Invoice Date]])&lt;13,"Q4"))))</f>
        <v>Q1</v>
      </c>
      <c r="P194" s="2">
        <f>YEAR(Table13[[#This Row],[Invoice Date]])</f>
        <v>2023</v>
      </c>
      <c r="Q194" s="11" t="str">
        <f>TEXT(Table13[[#This Row],[Invoice Date]],"mmm")</f>
        <v>Jan</v>
      </c>
      <c r="R194" s="11">
        <f>DAY(Table13[[#This Row],[Invoice Date]])</f>
        <v>8</v>
      </c>
      <c r="S194" s="11" t="s">
        <v>562</v>
      </c>
    </row>
    <row r="195" spans="1:19" x14ac:dyDescent="0.25">
      <c r="A195" s="10" t="s">
        <v>17</v>
      </c>
      <c r="B195" s="2" t="s">
        <v>215</v>
      </c>
      <c r="C195" s="5">
        <v>44473</v>
      </c>
      <c r="D195" s="2" t="s">
        <v>522</v>
      </c>
      <c r="E195" s="2" t="s">
        <v>523</v>
      </c>
      <c r="F195" s="2" t="s">
        <v>539</v>
      </c>
      <c r="G195" s="2" t="s">
        <v>533</v>
      </c>
      <c r="H195" s="2" t="s">
        <v>593</v>
      </c>
      <c r="I195" s="4">
        <v>80.23</v>
      </c>
      <c r="J195" s="2">
        <v>71</v>
      </c>
      <c r="K195" s="4">
        <f>Table13[[#This Row],[Price per Unit]]*Table13[[#This Row],[Units Sold]]</f>
        <v>5696.33</v>
      </c>
      <c r="L195" s="2">
        <v>789.69</v>
      </c>
      <c r="M195" s="22">
        <f>Table13[[#This Row],[Operating Profit]]/Table13[[#This Row],[Total Sales]]</f>
        <v>0.13863136440480101</v>
      </c>
      <c r="N195" s="2" t="s">
        <v>555</v>
      </c>
      <c r="O195" s="2" t="str">
        <f>IF(MONTH(Table13[[#This Row],[Invoice Date]])&lt;4,"Q1",IF(MONTH(Table13[[#This Row],[Invoice Date]])&lt;7,"Q2",IF(MONTH(Table13[[#This Row],[Invoice Date]])&lt;10,"Q3",IF(MONTH(Table13[[#This Row],[Invoice Date]])&lt;13,"Q4"))))</f>
        <v>Q4</v>
      </c>
      <c r="P195" s="2">
        <f>YEAR(Table13[[#This Row],[Invoice Date]])</f>
        <v>2021</v>
      </c>
      <c r="Q195" s="11" t="str">
        <f>TEXT(Table13[[#This Row],[Invoice Date]],"mmm")</f>
        <v>Oct</v>
      </c>
      <c r="R195" s="11">
        <f>DAY(Table13[[#This Row],[Invoice Date]])</f>
        <v>4</v>
      </c>
      <c r="S195" s="11" t="s">
        <v>562</v>
      </c>
    </row>
    <row r="196" spans="1:19" x14ac:dyDescent="0.25">
      <c r="A196" s="10" t="s">
        <v>18</v>
      </c>
      <c r="B196" s="2" t="s">
        <v>216</v>
      </c>
      <c r="C196" s="5">
        <v>44690</v>
      </c>
      <c r="D196" s="2" t="s">
        <v>522</v>
      </c>
      <c r="E196" s="2" t="s">
        <v>524</v>
      </c>
      <c r="F196" s="2" t="s">
        <v>532</v>
      </c>
      <c r="G196" s="2" t="s">
        <v>547</v>
      </c>
      <c r="H196" s="2" t="s">
        <v>594</v>
      </c>
      <c r="I196" s="4">
        <v>25.9</v>
      </c>
      <c r="J196" s="2">
        <v>92</v>
      </c>
      <c r="K196" s="4">
        <f>Table13[[#This Row],[Price per Unit]]*Table13[[#This Row],[Units Sold]]</f>
        <v>2382.7999999999997</v>
      </c>
      <c r="L196" s="2">
        <v>462.89</v>
      </c>
      <c r="M196" s="22">
        <f>Table13[[#This Row],[Operating Profit]]/Table13[[#This Row],[Total Sales]]</f>
        <v>0.19426305187174753</v>
      </c>
      <c r="N196" s="2" t="s">
        <v>555</v>
      </c>
      <c r="O196" s="2" t="str">
        <f>IF(MONTH(Table13[[#This Row],[Invoice Date]])&lt;4,"Q1",IF(MONTH(Table13[[#This Row],[Invoice Date]])&lt;7,"Q2",IF(MONTH(Table13[[#This Row],[Invoice Date]])&lt;10,"Q3",IF(MONTH(Table13[[#This Row],[Invoice Date]])&lt;13,"Q4"))))</f>
        <v>Q2</v>
      </c>
      <c r="P196" s="2">
        <f>YEAR(Table13[[#This Row],[Invoice Date]])</f>
        <v>2022</v>
      </c>
      <c r="Q196" s="11" t="str">
        <f>TEXT(Table13[[#This Row],[Invoice Date]],"mmm")</f>
        <v>May</v>
      </c>
      <c r="R196" s="11">
        <f>DAY(Table13[[#This Row],[Invoice Date]])</f>
        <v>9</v>
      </c>
      <c r="S196" s="11" t="s">
        <v>562</v>
      </c>
    </row>
    <row r="197" spans="1:19" x14ac:dyDescent="0.25">
      <c r="A197" s="10" t="s">
        <v>20</v>
      </c>
      <c r="B197" s="2" t="s">
        <v>217</v>
      </c>
      <c r="C197" s="5">
        <v>44789</v>
      </c>
      <c r="D197" s="2" t="s">
        <v>522</v>
      </c>
      <c r="E197" s="2" t="s">
        <v>524</v>
      </c>
      <c r="F197" s="2" t="s">
        <v>536</v>
      </c>
      <c r="G197" s="2" t="s">
        <v>538</v>
      </c>
      <c r="H197" s="2" t="s">
        <v>594</v>
      </c>
      <c r="I197" s="4">
        <v>57.7</v>
      </c>
      <c r="J197" s="2">
        <v>9</v>
      </c>
      <c r="K197" s="4">
        <f>Table13[[#This Row],[Price per Unit]]*Table13[[#This Row],[Units Sold]]</f>
        <v>519.30000000000007</v>
      </c>
      <c r="L197" s="2">
        <v>101.01</v>
      </c>
      <c r="M197" s="22">
        <f>Table13[[#This Row],[Operating Profit]]/Table13[[#This Row],[Total Sales]]</f>
        <v>0.19451184286539572</v>
      </c>
      <c r="N197" s="2" t="s">
        <v>554</v>
      </c>
      <c r="O197" s="2" t="str">
        <f>IF(MONTH(Table13[[#This Row],[Invoice Date]])&lt;4,"Q1",IF(MONTH(Table13[[#This Row],[Invoice Date]])&lt;7,"Q2",IF(MONTH(Table13[[#This Row],[Invoice Date]])&lt;10,"Q3",IF(MONTH(Table13[[#This Row],[Invoice Date]])&lt;13,"Q4"))))</f>
        <v>Q3</v>
      </c>
      <c r="P197" s="2">
        <f>YEAR(Table13[[#This Row],[Invoice Date]])</f>
        <v>2022</v>
      </c>
      <c r="Q197" s="11" t="str">
        <f>TEXT(Table13[[#This Row],[Invoice Date]],"mmm")</f>
        <v>Aug</v>
      </c>
      <c r="R197" s="11">
        <f>DAY(Table13[[#This Row],[Invoice Date]])</f>
        <v>16</v>
      </c>
      <c r="S197" s="11" t="s">
        <v>560</v>
      </c>
    </row>
    <row r="198" spans="1:19" x14ac:dyDescent="0.25">
      <c r="A198" s="10" t="s">
        <v>17</v>
      </c>
      <c r="B198" s="2" t="s">
        <v>218</v>
      </c>
      <c r="C198" s="5">
        <v>44581</v>
      </c>
      <c r="D198" s="2" t="s">
        <v>522</v>
      </c>
      <c r="E198" s="2" t="s">
        <v>595</v>
      </c>
      <c r="F198" s="2" t="s">
        <v>581</v>
      </c>
      <c r="G198" s="2" t="s">
        <v>582</v>
      </c>
      <c r="H198" s="2" t="s">
        <v>591</v>
      </c>
      <c r="I198" s="4">
        <v>141.03</v>
      </c>
      <c r="J198" s="2">
        <v>92</v>
      </c>
      <c r="K198" s="4">
        <f>Table13[[#This Row],[Price per Unit]]*Table13[[#This Row],[Units Sold]]</f>
        <v>12974.76</v>
      </c>
      <c r="L198" s="2">
        <v>2278.9499999999998</v>
      </c>
      <c r="M198" s="22">
        <f>Table13[[#This Row],[Operating Profit]]/Table13[[#This Row],[Total Sales]]</f>
        <v>0.17564486741951293</v>
      </c>
      <c r="N198" s="2" t="s">
        <v>554</v>
      </c>
      <c r="O198" s="2" t="str">
        <f>IF(MONTH(Table13[[#This Row],[Invoice Date]])&lt;4,"Q1",IF(MONTH(Table13[[#This Row],[Invoice Date]])&lt;7,"Q2",IF(MONTH(Table13[[#This Row],[Invoice Date]])&lt;10,"Q3",IF(MONTH(Table13[[#This Row],[Invoice Date]])&lt;13,"Q4"))))</f>
        <v>Q1</v>
      </c>
      <c r="P198" s="2">
        <f>YEAR(Table13[[#This Row],[Invoice Date]])</f>
        <v>2022</v>
      </c>
      <c r="Q198" s="11" t="str">
        <f>TEXT(Table13[[#This Row],[Invoice Date]],"mmm")</f>
        <v>Jan</v>
      </c>
      <c r="R198" s="11">
        <f>DAY(Table13[[#This Row],[Invoice Date]])</f>
        <v>20</v>
      </c>
      <c r="S198" s="11" t="s">
        <v>562</v>
      </c>
    </row>
    <row r="199" spans="1:19" x14ac:dyDescent="0.25">
      <c r="A199" s="10" t="s">
        <v>18</v>
      </c>
      <c r="B199" s="2" t="s">
        <v>219</v>
      </c>
      <c r="C199" s="5">
        <v>44774</v>
      </c>
      <c r="D199" s="2" t="s">
        <v>522</v>
      </c>
      <c r="E199" s="2" t="s">
        <v>595</v>
      </c>
      <c r="F199" s="2" t="s">
        <v>581</v>
      </c>
      <c r="G199" s="2" t="s">
        <v>583</v>
      </c>
      <c r="H199" s="2" t="s">
        <v>594</v>
      </c>
      <c r="I199" s="4">
        <v>70.94</v>
      </c>
      <c r="J199" s="2">
        <v>6</v>
      </c>
      <c r="K199" s="4">
        <f>Table13[[#This Row],[Price per Unit]]*Table13[[#This Row],[Units Sold]]</f>
        <v>425.64</v>
      </c>
      <c r="L199" s="2">
        <v>86.6</v>
      </c>
      <c r="M199" s="22">
        <f>Table13[[#This Row],[Operating Profit]]/Table13[[#This Row],[Total Sales]]</f>
        <v>0.20345832158631708</v>
      </c>
      <c r="N199" s="2" t="s">
        <v>555</v>
      </c>
      <c r="O199" s="2" t="str">
        <f>IF(MONTH(Table13[[#This Row],[Invoice Date]])&lt;4,"Q1",IF(MONTH(Table13[[#This Row],[Invoice Date]])&lt;7,"Q2",IF(MONTH(Table13[[#This Row],[Invoice Date]])&lt;10,"Q3",IF(MONTH(Table13[[#This Row],[Invoice Date]])&lt;13,"Q4"))))</f>
        <v>Q3</v>
      </c>
      <c r="P199" s="2">
        <f>YEAR(Table13[[#This Row],[Invoice Date]])</f>
        <v>2022</v>
      </c>
      <c r="Q199" s="11" t="str">
        <f>TEXT(Table13[[#This Row],[Invoice Date]],"mmm")</f>
        <v>Aug</v>
      </c>
      <c r="R199" s="11">
        <f>DAY(Table13[[#This Row],[Invoice Date]])</f>
        <v>1</v>
      </c>
      <c r="S199" s="11" t="s">
        <v>560</v>
      </c>
    </row>
    <row r="200" spans="1:19" x14ac:dyDescent="0.25">
      <c r="A200" s="10" t="s">
        <v>17</v>
      </c>
      <c r="B200" s="2" t="s">
        <v>220</v>
      </c>
      <c r="C200" s="5">
        <v>44657</v>
      </c>
      <c r="D200" s="2" t="s">
        <v>522</v>
      </c>
      <c r="E200" s="2" t="s">
        <v>525</v>
      </c>
      <c r="F200" s="2" t="s">
        <v>531</v>
      </c>
      <c r="G200" s="2" t="s">
        <v>548</v>
      </c>
      <c r="H200" s="2" t="s">
        <v>593</v>
      </c>
      <c r="I200" s="4">
        <v>91.07</v>
      </c>
      <c r="J200" s="2">
        <v>29</v>
      </c>
      <c r="K200" s="4">
        <f>Table13[[#This Row],[Price per Unit]]*Table13[[#This Row],[Units Sold]]</f>
        <v>2641.0299999999997</v>
      </c>
      <c r="L200" s="2">
        <v>482.31</v>
      </c>
      <c r="M200" s="22">
        <f>Table13[[#This Row],[Operating Profit]]/Table13[[#This Row],[Total Sales]]</f>
        <v>0.1826219315948702</v>
      </c>
      <c r="N200" s="2" t="s">
        <v>555</v>
      </c>
      <c r="O200" s="2" t="str">
        <f>IF(MONTH(Table13[[#This Row],[Invoice Date]])&lt;4,"Q1",IF(MONTH(Table13[[#This Row],[Invoice Date]])&lt;7,"Q2",IF(MONTH(Table13[[#This Row],[Invoice Date]])&lt;10,"Q3",IF(MONTH(Table13[[#This Row],[Invoice Date]])&lt;13,"Q4"))))</f>
        <v>Q2</v>
      </c>
      <c r="P200" s="2">
        <f>YEAR(Table13[[#This Row],[Invoice Date]])</f>
        <v>2022</v>
      </c>
      <c r="Q200" s="11" t="str">
        <f>TEXT(Table13[[#This Row],[Invoice Date]],"mmm")</f>
        <v>Apr</v>
      </c>
      <c r="R200" s="11">
        <f>DAY(Table13[[#This Row],[Invoice Date]])</f>
        <v>6</v>
      </c>
      <c r="S200" s="11" t="s">
        <v>562</v>
      </c>
    </row>
    <row r="201" spans="1:19" x14ac:dyDescent="0.25">
      <c r="A201" s="10" t="s">
        <v>21</v>
      </c>
      <c r="B201" s="2" t="s">
        <v>221</v>
      </c>
      <c r="C201" s="5">
        <v>44493</v>
      </c>
      <c r="D201" s="2" t="s">
        <v>522</v>
      </c>
      <c r="E201" s="2" t="s">
        <v>524</v>
      </c>
      <c r="F201" s="2" t="s">
        <v>532</v>
      </c>
      <c r="G201" s="2" t="s">
        <v>538</v>
      </c>
      <c r="H201" s="2" t="s">
        <v>591</v>
      </c>
      <c r="I201" s="4">
        <v>89.16</v>
      </c>
      <c r="J201" s="2">
        <v>58</v>
      </c>
      <c r="K201" s="4">
        <f>Table13[[#This Row],[Price per Unit]]*Table13[[#This Row],[Units Sold]]</f>
        <v>5171.28</v>
      </c>
      <c r="L201" s="2">
        <v>723.3</v>
      </c>
      <c r="M201" s="22">
        <f>Table13[[#This Row],[Operating Profit]]/Table13[[#This Row],[Total Sales]]</f>
        <v>0.13986865921009886</v>
      </c>
      <c r="N201" s="2" t="s">
        <v>555</v>
      </c>
      <c r="O201" s="2" t="str">
        <f>IF(MONTH(Table13[[#This Row],[Invoice Date]])&lt;4,"Q1",IF(MONTH(Table13[[#This Row],[Invoice Date]])&lt;7,"Q2",IF(MONTH(Table13[[#This Row],[Invoice Date]])&lt;10,"Q3",IF(MONTH(Table13[[#This Row],[Invoice Date]])&lt;13,"Q4"))))</f>
        <v>Q4</v>
      </c>
      <c r="P201" s="2">
        <f>YEAR(Table13[[#This Row],[Invoice Date]])</f>
        <v>2021</v>
      </c>
      <c r="Q201" s="11" t="str">
        <f>TEXT(Table13[[#This Row],[Invoice Date]],"mmm")</f>
        <v>Oct</v>
      </c>
      <c r="R201" s="11">
        <f>DAY(Table13[[#This Row],[Invoice Date]])</f>
        <v>24</v>
      </c>
      <c r="S201" s="11" t="s">
        <v>560</v>
      </c>
    </row>
    <row r="202" spans="1:19" x14ac:dyDescent="0.25">
      <c r="A202" s="10" t="s">
        <v>20</v>
      </c>
      <c r="B202" s="2" t="s">
        <v>222</v>
      </c>
      <c r="C202" s="5">
        <v>44287</v>
      </c>
      <c r="D202" s="2" t="s">
        <v>522</v>
      </c>
      <c r="E202" s="2" t="s">
        <v>524</v>
      </c>
      <c r="F202" s="2" t="s">
        <v>532</v>
      </c>
      <c r="G202" s="2" t="s">
        <v>538</v>
      </c>
      <c r="H202" s="2" t="s">
        <v>592</v>
      </c>
      <c r="I202" s="4">
        <v>96.76</v>
      </c>
      <c r="J202" s="2">
        <v>17</v>
      </c>
      <c r="K202" s="4">
        <f>Table13[[#This Row],[Price per Unit]]*Table13[[#This Row],[Units Sold]]</f>
        <v>1644.92</v>
      </c>
      <c r="L202" s="2">
        <v>300.14999999999998</v>
      </c>
      <c r="M202" s="22">
        <f>Table13[[#This Row],[Operating Profit]]/Table13[[#This Row],[Total Sales]]</f>
        <v>0.18247088004279841</v>
      </c>
      <c r="N202" s="2" t="s">
        <v>555</v>
      </c>
      <c r="O202" s="2" t="str">
        <f>IF(MONTH(Table13[[#This Row],[Invoice Date]])&lt;4,"Q1",IF(MONTH(Table13[[#This Row],[Invoice Date]])&lt;7,"Q2",IF(MONTH(Table13[[#This Row],[Invoice Date]])&lt;10,"Q3",IF(MONTH(Table13[[#This Row],[Invoice Date]])&lt;13,"Q4"))))</f>
        <v>Q2</v>
      </c>
      <c r="P202" s="2">
        <f>YEAR(Table13[[#This Row],[Invoice Date]])</f>
        <v>2021</v>
      </c>
      <c r="Q202" s="11" t="str">
        <f>TEXT(Table13[[#This Row],[Invoice Date]],"mmm")</f>
        <v>Apr</v>
      </c>
      <c r="R202" s="11">
        <f>DAY(Table13[[#This Row],[Invoice Date]])</f>
        <v>1</v>
      </c>
      <c r="S202" s="11" t="s">
        <v>562</v>
      </c>
    </row>
    <row r="203" spans="1:19" x14ac:dyDescent="0.25">
      <c r="A203" s="10" t="s">
        <v>18</v>
      </c>
      <c r="B203" s="2" t="s">
        <v>223</v>
      </c>
      <c r="C203" s="5">
        <v>44820</v>
      </c>
      <c r="D203" s="2" t="s">
        <v>522</v>
      </c>
      <c r="E203" s="2" t="s">
        <v>524</v>
      </c>
      <c r="F203" s="2" t="s">
        <v>529</v>
      </c>
      <c r="G203" s="2" t="s">
        <v>547</v>
      </c>
      <c r="H203" s="2" t="s">
        <v>592</v>
      </c>
      <c r="I203" s="4">
        <v>27.97</v>
      </c>
      <c r="J203" s="2">
        <v>16</v>
      </c>
      <c r="K203" s="4">
        <f>Table13[[#This Row],[Price per Unit]]*Table13[[#This Row],[Units Sold]]</f>
        <v>447.52</v>
      </c>
      <c r="L203" s="2">
        <v>51.22</v>
      </c>
      <c r="M203" s="22">
        <f>Table13[[#This Row],[Operating Profit]]/Table13[[#This Row],[Total Sales]]</f>
        <v>0.11445298534143726</v>
      </c>
      <c r="N203" s="2" t="s">
        <v>554</v>
      </c>
      <c r="O203" s="2" t="str">
        <f>IF(MONTH(Table13[[#This Row],[Invoice Date]])&lt;4,"Q1",IF(MONTH(Table13[[#This Row],[Invoice Date]])&lt;7,"Q2",IF(MONTH(Table13[[#This Row],[Invoice Date]])&lt;10,"Q3",IF(MONTH(Table13[[#This Row],[Invoice Date]])&lt;13,"Q4"))))</f>
        <v>Q3</v>
      </c>
      <c r="P203" s="2">
        <f>YEAR(Table13[[#This Row],[Invoice Date]])</f>
        <v>2022</v>
      </c>
      <c r="Q203" s="11" t="str">
        <f>TEXT(Table13[[#This Row],[Invoice Date]],"mmm")</f>
        <v>Sep</v>
      </c>
      <c r="R203" s="11">
        <f>DAY(Table13[[#This Row],[Invoice Date]])</f>
        <v>16</v>
      </c>
      <c r="S203" s="11" t="s">
        <v>561</v>
      </c>
    </row>
    <row r="204" spans="1:19" x14ac:dyDescent="0.25">
      <c r="A204" s="10" t="s">
        <v>21</v>
      </c>
      <c r="B204" s="2" t="s">
        <v>224</v>
      </c>
      <c r="C204" s="5">
        <v>45268</v>
      </c>
      <c r="D204" s="2" t="s">
        <v>522</v>
      </c>
      <c r="E204" s="2" t="s">
        <v>523</v>
      </c>
      <c r="F204" s="2" t="s">
        <v>545</v>
      </c>
      <c r="G204" s="2" t="s">
        <v>539</v>
      </c>
      <c r="H204" s="2" t="s">
        <v>591</v>
      </c>
      <c r="I204" s="4">
        <v>67.08</v>
      </c>
      <c r="J204" s="2">
        <v>87</v>
      </c>
      <c r="K204" s="4">
        <f>Table13[[#This Row],[Price per Unit]]*Table13[[#This Row],[Units Sold]]</f>
        <v>5835.96</v>
      </c>
      <c r="L204" s="2">
        <v>1255.6500000000001</v>
      </c>
      <c r="M204" s="22">
        <f>Table13[[#This Row],[Operating Profit]]/Table13[[#This Row],[Total Sales]]</f>
        <v>0.21515740340920775</v>
      </c>
      <c r="N204" s="2" t="s">
        <v>555</v>
      </c>
      <c r="O204" s="2" t="str">
        <f>IF(MONTH(Table13[[#This Row],[Invoice Date]])&lt;4,"Q1",IF(MONTH(Table13[[#This Row],[Invoice Date]])&lt;7,"Q2",IF(MONTH(Table13[[#This Row],[Invoice Date]])&lt;10,"Q3",IF(MONTH(Table13[[#This Row],[Invoice Date]])&lt;13,"Q4"))))</f>
        <v>Q4</v>
      </c>
      <c r="P204" s="2">
        <f>YEAR(Table13[[#This Row],[Invoice Date]])</f>
        <v>2023</v>
      </c>
      <c r="Q204" s="11" t="str">
        <f>TEXT(Table13[[#This Row],[Invoice Date]],"mmm")</f>
        <v>Dec</v>
      </c>
      <c r="R204" s="11">
        <f>DAY(Table13[[#This Row],[Invoice Date]])</f>
        <v>8</v>
      </c>
      <c r="S204" s="11" t="s">
        <v>561</v>
      </c>
    </row>
    <row r="205" spans="1:19" x14ac:dyDescent="0.25">
      <c r="A205" s="10" t="s">
        <v>21</v>
      </c>
      <c r="B205" s="2" t="s">
        <v>225</v>
      </c>
      <c r="C205" s="5">
        <v>44937</v>
      </c>
      <c r="D205" s="2" t="s">
        <v>522</v>
      </c>
      <c r="E205" s="2" t="s">
        <v>525</v>
      </c>
      <c r="F205" s="2" t="s">
        <v>541</v>
      </c>
      <c r="G205" s="2" t="s">
        <v>553</v>
      </c>
      <c r="H205" s="2" t="s">
        <v>593</v>
      </c>
      <c r="I205" s="4">
        <v>114.01</v>
      </c>
      <c r="J205" s="2">
        <v>95</v>
      </c>
      <c r="K205" s="4">
        <f>Table13[[#This Row],[Price per Unit]]*Table13[[#This Row],[Units Sold]]</f>
        <v>10830.95</v>
      </c>
      <c r="L205" s="2">
        <v>2932.27</v>
      </c>
      <c r="M205" s="22">
        <f>Table13[[#This Row],[Operating Profit]]/Table13[[#This Row],[Total Sales]]</f>
        <v>0.27073063766336286</v>
      </c>
      <c r="N205" s="2" t="s">
        <v>554</v>
      </c>
      <c r="O205" s="2" t="str">
        <f>IF(MONTH(Table13[[#This Row],[Invoice Date]])&lt;4,"Q1",IF(MONTH(Table13[[#This Row],[Invoice Date]])&lt;7,"Q2",IF(MONTH(Table13[[#This Row],[Invoice Date]])&lt;10,"Q3",IF(MONTH(Table13[[#This Row],[Invoice Date]])&lt;13,"Q4"))))</f>
        <v>Q1</v>
      </c>
      <c r="P205" s="2">
        <f>YEAR(Table13[[#This Row],[Invoice Date]])</f>
        <v>2023</v>
      </c>
      <c r="Q205" s="11" t="str">
        <f>TEXT(Table13[[#This Row],[Invoice Date]],"mmm")</f>
        <v>Jan</v>
      </c>
      <c r="R205" s="11">
        <f>DAY(Table13[[#This Row],[Invoice Date]])</f>
        <v>11</v>
      </c>
      <c r="S205" s="11" t="s">
        <v>561</v>
      </c>
    </row>
    <row r="206" spans="1:19" x14ac:dyDescent="0.25">
      <c r="A206" s="10" t="s">
        <v>17</v>
      </c>
      <c r="B206" s="2" t="s">
        <v>226</v>
      </c>
      <c r="C206" s="5">
        <v>44544</v>
      </c>
      <c r="D206" s="2" t="s">
        <v>522</v>
      </c>
      <c r="E206" s="2" t="s">
        <v>526</v>
      </c>
      <c r="F206" s="2" t="s">
        <v>535</v>
      </c>
      <c r="G206" s="2" t="s">
        <v>544</v>
      </c>
      <c r="H206" s="2" t="s">
        <v>592</v>
      </c>
      <c r="I206" s="4">
        <v>46.07</v>
      </c>
      <c r="J206" s="2">
        <v>3</v>
      </c>
      <c r="K206" s="4">
        <f>Table13[[#This Row],[Price per Unit]]*Table13[[#This Row],[Units Sold]]</f>
        <v>138.21</v>
      </c>
      <c r="L206" s="2">
        <v>33.869999999999997</v>
      </c>
      <c r="M206" s="22">
        <f>Table13[[#This Row],[Operating Profit]]/Table13[[#This Row],[Total Sales]]</f>
        <v>0.24506186238332969</v>
      </c>
      <c r="N206" s="2" t="s">
        <v>554</v>
      </c>
      <c r="O206" s="2" t="str">
        <f>IF(MONTH(Table13[[#This Row],[Invoice Date]])&lt;4,"Q1",IF(MONTH(Table13[[#This Row],[Invoice Date]])&lt;7,"Q2",IF(MONTH(Table13[[#This Row],[Invoice Date]])&lt;10,"Q3",IF(MONTH(Table13[[#This Row],[Invoice Date]])&lt;13,"Q4"))))</f>
        <v>Q4</v>
      </c>
      <c r="P206" s="2">
        <f>YEAR(Table13[[#This Row],[Invoice Date]])</f>
        <v>2021</v>
      </c>
      <c r="Q206" s="11" t="str">
        <f>TEXT(Table13[[#This Row],[Invoice Date]],"mmm")</f>
        <v>Dec</v>
      </c>
      <c r="R206" s="11">
        <f>DAY(Table13[[#This Row],[Invoice Date]])</f>
        <v>14</v>
      </c>
      <c r="S206" s="11" t="s">
        <v>561</v>
      </c>
    </row>
    <row r="207" spans="1:19" x14ac:dyDescent="0.25">
      <c r="A207" s="10" t="s">
        <v>21</v>
      </c>
      <c r="B207" s="2" t="s">
        <v>227</v>
      </c>
      <c r="C207" s="5">
        <v>44877</v>
      </c>
      <c r="D207" s="2" t="s">
        <v>522</v>
      </c>
      <c r="E207" s="2" t="s">
        <v>523</v>
      </c>
      <c r="F207" s="2" t="s">
        <v>539</v>
      </c>
      <c r="G207" s="2" t="s">
        <v>530</v>
      </c>
      <c r="H207" s="2" t="s">
        <v>592</v>
      </c>
      <c r="I207" s="4">
        <v>46.47</v>
      </c>
      <c r="J207" s="2">
        <v>21</v>
      </c>
      <c r="K207" s="4">
        <f>Table13[[#This Row],[Price per Unit]]*Table13[[#This Row],[Units Sold]]</f>
        <v>975.87</v>
      </c>
      <c r="L207" s="2">
        <v>167.93</v>
      </c>
      <c r="M207" s="22">
        <f>Table13[[#This Row],[Operating Profit]]/Table13[[#This Row],[Total Sales]]</f>
        <v>0.17208234703392872</v>
      </c>
      <c r="N207" s="2" t="s">
        <v>555</v>
      </c>
      <c r="O207" s="2" t="str">
        <f>IF(MONTH(Table13[[#This Row],[Invoice Date]])&lt;4,"Q1",IF(MONTH(Table13[[#This Row],[Invoice Date]])&lt;7,"Q2",IF(MONTH(Table13[[#This Row],[Invoice Date]])&lt;10,"Q3",IF(MONTH(Table13[[#This Row],[Invoice Date]])&lt;13,"Q4"))))</f>
        <v>Q4</v>
      </c>
      <c r="P207" s="2">
        <f>YEAR(Table13[[#This Row],[Invoice Date]])</f>
        <v>2022</v>
      </c>
      <c r="Q207" s="11" t="str">
        <f>TEXT(Table13[[#This Row],[Invoice Date]],"mmm")</f>
        <v>Nov</v>
      </c>
      <c r="R207" s="11">
        <f>DAY(Table13[[#This Row],[Invoice Date]])</f>
        <v>12</v>
      </c>
      <c r="S207" s="11" t="s">
        <v>562</v>
      </c>
    </row>
    <row r="208" spans="1:19" x14ac:dyDescent="0.25">
      <c r="A208" s="10" t="s">
        <v>20</v>
      </c>
      <c r="B208" s="2" t="s">
        <v>228</v>
      </c>
      <c r="C208" s="5">
        <v>45196</v>
      </c>
      <c r="D208" s="2" t="s">
        <v>522</v>
      </c>
      <c r="E208" s="2" t="s">
        <v>524</v>
      </c>
      <c r="F208" s="2" t="s">
        <v>536</v>
      </c>
      <c r="G208" s="2" t="s">
        <v>529</v>
      </c>
      <c r="H208" s="2" t="s">
        <v>594</v>
      </c>
      <c r="I208" s="4">
        <v>21.31</v>
      </c>
      <c r="J208" s="2">
        <v>64</v>
      </c>
      <c r="K208" s="4">
        <f>Table13[[#This Row],[Price per Unit]]*Table13[[#This Row],[Units Sold]]</f>
        <v>1363.84</v>
      </c>
      <c r="L208" s="2">
        <v>160.13</v>
      </c>
      <c r="M208" s="22">
        <f>Table13[[#This Row],[Operating Profit]]/Table13[[#This Row],[Total Sales]]</f>
        <v>0.1174111332707649</v>
      </c>
      <c r="N208" s="2" t="s">
        <v>555</v>
      </c>
      <c r="O208" s="2" t="str">
        <f>IF(MONTH(Table13[[#This Row],[Invoice Date]])&lt;4,"Q1",IF(MONTH(Table13[[#This Row],[Invoice Date]])&lt;7,"Q2",IF(MONTH(Table13[[#This Row],[Invoice Date]])&lt;10,"Q3",IF(MONTH(Table13[[#This Row],[Invoice Date]])&lt;13,"Q4"))))</f>
        <v>Q3</v>
      </c>
      <c r="P208" s="2">
        <f>YEAR(Table13[[#This Row],[Invoice Date]])</f>
        <v>2023</v>
      </c>
      <c r="Q208" s="11" t="str">
        <f>TEXT(Table13[[#This Row],[Invoice Date]],"mmm")</f>
        <v>Sep</v>
      </c>
      <c r="R208" s="11">
        <f>DAY(Table13[[#This Row],[Invoice Date]])</f>
        <v>27</v>
      </c>
      <c r="S208" s="11" t="s">
        <v>561</v>
      </c>
    </row>
    <row r="209" spans="1:19" x14ac:dyDescent="0.25">
      <c r="A209" s="10" t="s">
        <v>20</v>
      </c>
      <c r="B209" s="2" t="s">
        <v>229</v>
      </c>
      <c r="C209" s="5">
        <v>44932</v>
      </c>
      <c r="D209" s="2" t="s">
        <v>522</v>
      </c>
      <c r="E209" s="2" t="s">
        <v>523</v>
      </c>
      <c r="F209" s="2" t="s">
        <v>527</v>
      </c>
      <c r="G209" s="2" t="s">
        <v>545</v>
      </c>
      <c r="H209" s="2" t="s">
        <v>594</v>
      </c>
      <c r="I209" s="4">
        <v>76.87</v>
      </c>
      <c r="J209" s="2">
        <v>90</v>
      </c>
      <c r="K209" s="4">
        <f>Table13[[#This Row],[Price per Unit]]*Table13[[#This Row],[Units Sold]]</f>
        <v>6918.3</v>
      </c>
      <c r="L209" s="2">
        <v>971.54</v>
      </c>
      <c r="M209" s="22">
        <f>Table13[[#This Row],[Operating Profit]]/Table13[[#This Row],[Total Sales]]</f>
        <v>0.14043045256782735</v>
      </c>
      <c r="N209" s="2" t="s">
        <v>554</v>
      </c>
      <c r="O209" s="2" t="str">
        <f>IF(MONTH(Table13[[#This Row],[Invoice Date]])&lt;4,"Q1",IF(MONTH(Table13[[#This Row],[Invoice Date]])&lt;7,"Q2",IF(MONTH(Table13[[#This Row],[Invoice Date]])&lt;10,"Q3",IF(MONTH(Table13[[#This Row],[Invoice Date]])&lt;13,"Q4"))))</f>
        <v>Q1</v>
      </c>
      <c r="P209" s="2">
        <f>YEAR(Table13[[#This Row],[Invoice Date]])</f>
        <v>2023</v>
      </c>
      <c r="Q209" s="11" t="str">
        <f>TEXT(Table13[[#This Row],[Invoice Date]],"mmm")</f>
        <v>Jan</v>
      </c>
      <c r="R209" s="11">
        <f>DAY(Table13[[#This Row],[Invoice Date]])</f>
        <v>6</v>
      </c>
      <c r="S209" s="11" t="s">
        <v>560</v>
      </c>
    </row>
    <row r="210" spans="1:19" x14ac:dyDescent="0.25">
      <c r="A210" s="10" t="s">
        <v>19</v>
      </c>
      <c r="B210" s="2" t="s">
        <v>230</v>
      </c>
      <c r="C210" s="5">
        <v>45111</v>
      </c>
      <c r="D210" s="2" t="s">
        <v>522</v>
      </c>
      <c r="E210" s="2" t="s">
        <v>525</v>
      </c>
      <c r="F210" s="2" t="s">
        <v>531</v>
      </c>
      <c r="G210" s="2" t="s">
        <v>552</v>
      </c>
      <c r="H210" s="2" t="s">
        <v>593</v>
      </c>
      <c r="I210" s="4">
        <v>134.76</v>
      </c>
      <c r="J210" s="2">
        <v>36</v>
      </c>
      <c r="K210" s="4">
        <f>Table13[[#This Row],[Price per Unit]]*Table13[[#This Row],[Units Sold]]</f>
        <v>4851.3599999999997</v>
      </c>
      <c r="L210" s="2">
        <v>1014.41</v>
      </c>
      <c r="M210" s="22">
        <f>Table13[[#This Row],[Operating Profit]]/Table13[[#This Row],[Total Sales]]</f>
        <v>0.20909806734606379</v>
      </c>
      <c r="N210" s="2" t="s">
        <v>554</v>
      </c>
      <c r="O210" s="2" t="str">
        <f>IF(MONTH(Table13[[#This Row],[Invoice Date]])&lt;4,"Q1",IF(MONTH(Table13[[#This Row],[Invoice Date]])&lt;7,"Q2",IF(MONTH(Table13[[#This Row],[Invoice Date]])&lt;10,"Q3",IF(MONTH(Table13[[#This Row],[Invoice Date]])&lt;13,"Q4"))))</f>
        <v>Q3</v>
      </c>
      <c r="P210" s="2">
        <f>YEAR(Table13[[#This Row],[Invoice Date]])</f>
        <v>2023</v>
      </c>
      <c r="Q210" s="11" t="str">
        <f>TEXT(Table13[[#This Row],[Invoice Date]],"mmm")</f>
        <v>Jul</v>
      </c>
      <c r="R210" s="11">
        <f>DAY(Table13[[#This Row],[Invoice Date]])</f>
        <v>4</v>
      </c>
      <c r="S210" s="11" t="s">
        <v>561</v>
      </c>
    </row>
    <row r="211" spans="1:19" x14ac:dyDescent="0.25">
      <c r="A211" s="10" t="s">
        <v>20</v>
      </c>
      <c r="B211" s="2" t="s">
        <v>231</v>
      </c>
      <c r="C211" s="5">
        <v>44980</v>
      </c>
      <c r="D211" s="2" t="s">
        <v>522</v>
      </c>
      <c r="E211" s="2" t="s">
        <v>525</v>
      </c>
      <c r="F211" s="2" t="s">
        <v>542</v>
      </c>
      <c r="G211" s="2" t="s">
        <v>553</v>
      </c>
      <c r="H211" s="2" t="s">
        <v>591</v>
      </c>
      <c r="I211" s="4">
        <v>26.75</v>
      </c>
      <c r="J211" s="2">
        <v>86</v>
      </c>
      <c r="K211" s="4">
        <f>Table13[[#This Row],[Price per Unit]]*Table13[[#This Row],[Units Sold]]</f>
        <v>2300.5</v>
      </c>
      <c r="L211" s="2">
        <v>325.32</v>
      </c>
      <c r="M211" s="22">
        <f>Table13[[#This Row],[Operating Profit]]/Table13[[#This Row],[Total Sales]]</f>
        <v>0.14141273636166052</v>
      </c>
      <c r="N211" s="2" t="s">
        <v>555</v>
      </c>
      <c r="O211" s="2" t="str">
        <f>IF(MONTH(Table13[[#This Row],[Invoice Date]])&lt;4,"Q1",IF(MONTH(Table13[[#This Row],[Invoice Date]])&lt;7,"Q2",IF(MONTH(Table13[[#This Row],[Invoice Date]])&lt;10,"Q3",IF(MONTH(Table13[[#This Row],[Invoice Date]])&lt;13,"Q4"))))</f>
        <v>Q1</v>
      </c>
      <c r="P211" s="2">
        <f>YEAR(Table13[[#This Row],[Invoice Date]])</f>
        <v>2023</v>
      </c>
      <c r="Q211" s="11" t="str">
        <f>TEXT(Table13[[#This Row],[Invoice Date]],"mmm")</f>
        <v>Feb</v>
      </c>
      <c r="R211" s="11">
        <f>DAY(Table13[[#This Row],[Invoice Date]])</f>
        <v>23</v>
      </c>
      <c r="S211" s="11" t="s">
        <v>561</v>
      </c>
    </row>
    <row r="212" spans="1:19" x14ac:dyDescent="0.25">
      <c r="A212" s="10" t="s">
        <v>21</v>
      </c>
      <c r="B212" s="2" t="s">
        <v>232</v>
      </c>
      <c r="C212" s="5">
        <v>45030</v>
      </c>
      <c r="D212" s="2" t="s">
        <v>522</v>
      </c>
      <c r="E212" s="2" t="s">
        <v>523</v>
      </c>
      <c r="F212" s="2" t="s">
        <v>545</v>
      </c>
      <c r="G212" s="2" t="s">
        <v>539</v>
      </c>
      <c r="H212" s="2" t="s">
        <v>593</v>
      </c>
      <c r="I212" s="4">
        <v>44.85</v>
      </c>
      <c r="J212" s="2">
        <v>62</v>
      </c>
      <c r="K212" s="4">
        <f>Table13[[#This Row],[Price per Unit]]*Table13[[#This Row],[Units Sold]]</f>
        <v>2780.7000000000003</v>
      </c>
      <c r="L212" s="2">
        <v>580.6</v>
      </c>
      <c r="M212" s="22">
        <f>Table13[[#This Row],[Operating Profit]]/Table13[[#This Row],[Total Sales]]</f>
        <v>0.20879634624375157</v>
      </c>
      <c r="N212" s="2" t="s">
        <v>555</v>
      </c>
      <c r="O212" s="2" t="str">
        <f>IF(MONTH(Table13[[#This Row],[Invoice Date]])&lt;4,"Q1",IF(MONTH(Table13[[#This Row],[Invoice Date]])&lt;7,"Q2",IF(MONTH(Table13[[#This Row],[Invoice Date]])&lt;10,"Q3",IF(MONTH(Table13[[#This Row],[Invoice Date]])&lt;13,"Q4"))))</f>
        <v>Q2</v>
      </c>
      <c r="P212" s="2">
        <f>YEAR(Table13[[#This Row],[Invoice Date]])</f>
        <v>2023</v>
      </c>
      <c r="Q212" s="11" t="str">
        <f>TEXT(Table13[[#This Row],[Invoice Date]],"mmm")</f>
        <v>Apr</v>
      </c>
      <c r="R212" s="11">
        <f>DAY(Table13[[#This Row],[Invoice Date]])</f>
        <v>14</v>
      </c>
      <c r="S212" s="11" t="s">
        <v>561</v>
      </c>
    </row>
    <row r="213" spans="1:19" x14ac:dyDescent="0.25">
      <c r="A213" s="10" t="s">
        <v>20</v>
      </c>
      <c r="B213" s="2" t="s">
        <v>233</v>
      </c>
      <c r="C213" s="5">
        <v>45009</v>
      </c>
      <c r="D213" s="2" t="s">
        <v>522</v>
      </c>
      <c r="E213" s="2" t="s">
        <v>595</v>
      </c>
      <c r="F213" s="2" t="s">
        <v>584</v>
      </c>
      <c r="G213" s="2" t="s">
        <v>585</v>
      </c>
      <c r="H213" s="2" t="s">
        <v>591</v>
      </c>
      <c r="I213" s="4">
        <v>60.31</v>
      </c>
      <c r="J213" s="2">
        <v>42</v>
      </c>
      <c r="K213" s="4">
        <f>Table13[[#This Row],[Price per Unit]]*Table13[[#This Row],[Units Sold]]</f>
        <v>2533.02</v>
      </c>
      <c r="L213" s="2">
        <v>370.63</v>
      </c>
      <c r="M213" s="22">
        <f>Table13[[#This Row],[Operating Profit]]/Table13[[#This Row],[Total Sales]]</f>
        <v>0.14631941319057884</v>
      </c>
      <c r="N213" s="2" t="s">
        <v>555</v>
      </c>
      <c r="O213" s="2" t="str">
        <f>IF(MONTH(Table13[[#This Row],[Invoice Date]])&lt;4,"Q1",IF(MONTH(Table13[[#This Row],[Invoice Date]])&lt;7,"Q2",IF(MONTH(Table13[[#This Row],[Invoice Date]])&lt;10,"Q3",IF(MONTH(Table13[[#This Row],[Invoice Date]])&lt;13,"Q4"))))</f>
        <v>Q1</v>
      </c>
      <c r="P213" s="2">
        <f>YEAR(Table13[[#This Row],[Invoice Date]])</f>
        <v>2023</v>
      </c>
      <c r="Q213" s="11" t="str">
        <f>TEXT(Table13[[#This Row],[Invoice Date]],"mmm")</f>
        <v>Mar</v>
      </c>
      <c r="R213" s="11">
        <f>DAY(Table13[[#This Row],[Invoice Date]])</f>
        <v>24</v>
      </c>
      <c r="S213" s="11" t="s">
        <v>562</v>
      </c>
    </row>
    <row r="214" spans="1:19" x14ac:dyDescent="0.25">
      <c r="A214" s="10" t="s">
        <v>17</v>
      </c>
      <c r="B214" s="2" t="s">
        <v>234</v>
      </c>
      <c r="C214" s="5">
        <v>44554</v>
      </c>
      <c r="D214" s="2" t="s">
        <v>522</v>
      </c>
      <c r="E214" s="2" t="s">
        <v>595</v>
      </c>
      <c r="F214" s="2" t="s">
        <v>584</v>
      </c>
      <c r="G214" s="2" t="s">
        <v>586</v>
      </c>
      <c r="H214" s="2" t="s">
        <v>592</v>
      </c>
      <c r="I214" s="4">
        <v>115.12</v>
      </c>
      <c r="J214" s="2">
        <v>76</v>
      </c>
      <c r="K214" s="4">
        <f>Table13[[#This Row],[Price per Unit]]*Table13[[#This Row],[Units Sold]]</f>
        <v>8749.1200000000008</v>
      </c>
      <c r="L214" s="2">
        <v>2360.38</v>
      </c>
      <c r="M214" s="22">
        <f>Table13[[#This Row],[Operating Profit]]/Table13[[#This Row],[Total Sales]]</f>
        <v>0.26978484693317728</v>
      </c>
      <c r="N214" s="2" t="s">
        <v>554</v>
      </c>
      <c r="O214" s="2" t="str">
        <f>IF(MONTH(Table13[[#This Row],[Invoice Date]])&lt;4,"Q1",IF(MONTH(Table13[[#This Row],[Invoice Date]])&lt;7,"Q2",IF(MONTH(Table13[[#This Row],[Invoice Date]])&lt;10,"Q3",IF(MONTH(Table13[[#This Row],[Invoice Date]])&lt;13,"Q4"))))</f>
        <v>Q4</v>
      </c>
      <c r="P214" s="2">
        <f>YEAR(Table13[[#This Row],[Invoice Date]])</f>
        <v>2021</v>
      </c>
      <c r="Q214" s="11" t="str">
        <f>TEXT(Table13[[#This Row],[Invoice Date]],"mmm")</f>
        <v>Dec</v>
      </c>
      <c r="R214" s="11">
        <f>DAY(Table13[[#This Row],[Invoice Date]])</f>
        <v>24</v>
      </c>
      <c r="S214" s="11" t="s">
        <v>561</v>
      </c>
    </row>
    <row r="215" spans="1:19" x14ac:dyDescent="0.25">
      <c r="A215" s="10" t="s">
        <v>19</v>
      </c>
      <c r="B215" s="2" t="s">
        <v>235</v>
      </c>
      <c r="C215" s="5">
        <v>44332</v>
      </c>
      <c r="D215" s="2" t="s">
        <v>522</v>
      </c>
      <c r="E215" s="2" t="s">
        <v>524</v>
      </c>
      <c r="F215" s="2" t="s">
        <v>532</v>
      </c>
      <c r="G215" s="2" t="s">
        <v>549</v>
      </c>
      <c r="H215" s="2" t="s">
        <v>594</v>
      </c>
      <c r="I215" s="4">
        <v>103.28</v>
      </c>
      <c r="J215" s="2">
        <v>42</v>
      </c>
      <c r="K215" s="4">
        <f>Table13[[#This Row],[Price per Unit]]*Table13[[#This Row],[Units Sold]]</f>
        <v>4337.76</v>
      </c>
      <c r="L215" s="2">
        <v>778.43</v>
      </c>
      <c r="M215" s="22">
        <f>Table13[[#This Row],[Operating Profit]]/Table13[[#This Row],[Total Sales]]</f>
        <v>0.17945437276382278</v>
      </c>
      <c r="N215" s="2" t="s">
        <v>554</v>
      </c>
      <c r="O215" s="2" t="str">
        <f>IF(MONTH(Table13[[#This Row],[Invoice Date]])&lt;4,"Q1",IF(MONTH(Table13[[#This Row],[Invoice Date]])&lt;7,"Q2",IF(MONTH(Table13[[#This Row],[Invoice Date]])&lt;10,"Q3",IF(MONTH(Table13[[#This Row],[Invoice Date]])&lt;13,"Q4"))))</f>
        <v>Q2</v>
      </c>
      <c r="P215" s="2">
        <f>YEAR(Table13[[#This Row],[Invoice Date]])</f>
        <v>2021</v>
      </c>
      <c r="Q215" s="11" t="str">
        <f>TEXT(Table13[[#This Row],[Invoice Date]],"mmm")</f>
        <v>May</v>
      </c>
      <c r="R215" s="11">
        <f>DAY(Table13[[#This Row],[Invoice Date]])</f>
        <v>16</v>
      </c>
      <c r="S215" s="11" t="s">
        <v>560</v>
      </c>
    </row>
    <row r="216" spans="1:19" x14ac:dyDescent="0.25">
      <c r="A216" s="10" t="s">
        <v>21</v>
      </c>
      <c r="B216" s="2" t="s">
        <v>236</v>
      </c>
      <c r="C216" s="5">
        <v>44667</v>
      </c>
      <c r="D216" s="2" t="s">
        <v>522</v>
      </c>
      <c r="E216" s="2" t="s">
        <v>524</v>
      </c>
      <c r="F216" s="2" t="s">
        <v>532</v>
      </c>
      <c r="G216" s="2" t="s">
        <v>547</v>
      </c>
      <c r="H216" s="2" t="s">
        <v>593</v>
      </c>
      <c r="I216" s="4">
        <v>74.069999999999993</v>
      </c>
      <c r="J216" s="2">
        <v>61</v>
      </c>
      <c r="K216" s="4">
        <f>Table13[[#This Row],[Price per Unit]]*Table13[[#This Row],[Units Sold]]</f>
        <v>4518.2699999999995</v>
      </c>
      <c r="L216" s="2">
        <v>673.72</v>
      </c>
      <c r="M216" s="22">
        <f>Table13[[#This Row],[Operating Profit]]/Table13[[#This Row],[Total Sales]]</f>
        <v>0.14911016827236975</v>
      </c>
      <c r="N216" s="2" t="s">
        <v>555</v>
      </c>
      <c r="O216" s="2" t="str">
        <f>IF(MONTH(Table13[[#This Row],[Invoice Date]])&lt;4,"Q1",IF(MONTH(Table13[[#This Row],[Invoice Date]])&lt;7,"Q2",IF(MONTH(Table13[[#This Row],[Invoice Date]])&lt;10,"Q3",IF(MONTH(Table13[[#This Row],[Invoice Date]])&lt;13,"Q4"))))</f>
        <v>Q2</v>
      </c>
      <c r="P216" s="2">
        <f>YEAR(Table13[[#This Row],[Invoice Date]])</f>
        <v>2022</v>
      </c>
      <c r="Q216" s="11" t="str">
        <f>TEXT(Table13[[#This Row],[Invoice Date]],"mmm")</f>
        <v>Apr</v>
      </c>
      <c r="R216" s="11">
        <f>DAY(Table13[[#This Row],[Invoice Date]])</f>
        <v>16</v>
      </c>
      <c r="S216" s="11" t="s">
        <v>561</v>
      </c>
    </row>
    <row r="217" spans="1:19" x14ac:dyDescent="0.25">
      <c r="A217" s="10" t="s">
        <v>19</v>
      </c>
      <c r="B217" s="2" t="s">
        <v>237</v>
      </c>
      <c r="C217" s="5">
        <v>44806</v>
      </c>
      <c r="D217" s="2" t="s">
        <v>522</v>
      </c>
      <c r="E217" s="2" t="s">
        <v>523</v>
      </c>
      <c r="F217" s="2" t="s">
        <v>539</v>
      </c>
      <c r="G217" s="2" t="s">
        <v>539</v>
      </c>
      <c r="H217" s="2" t="s">
        <v>593</v>
      </c>
      <c r="I217" s="4">
        <v>118.68</v>
      </c>
      <c r="J217" s="2">
        <v>13</v>
      </c>
      <c r="K217" s="4">
        <f>Table13[[#This Row],[Price per Unit]]*Table13[[#This Row],[Units Sold]]</f>
        <v>1542.8400000000001</v>
      </c>
      <c r="L217" s="2">
        <v>404.94</v>
      </c>
      <c r="M217" s="22">
        <f>Table13[[#This Row],[Operating Profit]]/Table13[[#This Row],[Total Sales]]</f>
        <v>0.26246402737808194</v>
      </c>
      <c r="N217" s="2" t="s">
        <v>554</v>
      </c>
      <c r="O217" s="2" t="str">
        <f>IF(MONTH(Table13[[#This Row],[Invoice Date]])&lt;4,"Q1",IF(MONTH(Table13[[#This Row],[Invoice Date]])&lt;7,"Q2",IF(MONTH(Table13[[#This Row],[Invoice Date]])&lt;10,"Q3",IF(MONTH(Table13[[#This Row],[Invoice Date]])&lt;13,"Q4"))))</f>
        <v>Q3</v>
      </c>
      <c r="P217" s="2">
        <f>YEAR(Table13[[#This Row],[Invoice Date]])</f>
        <v>2022</v>
      </c>
      <c r="Q217" s="11" t="str">
        <f>TEXT(Table13[[#This Row],[Invoice Date]],"mmm")</f>
        <v>Sep</v>
      </c>
      <c r="R217" s="11">
        <f>DAY(Table13[[#This Row],[Invoice Date]])</f>
        <v>2</v>
      </c>
      <c r="S217" s="11" t="s">
        <v>561</v>
      </c>
    </row>
    <row r="218" spans="1:19" x14ac:dyDescent="0.25">
      <c r="A218" s="10" t="s">
        <v>21</v>
      </c>
      <c r="B218" s="2" t="s">
        <v>238</v>
      </c>
      <c r="C218" s="5">
        <v>45002</v>
      </c>
      <c r="D218" s="2" t="s">
        <v>522</v>
      </c>
      <c r="E218" s="2" t="s">
        <v>524</v>
      </c>
      <c r="F218" s="2" t="s">
        <v>536</v>
      </c>
      <c r="G218" s="2" t="s">
        <v>529</v>
      </c>
      <c r="H218" s="2" t="s">
        <v>591</v>
      </c>
      <c r="I218" s="4">
        <v>99.25</v>
      </c>
      <c r="J218" s="2">
        <v>11</v>
      </c>
      <c r="K218" s="4">
        <f>Table13[[#This Row],[Price per Unit]]*Table13[[#This Row],[Units Sold]]</f>
        <v>1091.75</v>
      </c>
      <c r="L218" s="2">
        <v>184.03</v>
      </c>
      <c r="M218" s="22">
        <f>Table13[[#This Row],[Operating Profit]]/Table13[[#This Row],[Total Sales]]</f>
        <v>0.16856423173803525</v>
      </c>
      <c r="N218" s="2" t="s">
        <v>554</v>
      </c>
      <c r="O218" s="2" t="str">
        <f>IF(MONTH(Table13[[#This Row],[Invoice Date]])&lt;4,"Q1",IF(MONTH(Table13[[#This Row],[Invoice Date]])&lt;7,"Q2",IF(MONTH(Table13[[#This Row],[Invoice Date]])&lt;10,"Q3",IF(MONTH(Table13[[#This Row],[Invoice Date]])&lt;13,"Q4"))))</f>
        <v>Q1</v>
      </c>
      <c r="P218" s="2">
        <f>YEAR(Table13[[#This Row],[Invoice Date]])</f>
        <v>2023</v>
      </c>
      <c r="Q218" s="11" t="str">
        <f>TEXT(Table13[[#This Row],[Invoice Date]],"mmm")</f>
        <v>Mar</v>
      </c>
      <c r="R218" s="11">
        <f>DAY(Table13[[#This Row],[Invoice Date]])</f>
        <v>17</v>
      </c>
      <c r="S218" s="11" t="s">
        <v>561</v>
      </c>
    </row>
    <row r="219" spans="1:19" x14ac:dyDescent="0.25">
      <c r="A219" s="10" t="s">
        <v>17</v>
      </c>
      <c r="B219" s="2" t="s">
        <v>239</v>
      </c>
      <c r="C219" s="5">
        <v>44847</v>
      </c>
      <c r="D219" s="2" t="s">
        <v>522</v>
      </c>
      <c r="E219" s="2" t="s">
        <v>524</v>
      </c>
      <c r="F219" s="2" t="s">
        <v>536</v>
      </c>
      <c r="G219" s="2" t="s">
        <v>529</v>
      </c>
      <c r="H219" s="2" t="s">
        <v>591</v>
      </c>
      <c r="I219" s="4">
        <v>136.49</v>
      </c>
      <c r="J219" s="2">
        <v>54</v>
      </c>
      <c r="K219" s="4">
        <f>Table13[[#This Row],[Price per Unit]]*Table13[[#This Row],[Units Sold]]</f>
        <v>7370.4600000000009</v>
      </c>
      <c r="L219" s="2">
        <v>901.39</v>
      </c>
      <c r="M219" s="22">
        <f>Table13[[#This Row],[Operating Profit]]/Table13[[#This Row],[Total Sales]]</f>
        <v>0.12229765849078618</v>
      </c>
      <c r="N219" s="2" t="s">
        <v>555</v>
      </c>
      <c r="O219" s="2" t="str">
        <f>IF(MONTH(Table13[[#This Row],[Invoice Date]])&lt;4,"Q1",IF(MONTH(Table13[[#This Row],[Invoice Date]])&lt;7,"Q2",IF(MONTH(Table13[[#This Row],[Invoice Date]])&lt;10,"Q3",IF(MONTH(Table13[[#This Row],[Invoice Date]])&lt;13,"Q4"))))</f>
        <v>Q4</v>
      </c>
      <c r="P219" s="2">
        <f>YEAR(Table13[[#This Row],[Invoice Date]])</f>
        <v>2022</v>
      </c>
      <c r="Q219" s="11" t="str">
        <f>TEXT(Table13[[#This Row],[Invoice Date]],"mmm")</f>
        <v>Oct</v>
      </c>
      <c r="R219" s="11">
        <f>DAY(Table13[[#This Row],[Invoice Date]])</f>
        <v>13</v>
      </c>
      <c r="S219" s="11" t="s">
        <v>560</v>
      </c>
    </row>
    <row r="220" spans="1:19" x14ac:dyDescent="0.25">
      <c r="A220" s="10" t="s">
        <v>19</v>
      </c>
      <c r="B220" s="2" t="s">
        <v>240</v>
      </c>
      <c r="C220" s="5">
        <v>44235</v>
      </c>
      <c r="D220" s="2" t="s">
        <v>522</v>
      </c>
      <c r="E220" s="2" t="s">
        <v>524</v>
      </c>
      <c r="F220" s="2" t="s">
        <v>538</v>
      </c>
      <c r="G220" s="2" t="s">
        <v>547</v>
      </c>
      <c r="H220" s="2" t="s">
        <v>593</v>
      </c>
      <c r="I220" s="4">
        <v>126.34</v>
      </c>
      <c r="J220" s="2">
        <v>16</v>
      </c>
      <c r="K220" s="4">
        <f>Table13[[#This Row],[Price per Unit]]*Table13[[#This Row],[Units Sold]]</f>
        <v>2021.44</v>
      </c>
      <c r="L220" s="2">
        <v>432.75</v>
      </c>
      <c r="M220" s="22">
        <f>Table13[[#This Row],[Operating Profit]]/Table13[[#This Row],[Total Sales]]</f>
        <v>0.21408006173816685</v>
      </c>
      <c r="N220" s="2" t="s">
        <v>555</v>
      </c>
      <c r="O220" s="2" t="str">
        <f>IF(MONTH(Table13[[#This Row],[Invoice Date]])&lt;4,"Q1",IF(MONTH(Table13[[#This Row],[Invoice Date]])&lt;7,"Q2",IF(MONTH(Table13[[#This Row],[Invoice Date]])&lt;10,"Q3",IF(MONTH(Table13[[#This Row],[Invoice Date]])&lt;13,"Q4"))))</f>
        <v>Q1</v>
      </c>
      <c r="P220" s="2">
        <f>YEAR(Table13[[#This Row],[Invoice Date]])</f>
        <v>2021</v>
      </c>
      <c r="Q220" s="11" t="str">
        <f>TEXT(Table13[[#This Row],[Invoice Date]],"mmm")</f>
        <v>Feb</v>
      </c>
      <c r="R220" s="11">
        <f>DAY(Table13[[#This Row],[Invoice Date]])</f>
        <v>8</v>
      </c>
      <c r="S220" s="11" t="s">
        <v>561</v>
      </c>
    </row>
    <row r="221" spans="1:19" x14ac:dyDescent="0.25">
      <c r="A221" s="10" t="s">
        <v>18</v>
      </c>
      <c r="B221" s="2" t="s">
        <v>241</v>
      </c>
      <c r="C221" s="5">
        <v>44809</v>
      </c>
      <c r="D221" s="2" t="s">
        <v>522</v>
      </c>
      <c r="E221" s="2" t="s">
        <v>523</v>
      </c>
      <c r="F221" s="2" t="s">
        <v>527</v>
      </c>
      <c r="G221" s="2" t="s">
        <v>533</v>
      </c>
      <c r="H221" s="2" t="s">
        <v>591</v>
      </c>
      <c r="I221" s="4">
        <v>52.87</v>
      </c>
      <c r="J221" s="2">
        <v>8</v>
      </c>
      <c r="K221" s="4">
        <f>Table13[[#This Row],[Price per Unit]]*Table13[[#This Row],[Units Sold]]</f>
        <v>422.96</v>
      </c>
      <c r="L221" s="2">
        <v>91.49</v>
      </c>
      <c r="M221" s="22">
        <f>Table13[[#This Row],[Operating Profit]]/Table13[[#This Row],[Total Sales]]</f>
        <v>0.21630887081520711</v>
      </c>
      <c r="N221" s="2" t="s">
        <v>554</v>
      </c>
      <c r="O221" s="2" t="str">
        <f>IF(MONTH(Table13[[#This Row],[Invoice Date]])&lt;4,"Q1",IF(MONTH(Table13[[#This Row],[Invoice Date]])&lt;7,"Q2",IF(MONTH(Table13[[#This Row],[Invoice Date]])&lt;10,"Q3",IF(MONTH(Table13[[#This Row],[Invoice Date]])&lt;13,"Q4"))))</f>
        <v>Q3</v>
      </c>
      <c r="P221" s="2">
        <f>YEAR(Table13[[#This Row],[Invoice Date]])</f>
        <v>2022</v>
      </c>
      <c r="Q221" s="11" t="str">
        <f>TEXT(Table13[[#This Row],[Invoice Date]],"mmm")</f>
        <v>Sep</v>
      </c>
      <c r="R221" s="11">
        <f>DAY(Table13[[#This Row],[Invoice Date]])</f>
        <v>5</v>
      </c>
      <c r="S221" s="11" t="s">
        <v>560</v>
      </c>
    </row>
    <row r="222" spans="1:19" x14ac:dyDescent="0.25">
      <c r="A222" s="10" t="s">
        <v>21</v>
      </c>
      <c r="B222" s="2" t="s">
        <v>242</v>
      </c>
      <c r="C222" s="5">
        <v>44626</v>
      </c>
      <c r="D222" s="2" t="s">
        <v>522</v>
      </c>
      <c r="E222" s="2" t="s">
        <v>524</v>
      </c>
      <c r="F222" s="2" t="s">
        <v>529</v>
      </c>
      <c r="G222" s="2" t="s">
        <v>547</v>
      </c>
      <c r="H222" s="2" t="s">
        <v>593</v>
      </c>
      <c r="I222" s="4">
        <v>55.29</v>
      </c>
      <c r="J222" s="2">
        <v>59</v>
      </c>
      <c r="K222" s="4">
        <f>Table13[[#This Row],[Price per Unit]]*Table13[[#This Row],[Units Sold]]</f>
        <v>3262.11</v>
      </c>
      <c r="L222" s="2">
        <v>792.49</v>
      </c>
      <c r="M222" s="22">
        <f>Table13[[#This Row],[Operating Profit]]/Table13[[#This Row],[Total Sales]]</f>
        <v>0.24293785310734461</v>
      </c>
      <c r="N222" s="2" t="s">
        <v>554</v>
      </c>
      <c r="O222" s="2" t="str">
        <f>IF(MONTH(Table13[[#This Row],[Invoice Date]])&lt;4,"Q1",IF(MONTH(Table13[[#This Row],[Invoice Date]])&lt;7,"Q2",IF(MONTH(Table13[[#This Row],[Invoice Date]])&lt;10,"Q3",IF(MONTH(Table13[[#This Row],[Invoice Date]])&lt;13,"Q4"))))</f>
        <v>Q1</v>
      </c>
      <c r="P222" s="2">
        <f>YEAR(Table13[[#This Row],[Invoice Date]])</f>
        <v>2022</v>
      </c>
      <c r="Q222" s="11" t="str">
        <f>TEXT(Table13[[#This Row],[Invoice Date]],"mmm")</f>
        <v>Mar</v>
      </c>
      <c r="R222" s="11">
        <f>DAY(Table13[[#This Row],[Invoice Date]])</f>
        <v>6</v>
      </c>
      <c r="S222" s="11" t="s">
        <v>560</v>
      </c>
    </row>
    <row r="223" spans="1:19" x14ac:dyDescent="0.25">
      <c r="A223" s="10" t="s">
        <v>18</v>
      </c>
      <c r="B223" s="2" t="s">
        <v>243</v>
      </c>
      <c r="C223" s="5">
        <v>44272</v>
      </c>
      <c r="D223" s="2" t="s">
        <v>522</v>
      </c>
      <c r="E223" s="2" t="s">
        <v>523</v>
      </c>
      <c r="F223" s="2" t="s">
        <v>545</v>
      </c>
      <c r="G223" s="2" t="s">
        <v>527</v>
      </c>
      <c r="H223" s="2" t="s">
        <v>593</v>
      </c>
      <c r="I223" s="4">
        <v>36.299999999999997</v>
      </c>
      <c r="J223" s="2">
        <v>57</v>
      </c>
      <c r="K223" s="4">
        <f>Table13[[#This Row],[Price per Unit]]*Table13[[#This Row],[Units Sold]]</f>
        <v>2069.1</v>
      </c>
      <c r="L223" s="2">
        <v>306.32</v>
      </c>
      <c r="M223" s="22">
        <f>Table13[[#This Row],[Operating Profit]]/Table13[[#This Row],[Total Sales]]</f>
        <v>0.14804504373882366</v>
      </c>
      <c r="N223" s="2" t="s">
        <v>555</v>
      </c>
      <c r="O223" s="2" t="str">
        <f>IF(MONTH(Table13[[#This Row],[Invoice Date]])&lt;4,"Q1",IF(MONTH(Table13[[#This Row],[Invoice Date]])&lt;7,"Q2",IF(MONTH(Table13[[#This Row],[Invoice Date]])&lt;10,"Q3",IF(MONTH(Table13[[#This Row],[Invoice Date]])&lt;13,"Q4"))))</f>
        <v>Q1</v>
      </c>
      <c r="P223" s="2">
        <f>YEAR(Table13[[#This Row],[Invoice Date]])</f>
        <v>2021</v>
      </c>
      <c r="Q223" s="11" t="str">
        <f>TEXT(Table13[[#This Row],[Invoice Date]],"mmm")</f>
        <v>Mar</v>
      </c>
      <c r="R223" s="11">
        <f>DAY(Table13[[#This Row],[Invoice Date]])</f>
        <v>17</v>
      </c>
      <c r="S223" s="11" t="s">
        <v>561</v>
      </c>
    </row>
    <row r="224" spans="1:19" x14ac:dyDescent="0.25">
      <c r="A224" s="10" t="s">
        <v>19</v>
      </c>
      <c r="B224" s="2" t="s">
        <v>244</v>
      </c>
      <c r="C224" s="5">
        <v>44241</v>
      </c>
      <c r="D224" s="2" t="s">
        <v>522</v>
      </c>
      <c r="E224" s="2" t="s">
        <v>526</v>
      </c>
      <c r="F224" s="2" t="s">
        <v>535</v>
      </c>
      <c r="G224" s="2" t="s">
        <v>544</v>
      </c>
      <c r="H224" s="2" t="s">
        <v>593</v>
      </c>
      <c r="I224" s="4">
        <v>63.81</v>
      </c>
      <c r="J224" s="2">
        <v>40</v>
      </c>
      <c r="K224" s="4">
        <f>Table13[[#This Row],[Price per Unit]]*Table13[[#This Row],[Units Sold]]</f>
        <v>2552.4</v>
      </c>
      <c r="L224" s="2">
        <v>481.78</v>
      </c>
      <c r="M224" s="22">
        <f>Table13[[#This Row],[Operating Profit]]/Table13[[#This Row],[Total Sales]]</f>
        <v>0.18875568092775424</v>
      </c>
      <c r="N224" s="2" t="s">
        <v>555</v>
      </c>
      <c r="O224" s="2" t="str">
        <f>IF(MONTH(Table13[[#This Row],[Invoice Date]])&lt;4,"Q1",IF(MONTH(Table13[[#This Row],[Invoice Date]])&lt;7,"Q2",IF(MONTH(Table13[[#This Row],[Invoice Date]])&lt;10,"Q3",IF(MONTH(Table13[[#This Row],[Invoice Date]])&lt;13,"Q4"))))</f>
        <v>Q1</v>
      </c>
      <c r="P224" s="2">
        <f>YEAR(Table13[[#This Row],[Invoice Date]])</f>
        <v>2021</v>
      </c>
      <c r="Q224" s="11" t="str">
        <f>TEXT(Table13[[#This Row],[Invoice Date]],"mmm")</f>
        <v>Feb</v>
      </c>
      <c r="R224" s="11">
        <f>DAY(Table13[[#This Row],[Invoice Date]])</f>
        <v>14</v>
      </c>
      <c r="S224" s="11" t="s">
        <v>560</v>
      </c>
    </row>
    <row r="225" spans="1:19" x14ac:dyDescent="0.25">
      <c r="A225" s="10" t="s">
        <v>18</v>
      </c>
      <c r="B225" s="2" t="s">
        <v>245</v>
      </c>
      <c r="C225" s="5">
        <v>44432</v>
      </c>
      <c r="D225" s="2" t="s">
        <v>522</v>
      </c>
      <c r="E225" s="2" t="s">
        <v>524</v>
      </c>
      <c r="F225" s="2" t="s">
        <v>536</v>
      </c>
      <c r="G225" s="2" t="s">
        <v>529</v>
      </c>
      <c r="H225" s="2" t="s">
        <v>592</v>
      </c>
      <c r="I225" s="4">
        <v>149.94</v>
      </c>
      <c r="J225" s="2">
        <v>59</v>
      </c>
      <c r="K225" s="4">
        <f>Table13[[#This Row],[Price per Unit]]*Table13[[#This Row],[Units Sold]]</f>
        <v>8846.4599999999991</v>
      </c>
      <c r="L225" s="2">
        <v>1384.24</v>
      </c>
      <c r="M225" s="22">
        <f>Table13[[#This Row],[Operating Profit]]/Table13[[#This Row],[Total Sales]]</f>
        <v>0.1564738889906245</v>
      </c>
      <c r="N225" s="2" t="s">
        <v>555</v>
      </c>
      <c r="O225" s="2" t="str">
        <f>IF(MONTH(Table13[[#This Row],[Invoice Date]])&lt;4,"Q1",IF(MONTH(Table13[[#This Row],[Invoice Date]])&lt;7,"Q2",IF(MONTH(Table13[[#This Row],[Invoice Date]])&lt;10,"Q3",IF(MONTH(Table13[[#This Row],[Invoice Date]])&lt;13,"Q4"))))</f>
        <v>Q3</v>
      </c>
      <c r="P225" s="2">
        <f>YEAR(Table13[[#This Row],[Invoice Date]])</f>
        <v>2021</v>
      </c>
      <c r="Q225" s="11" t="str">
        <f>TEXT(Table13[[#This Row],[Invoice Date]],"mmm")</f>
        <v>Aug</v>
      </c>
      <c r="R225" s="11">
        <f>DAY(Table13[[#This Row],[Invoice Date]])</f>
        <v>24</v>
      </c>
      <c r="S225" s="11" t="s">
        <v>562</v>
      </c>
    </row>
    <row r="226" spans="1:19" x14ac:dyDescent="0.25">
      <c r="A226" s="10" t="s">
        <v>18</v>
      </c>
      <c r="B226" s="2" t="s">
        <v>246</v>
      </c>
      <c r="C226" s="5">
        <v>45235</v>
      </c>
      <c r="D226" s="2" t="s">
        <v>522</v>
      </c>
      <c r="E226" s="2" t="s">
        <v>524</v>
      </c>
      <c r="F226" s="2" t="s">
        <v>536</v>
      </c>
      <c r="G226" s="2" t="s">
        <v>529</v>
      </c>
      <c r="H226" s="2" t="s">
        <v>591</v>
      </c>
      <c r="I226" s="4">
        <v>72.75</v>
      </c>
      <c r="J226" s="2">
        <v>2</v>
      </c>
      <c r="K226" s="4">
        <f>Table13[[#This Row],[Price per Unit]]*Table13[[#This Row],[Units Sold]]</f>
        <v>145.5</v>
      </c>
      <c r="L226" s="2">
        <v>16.91</v>
      </c>
      <c r="M226" s="22">
        <f>Table13[[#This Row],[Operating Profit]]/Table13[[#This Row],[Total Sales]]</f>
        <v>0.11621993127147766</v>
      </c>
      <c r="N226" s="2" t="s">
        <v>555</v>
      </c>
      <c r="O226" s="2" t="str">
        <f>IF(MONTH(Table13[[#This Row],[Invoice Date]])&lt;4,"Q1",IF(MONTH(Table13[[#This Row],[Invoice Date]])&lt;7,"Q2",IF(MONTH(Table13[[#This Row],[Invoice Date]])&lt;10,"Q3",IF(MONTH(Table13[[#This Row],[Invoice Date]])&lt;13,"Q4"))))</f>
        <v>Q4</v>
      </c>
      <c r="P226" s="2">
        <f>YEAR(Table13[[#This Row],[Invoice Date]])</f>
        <v>2023</v>
      </c>
      <c r="Q226" s="11" t="str">
        <f>TEXT(Table13[[#This Row],[Invoice Date]],"mmm")</f>
        <v>Nov</v>
      </c>
      <c r="R226" s="11">
        <f>DAY(Table13[[#This Row],[Invoice Date]])</f>
        <v>5</v>
      </c>
      <c r="S226" s="11" t="s">
        <v>561</v>
      </c>
    </row>
    <row r="227" spans="1:19" x14ac:dyDescent="0.25">
      <c r="A227" s="10" t="s">
        <v>19</v>
      </c>
      <c r="B227" s="2" t="s">
        <v>247</v>
      </c>
      <c r="C227" s="5">
        <v>44487</v>
      </c>
      <c r="D227" s="2" t="s">
        <v>522</v>
      </c>
      <c r="E227" s="2" t="s">
        <v>524</v>
      </c>
      <c r="F227" s="2" t="s">
        <v>528</v>
      </c>
      <c r="G227" s="2" t="s">
        <v>529</v>
      </c>
      <c r="H227" s="2" t="s">
        <v>594</v>
      </c>
      <c r="I227" s="4">
        <v>48.66</v>
      </c>
      <c r="J227" s="2">
        <v>94</v>
      </c>
      <c r="K227" s="4">
        <f>Table13[[#This Row],[Price per Unit]]*Table13[[#This Row],[Units Sold]]</f>
        <v>4574.04</v>
      </c>
      <c r="L227" s="2">
        <v>1259.3399999999999</v>
      </c>
      <c r="M227" s="22">
        <f>Table13[[#This Row],[Operating Profit]]/Table13[[#This Row],[Total Sales]]</f>
        <v>0.27532334653828999</v>
      </c>
      <c r="N227" s="2" t="s">
        <v>555</v>
      </c>
      <c r="O227" s="2" t="str">
        <f>IF(MONTH(Table13[[#This Row],[Invoice Date]])&lt;4,"Q1",IF(MONTH(Table13[[#This Row],[Invoice Date]])&lt;7,"Q2",IF(MONTH(Table13[[#This Row],[Invoice Date]])&lt;10,"Q3",IF(MONTH(Table13[[#This Row],[Invoice Date]])&lt;13,"Q4"))))</f>
        <v>Q4</v>
      </c>
      <c r="P227" s="2">
        <f>YEAR(Table13[[#This Row],[Invoice Date]])</f>
        <v>2021</v>
      </c>
      <c r="Q227" s="11" t="str">
        <f>TEXT(Table13[[#This Row],[Invoice Date]],"mmm")</f>
        <v>Oct</v>
      </c>
      <c r="R227" s="11">
        <f>DAY(Table13[[#This Row],[Invoice Date]])</f>
        <v>18</v>
      </c>
      <c r="S227" s="11" t="s">
        <v>561</v>
      </c>
    </row>
    <row r="228" spans="1:19" x14ac:dyDescent="0.25">
      <c r="A228" s="10" t="s">
        <v>17</v>
      </c>
      <c r="B228" s="2" t="s">
        <v>248</v>
      </c>
      <c r="C228" s="5">
        <v>44459</v>
      </c>
      <c r="D228" s="2" t="s">
        <v>522</v>
      </c>
      <c r="E228" s="2" t="s">
        <v>595</v>
      </c>
      <c r="F228" s="2" t="s">
        <v>587</v>
      </c>
      <c r="G228" s="2" t="s">
        <v>588</v>
      </c>
      <c r="H228" s="2" t="s">
        <v>594</v>
      </c>
      <c r="I228" s="4">
        <v>119.12</v>
      </c>
      <c r="J228" s="2">
        <v>94</v>
      </c>
      <c r="K228" s="4">
        <f>Table13[[#This Row],[Price per Unit]]*Table13[[#This Row],[Units Sold]]</f>
        <v>11197.28</v>
      </c>
      <c r="L228" s="2">
        <v>2752</v>
      </c>
      <c r="M228" s="22">
        <f>Table13[[#This Row],[Operating Profit]]/Table13[[#This Row],[Total Sales]]</f>
        <v>0.24577397367932211</v>
      </c>
      <c r="N228" s="2" t="s">
        <v>554</v>
      </c>
      <c r="O228" s="2" t="str">
        <f>IF(MONTH(Table13[[#This Row],[Invoice Date]])&lt;4,"Q1",IF(MONTH(Table13[[#This Row],[Invoice Date]])&lt;7,"Q2",IF(MONTH(Table13[[#This Row],[Invoice Date]])&lt;10,"Q3",IF(MONTH(Table13[[#This Row],[Invoice Date]])&lt;13,"Q4"))))</f>
        <v>Q3</v>
      </c>
      <c r="P228" s="2">
        <f>YEAR(Table13[[#This Row],[Invoice Date]])</f>
        <v>2021</v>
      </c>
      <c r="Q228" s="11" t="str">
        <f>TEXT(Table13[[#This Row],[Invoice Date]],"mmm")</f>
        <v>Sep</v>
      </c>
      <c r="R228" s="11">
        <f>DAY(Table13[[#This Row],[Invoice Date]])</f>
        <v>20</v>
      </c>
      <c r="S228" s="11" t="s">
        <v>560</v>
      </c>
    </row>
    <row r="229" spans="1:19" x14ac:dyDescent="0.25">
      <c r="A229" s="10" t="s">
        <v>18</v>
      </c>
      <c r="B229" s="2" t="s">
        <v>249</v>
      </c>
      <c r="C229" s="5">
        <v>45009</v>
      </c>
      <c r="D229" s="2" t="s">
        <v>522</v>
      </c>
      <c r="E229" s="2" t="s">
        <v>524</v>
      </c>
      <c r="F229" s="2" t="s">
        <v>536</v>
      </c>
      <c r="G229" s="2" t="s">
        <v>547</v>
      </c>
      <c r="H229" s="2" t="s">
        <v>591</v>
      </c>
      <c r="I229" s="4">
        <v>90.52</v>
      </c>
      <c r="J229" s="2">
        <v>76</v>
      </c>
      <c r="K229" s="4">
        <f>Table13[[#This Row],[Price per Unit]]*Table13[[#This Row],[Units Sold]]</f>
        <v>6879.5199999999995</v>
      </c>
      <c r="L229" s="2">
        <v>1102.74</v>
      </c>
      <c r="M229" s="22">
        <f>Table13[[#This Row],[Operating Profit]]/Table13[[#This Row],[Total Sales]]</f>
        <v>0.16029315998790614</v>
      </c>
      <c r="N229" s="2" t="s">
        <v>554</v>
      </c>
      <c r="O229" s="2" t="str">
        <f>IF(MONTH(Table13[[#This Row],[Invoice Date]])&lt;4,"Q1",IF(MONTH(Table13[[#This Row],[Invoice Date]])&lt;7,"Q2",IF(MONTH(Table13[[#This Row],[Invoice Date]])&lt;10,"Q3",IF(MONTH(Table13[[#This Row],[Invoice Date]])&lt;13,"Q4"))))</f>
        <v>Q1</v>
      </c>
      <c r="P229" s="2">
        <f>YEAR(Table13[[#This Row],[Invoice Date]])</f>
        <v>2023</v>
      </c>
      <c r="Q229" s="11" t="str">
        <f>TEXT(Table13[[#This Row],[Invoice Date]],"mmm")</f>
        <v>Mar</v>
      </c>
      <c r="R229" s="11">
        <f>DAY(Table13[[#This Row],[Invoice Date]])</f>
        <v>24</v>
      </c>
      <c r="S229" s="11" t="s">
        <v>560</v>
      </c>
    </row>
    <row r="230" spans="1:19" x14ac:dyDescent="0.25">
      <c r="A230" s="10" t="s">
        <v>18</v>
      </c>
      <c r="B230" s="2" t="s">
        <v>250</v>
      </c>
      <c r="C230" s="5">
        <v>44201</v>
      </c>
      <c r="D230" s="2" t="s">
        <v>522</v>
      </c>
      <c r="E230" s="2" t="s">
        <v>524</v>
      </c>
      <c r="F230" s="2" t="s">
        <v>529</v>
      </c>
      <c r="G230" s="2" t="s">
        <v>529</v>
      </c>
      <c r="H230" s="2" t="s">
        <v>593</v>
      </c>
      <c r="I230" s="4">
        <v>39.450000000000003</v>
      </c>
      <c r="J230" s="2">
        <v>10</v>
      </c>
      <c r="K230" s="4">
        <f>Table13[[#This Row],[Price per Unit]]*Table13[[#This Row],[Units Sold]]</f>
        <v>394.5</v>
      </c>
      <c r="L230" s="2">
        <v>86.74</v>
      </c>
      <c r="M230" s="22">
        <f>Table13[[#This Row],[Operating Profit]]/Table13[[#This Row],[Total Sales]]</f>
        <v>0.21987325728770593</v>
      </c>
      <c r="N230" s="2" t="s">
        <v>554</v>
      </c>
      <c r="O230" s="2" t="str">
        <f>IF(MONTH(Table13[[#This Row],[Invoice Date]])&lt;4,"Q1",IF(MONTH(Table13[[#This Row],[Invoice Date]])&lt;7,"Q2",IF(MONTH(Table13[[#This Row],[Invoice Date]])&lt;10,"Q3",IF(MONTH(Table13[[#This Row],[Invoice Date]])&lt;13,"Q4"))))</f>
        <v>Q1</v>
      </c>
      <c r="P230" s="2">
        <f>YEAR(Table13[[#This Row],[Invoice Date]])</f>
        <v>2021</v>
      </c>
      <c r="Q230" s="11" t="str">
        <f>TEXT(Table13[[#This Row],[Invoice Date]],"mmm")</f>
        <v>Jan</v>
      </c>
      <c r="R230" s="11">
        <f>DAY(Table13[[#This Row],[Invoice Date]])</f>
        <v>5</v>
      </c>
      <c r="S230" s="11" t="s">
        <v>561</v>
      </c>
    </row>
    <row r="231" spans="1:19" x14ac:dyDescent="0.25">
      <c r="A231" s="10" t="s">
        <v>17</v>
      </c>
      <c r="B231" s="2" t="s">
        <v>251</v>
      </c>
      <c r="C231" s="5">
        <v>45055</v>
      </c>
      <c r="D231" s="2" t="s">
        <v>522</v>
      </c>
      <c r="E231" s="2" t="s">
        <v>524</v>
      </c>
      <c r="F231" s="2" t="s">
        <v>532</v>
      </c>
      <c r="G231" s="2" t="s">
        <v>538</v>
      </c>
      <c r="H231" s="2" t="s">
        <v>594</v>
      </c>
      <c r="I231" s="4">
        <v>69.489999999999995</v>
      </c>
      <c r="J231" s="2">
        <v>44</v>
      </c>
      <c r="K231" s="4">
        <f>Table13[[#This Row],[Price per Unit]]*Table13[[#This Row],[Units Sold]]</f>
        <v>3057.56</v>
      </c>
      <c r="L231" s="2">
        <v>428.83</v>
      </c>
      <c r="M231" s="22">
        <f>Table13[[#This Row],[Operating Profit]]/Table13[[#This Row],[Total Sales]]</f>
        <v>0.14025235808945696</v>
      </c>
      <c r="N231" s="2" t="s">
        <v>554</v>
      </c>
      <c r="O231" s="2" t="str">
        <f>IF(MONTH(Table13[[#This Row],[Invoice Date]])&lt;4,"Q1",IF(MONTH(Table13[[#This Row],[Invoice Date]])&lt;7,"Q2",IF(MONTH(Table13[[#This Row],[Invoice Date]])&lt;10,"Q3",IF(MONTH(Table13[[#This Row],[Invoice Date]])&lt;13,"Q4"))))</f>
        <v>Q2</v>
      </c>
      <c r="P231" s="2">
        <f>YEAR(Table13[[#This Row],[Invoice Date]])</f>
        <v>2023</v>
      </c>
      <c r="Q231" s="11" t="str">
        <f>TEXT(Table13[[#This Row],[Invoice Date]],"mmm")</f>
        <v>May</v>
      </c>
      <c r="R231" s="11">
        <f>DAY(Table13[[#This Row],[Invoice Date]])</f>
        <v>9</v>
      </c>
      <c r="S231" s="11" t="s">
        <v>562</v>
      </c>
    </row>
    <row r="232" spans="1:19" x14ac:dyDescent="0.25">
      <c r="A232" s="10" t="s">
        <v>18</v>
      </c>
      <c r="B232" s="2" t="s">
        <v>252</v>
      </c>
      <c r="C232" s="5">
        <v>44621</v>
      </c>
      <c r="D232" s="2" t="s">
        <v>522</v>
      </c>
      <c r="E232" s="2" t="s">
        <v>595</v>
      </c>
      <c r="F232" s="2" t="s">
        <v>587</v>
      </c>
      <c r="G232" s="2" t="s">
        <v>589</v>
      </c>
      <c r="H232" s="2" t="s">
        <v>594</v>
      </c>
      <c r="I232" s="4">
        <v>73.88</v>
      </c>
      <c r="J232" s="2">
        <v>11</v>
      </c>
      <c r="K232" s="4">
        <f>Table13[[#This Row],[Price per Unit]]*Table13[[#This Row],[Units Sold]]</f>
        <v>812.68</v>
      </c>
      <c r="L232" s="2">
        <v>225.96</v>
      </c>
      <c r="M232" s="22">
        <f>Table13[[#This Row],[Operating Profit]]/Table13[[#This Row],[Total Sales]]</f>
        <v>0.27804301816213028</v>
      </c>
      <c r="N232" s="2" t="s">
        <v>555</v>
      </c>
      <c r="O232" s="2" t="str">
        <f>IF(MONTH(Table13[[#This Row],[Invoice Date]])&lt;4,"Q1",IF(MONTH(Table13[[#This Row],[Invoice Date]])&lt;7,"Q2",IF(MONTH(Table13[[#This Row],[Invoice Date]])&lt;10,"Q3",IF(MONTH(Table13[[#This Row],[Invoice Date]])&lt;13,"Q4"))))</f>
        <v>Q1</v>
      </c>
      <c r="P232" s="2">
        <f>YEAR(Table13[[#This Row],[Invoice Date]])</f>
        <v>2022</v>
      </c>
      <c r="Q232" s="11" t="str">
        <f>TEXT(Table13[[#This Row],[Invoice Date]],"mmm")</f>
        <v>Mar</v>
      </c>
      <c r="R232" s="11">
        <f>DAY(Table13[[#This Row],[Invoice Date]])</f>
        <v>1</v>
      </c>
      <c r="S232" s="11" t="s">
        <v>560</v>
      </c>
    </row>
    <row r="233" spans="1:19" x14ac:dyDescent="0.25">
      <c r="A233" s="10" t="s">
        <v>18</v>
      </c>
      <c r="B233" s="2" t="s">
        <v>253</v>
      </c>
      <c r="C233" s="5">
        <v>44371</v>
      </c>
      <c r="D233" s="2" t="s">
        <v>522</v>
      </c>
      <c r="E233" s="2" t="s">
        <v>525</v>
      </c>
      <c r="F233" s="2" t="s">
        <v>540</v>
      </c>
      <c r="G233" s="2" t="s">
        <v>552</v>
      </c>
      <c r="H233" s="2" t="s">
        <v>591</v>
      </c>
      <c r="I233" s="4">
        <v>118</v>
      </c>
      <c r="J233" s="2">
        <v>79</v>
      </c>
      <c r="K233" s="4">
        <f>Table13[[#This Row],[Price per Unit]]*Table13[[#This Row],[Units Sold]]</f>
        <v>9322</v>
      </c>
      <c r="L233" s="2">
        <v>1146.43</v>
      </c>
      <c r="M233" s="22">
        <f>Table13[[#This Row],[Operating Profit]]/Table13[[#This Row],[Total Sales]]</f>
        <v>0.12298111993134521</v>
      </c>
      <c r="N233" s="2" t="s">
        <v>555</v>
      </c>
      <c r="O233" s="2" t="str">
        <f>IF(MONTH(Table13[[#This Row],[Invoice Date]])&lt;4,"Q1",IF(MONTH(Table13[[#This Row],[Invoice Date]])&lt;7,"Q2",IF(MONTH(Table13[[#This Row],[Invoice Date]])&lt;10,"Q3",IF(MONTH(Table13[[#This Row],[Invoice Date]])&lt;13,"Q4"))))</f>
        <v>Q2</v>
      </c>
      <c r="P233" s="2">
        <f>YEAR(Table13[[#This Row],[Invoice Date]])</f>
        <v>2021</v>
      </c>
      <c r="Q233" s="11" t="str">
        <f>TEXT(Table13[[#This Row],[Invoice Date]],"mmm")</f>
        <v>Jun</v>
      </c>
      <c r="R233" s="11">
        <f>DAY(Table13[[#This Row],[Invoice Date]])</f>
        <v>24</v>
      </c>
      <c r="S233" s="11" t="s">
        <v>560</v>
      </c>
    </row>
    <row r="234" spans="1:19" x14ac:dyDescent="0.25">
      <c r="A234" s="10" t="s">
        <v>18</v>
      </c>
      <c r="B234" s="2" t="s">
        <v>254</v>
      </c>
      <c r="C234" s="5">
        <v>44412</v>
      </c>
      <c r="D234" s="2" t="s">
        <v>522</v>
      </c>
      <c r="E234" s="2" t="s">
        <v>595</v>
      </c>
      <c r="F234" s="2" t="s">
        <v>563</v>
      </c>
      <c r="G234" s="2" t="s">
        <v>564</v>
      </c>
      <c r="H234" s="2" t="s">
        <v>594</v>
      </c>
      <c r="I234" s="4">
        <v>22.69</v>
      </c>
      <c r="J234" s="2">
        <v>80</v>
      </c>
      <c r="K234" s="4">
        <f>Table13[[#This Row],[Price per Unit]]*Table13[[#This Row],[Units Sold]]</f>
        <v>1815.2</v>
      </c>
      <c r="L234" s="2">
        <v>182.91</v>
      </c>
      <c r="M234" s="22">
        <f>Table13[[#This Row],[Operating Profit]]/Table13[[#This Row],[Total Sales]]</f>
        <v>0.10076575583957691</v>
      </c>
      <c r="N234" s="2" t="s">
        <v>555</v>
      </c>
      <c r="O234" s="2" t="str">
        <f>IF(MONTH(Table13[[#This Row],[Invoice Date]])&lt;4,"Q1",IF(MONTH(Table13[[#This Row],[Invoice Date]])&lt;7,"Q2",IF(MONTH(Table13[[#This Row],[Invoice Date]])&lt;10,"Q3",IF(MONTH(Table13[[#This Row],[Invoice Date]])&lt;13,"Q4"))))</f>
        <v>Q3</v>
      </c>
      <c r="P234" s="2">
        <f>YEAR(Table13[[#This Row],[Invoice Date]])</f>
        <v>2021</v>
      </c>
      <c r="Q234" s="11" t="str">
        <f>TEXT(Table13[[#This Row],[Invoice Date]],"mmm")</f>
        <v>Aug</v>
      </c>
      <c r="R234" s="11">
        <f>DAY(Table13[[#This Row],[Invoice Date]])</f>
        <v>4</v>
      </c>
      <c r="S234" s="11" t="s">
        <v>562</v>
      </c>
    </row>
    <row r="235" spans="1:19" x14ac:dyDescent="0.25">
      <c r="A235" s="10" t="s">
        <v>20</v>
      </c>
      <c r="B235" s="2" t="s">
        <v>255</v>
      </c>
      <c r="C235" s="5">
        <v>44521</v>
      </c>
      <c r="D235" s="2" t="s">
        <v>522</v>
      </c>
      <c r="E235" s="2" t="s">
        <v>526</v>
      </c>
      <c r="F235" s="2" t="s">
        <v>535</v>
      </c>
      <c r="G235" s="2" t="s">
        <v>535</v>
      </c>
      <c r="H235" s="2" t="s">
        <v>593</v>
      </c>
      <c r="I235" s="4">
        <v>54.97</v>
      </c>
      <c r="J235" s="2">
        <v>81</v>
      </c>
      <c r="K235" s="4">
        <f>Table13[[#This Row],[Price per Unit]]*Table13[[#This Row],[Units Sold]]</f>
        <v>4452.57</v>
      </c>
      <c r="L235" s="2">
        <v>892.3</v>
      </c>
      <c r="M235" s="22">
        <f>Table13[[#This Row],[Operating Profit]]/Table13[[#This Row],[Total Sales]]</f>
        <v>0.20040111665846916</v>
      </c>
      <c r="N235" s="2" t="s">
        <v>554</v>
      </c>
      <c r="O235" s="2" t="str">
        <f>IF(MONTH(Table13[[#This Row],[Invoice Date]])&lt;4,"Q1",IF(MONTH(Table13[[#This Row],[Invoice Date]])&lt;7,"Q2",IF(MONTH(Table13[[#This Row],[Invoice Date]])&lt;10,"Q3",IF(MONTH(Table13[[#This Row],[Invoice Date]])&lt;13,"Q4"))))</f>
        <v>Q4</v>
      </c>
      <c r="P235" s="2">
        <f>YEAR(Table13[[#This Row],[Invoice Date]])</f>
        <v>2021</v>
      </c>
      <c r="Q235" s="11" t="str">
        <f>TEXT(Table13[[#This Row],[Invoice Date]],"mmm")</f>
        <v>Nov</v>
      </c>
      <c r="R235" s="11">
        <f>DAY(Table13[[#This Row],[Invoice Date]])</f>
        <v>21</v>
      </c>
      <c r="S235" s="11" t="s">
        <v>562</v>
      </c>
    </row>
    <row r="236" spans="1:19" x14ac:dyDescent="0.25">
      <c r="A236" s="10" t="s">
        <v>17</v>
      </c>
      <c r="B236" s="2" t="s">
        <v>256</v>
      </c>
      <c r="C236" s="5">
        <v>44233</v>
      </c>
      <c r="D236" s="2" t="s">
        <v>522</v>
      </c>
      <c r="E236" s="2" t="s">
        <v>524</v>
      </c>
      <c r="F236" s="2" t="s">
        <v>532</v>
      </c>
      <c r="G236" s="2" t="s">
        <v>547</v>
      </c>
      <c r="H236" s="2" t="s">
        <v>591</v>
      </c>
      <c r="I236" s="4">
        <v>87.29</v>
      </c>
      <c r="J236" s="2">
        <v>90</v>
      </c>
      <c r="K236" s="4">
        <f>Table13[[#This Row],[Price per Unit]]*Table13[[#This Row],[Units Sold]]</f>
        <v>7856.1</v>
      </c>
      <c r="L236" s="2">
        <v>1701.83</v>
      </c>
      <c r="M236" s="22">
        <f>Table13[[#This Row],[Operating Profit]]/Table13[[#This Row],[Total Sales]]</f>
        <v>0.21662529753949158</v>
      </c>
      <c r="N236" s="2" t="s">
        <v>554</v>
      </c>
      <c r="O236" s="2" t="str">
        <f>IF(MONTH(Table13[[#This Row],[Invoice Date]])&lt;4,"Q1",IF(MONTH(Table13[[#This Row],[Invoice Date]])&lt;7,"Q2",IF(MONTH(Table13[[#This Row],[Invoice Date]])&lt;10,"Q3",IF(MONTH(Table13[[#This Row],[Invoice Date]])&lt;13,"Q4"))))</f>
        <v>Q1</v>
      </c>
      <c r="P236" s="2">
        <f>YEAR(Table13[[#This Row],[Invoice Date]])</f>
        <v>2021</v>
      </c>
      <c r="Q236" s="11" t="str">
        <f>TEXT(Table13[[#This Row],[Invoice Date]],"mmm")</f>
        <v>Feb</v>
      </c>
      <c r="R236" s="11">
        <f>DAY(Table13[[#This Row],[Invoice Date]])</f>
        <v>6</v>
      </c>
      <c r="S236" s="11" t="s">
        <v>561</v>
      </c>
    </row>
    <row r="237" spans="1:19" x14ac:dyDescent="0.25">
      <c r="A237" s="10" t="s">
        <v>18</v>
      </c>
      <c r="B237" s="2" t="s">
        <v>257</v>
      </c>
      <c r="C237" s="5">
        <v>44906</v>
      </c>
      <c r="D237" s="2" t="s">
        <v>522</v>
      </c>
      <c r="E237" s="2" t="s">
        <v>595</v>
      </c>
      <c r="F237" s="2" t="s">
        <v>563</v>
      </c>
      <c r="G237" s="2" t="s">
        <v>565</v>
      </c>
      <c r="H237" s="2" t="s">
        <v>593</v>
      </c>
      <c r="I237" s="4">
        <v>54.95</v>
      </c>
      <c r="J237" s="2">
        <v>2</v>
      </c>
      <c r="K237" s="4">
        <f>Table13[[#This Row],[Price per Unit]]*Table13[[#This Row],[Units Sold]]</f>
        <v>109.9</v>
      </c>
      <c r="L237" s="2">
        <v>23.72</v>
      </c>
      <c r="M237" s="22">
        <f>Table13[[#This Row],[Operating Profit]]/Table13[[#This Row],[Total Sales]]</f>
        <v>0.21583257506824383</v>
      </c>
      <c r="N237" s="2" t="s">
        <v>554</v>
      </c>
      <c r="O237" s="2" t="str">
        <f>IF(MONTH(Table13[[#This Row],[Invoice Date]])&lt;4,"Q1",IF(MONTH(Table13[[#This Row],[Invoice Date]])&lt;7,"Q2",IF(MONTH(Table13[[#This Row],[Invoice Date]])&lt;10,"Q3",IF(MONTH(Table13[[#This Row],[Invoice Date]])&lt;13,"Q4"))))</f>
        <v>Q4</v>
      </c>
      <c r="P237" s="2">
        <f>YEAR(Table13[[#This Row],[Invoice Date]])</f>
        <v>2022</v>
      </c>
      <c r="Q237" s="11" t="str">
        <f>TEXT(Table13[[#This Row],[Invoice Date]],"mmm")</f>
        <v>Dec</v>
      </c>
      <c r="R237" s="11">
        <f>DAY(Table13[[#This Row],[Invoice Date]])</f>
        <v>11</v>
      </c>
      <c r="S237" s="11" t="s">
        <v>562</v>
      </c>
    </row>
    <row r="238" spans="1:19" x14ac:dyDescent="0.25">
      <c r="A238" s="10" t="s">
        <v>17</v>
      </c>
      <c r="B238" s="2" t="s">
        <v>258</v>
      </c>
      <c r="C238" s="5">
        <v>44610</v>
      </c>
      <c r="D238" s="2" t="s">
        <v>522</v>
      </c>
      <c r="E238" s="2" t="s">
        <v>524</v>
      </c>
      <c r="F238" s="2" t="s">
        <v>532</v>
      </c>
      <c r="G238" s="2" t="s">
        <v>538</v>
      </c>
      <c r="H238" s="2" t="s">
        <v>594</v>
      </c>
      <c r="I238" s="4">
        <v>101.7</v>
      </c>
      <c r="J238" s="2">
        <v>50</v>
      </c>
      <c r="K238" s="4">
        <f>Table13[[#This Row],[Price per Unit]]*Table13[[#This Row],[Units Sold]]</f>
        <v>5085</v>
      </c>
      <c r="L238" s="2">
        <v>563.94000000000005</v>
      </c>
      <c r="M238" s="22">
        <f>Table13[[#This Row],[Operating Profit]]/Table13[[#This Row],[Total Sales]]</f>
        <v>0.11090265486725664</v>
      </c>
      <c r="N238" s="2" t="s">
        <v>555</v>
      </c>
      <c r="O238" s="2" t="str">
        <f>IF(MONTH(Table13[[#This Row],[Invoice Date]])&lt;4,"Q1",IF(MONTH(Table13[[#This Row],[Invoice Date]])&lt;7,"Q2",IF(MONTH(Table13[[#This Row],[Invoice Date]])&lt;10,"Q3",IF(MONTH(Table13[[#This Row],[Invoice Date]])&lt;13,"Q4"))))</f>
        <v>Q1</v>
      </c>
      <c r="P238" s="2">
        <f>YEAR(Table13[[#This Row],[Invoice Date]])</f>
        <v>2022</v>
      </c>
      <c r="Q238" s="11" t="str">
        <f>TEXT(Table13[[#This Row],[Invoice Date]],"mmm")</f>
        <v>Feb</v>
      </c>
      <c r="R238" s="11">
        <f>DAY(Table13[[#This Row],[Invoice Date]])</f>
        <v>18</v>
      </c>
      <c r="S238" s="11" t="s">
        <v>561</v>
      </c>
    </row>
    <row r="239" spans="1:19" x14ac:dyDescent="0.25">
      <c r="A239" s="10" t="s">
        <v>21</v>
      </c>
      <c r="B239" s="2" t="s">
        <v>259</v>
      </c>
      <c r="C239" s="5">
        <v>44630</v>
      </c>
      <c r="D239" s="2" t="s">
        <v>522</v>
      </c>
      <c r="E239" s="2" t="s">
        <v>595</v>
      </c>
      <c r="F239" s="2" t="s">
        <v>566</v>
      </c>
      <c r="G239" s="2" t="s">
        <v>567</v>
      </c>
      <c r="H239" s="2" t="s">
        <v>594</v>
      </c>
      <c r="I239" s="4">
        <v>82.64</v>
      </c>
      <c r="J239" s="2">
        <v>12</v>
      </c>
      <c r="K239" s="4">
        <f>Table13[[#This Row],[Price per Unit]]*Table13[[#This Row],[Units Sold]]</f>
        <v>991.68000000000006</v>
      </c>
      <c r="L239" s="2">
        <v>161.44999999999999</v>
      </c>
      <c r="M239" s="22">
        <f>Table13[[#This Row],[Operating Profit]]/Table13[[#This Row],[Total Sales]]</f>
        <v>0.16280453372055501</v>
      </c>
      <c r="N239" s="2" t="s">
        <v>554</v>
      </c>
      <c r="O239" s="2" t="str">
        <f>IF(MONTH(Table13[[#This Row],[Invoice Date]])&lt;4,"Q1",IF(MONTH(Table13[[#This Row],[Invoice Date]])&lt;7,"Q2",IF(MONTH(Table13[[#This Row],[Invoice Date]])&lt;10,"Q3",IF(MONTH(Table13[[#This Row],[Invoice Date]])&lt;13,"Q4"))))</f>
        <v>Q1</v>
      </c>
      <c r="P239" s="2">
        <f>YEAR(Table13[[#This Row],[Invoice Date]])</f>
        <v>2022</v>
      </c>
      <c r="Q239" s="11" t="str">
        <f>TEXT(Table13[[#This Row],[Invoice Date]],"mmm")</f>
        <v>Mar</v>
      </c>
      <c r="R239" s="11">
        <f>DAY(Table13[[#This Row],[Invoice Date]])</f>
        <v>10</v>
      </c>
      <c r="S239" s="11" t="s">
        <v>562</v>
      </c>
    </row>
    <row r="240" spans="1:19" x14ac:dyDescent="0.25">
      <c r="A240" s="10" t="s">
        <v>21</v>
      </c>
      <c r="B240" s="2" t="s">
        <v>260</v>
      </c>
      <c r="C240" s="5">
        <v>44787</v>
      </c>
      <c r="D240" s="2" t="s">
        <v>522</v>
      </c>
      <c r="E240" s="2" t="s">
        <v>523</v>
      </c>
      <c r="F240" s="2" t="s">
        <v>530</v>
      </c>
      <c r="G240" s="2" t="s">
        <v>530</v>
      </c>
      <c r="H240" s="2" t="s">
        <v>593</v>
      </c>
      <c r="I240" s="4">
        <v>67.02</v>
      </c>
      <c r="J240" s="2">
        <v>90</v>
      </c>
      <c r="K240" s="4">
        <f>Table13[[#This Row],[Price per Unit]]*Table13[[#This Row],[Units Sold]]</f>
        <v>6031.7999999999993</v>
      </c>
      <c r="L240" s="2">
        <v>1205.3900000000001</v>
      </c>
      <c r="M240" s="22">
        <f>Table13[[#This Row],[Operating Profit]]/Table13[[#This Row],[Total Sales]]</f>
        <v>0.1998391856493916</v>
      </c>
      <c r="N240" s="2" t="s">
        <v>555</v>
      </c>
      <c r="O240" s="2" t="str">
        <f>IF(MONTH(Table13[[#This Row],[Invoice Date]])&lt;4,"Q1",IF(MONTH(Table13[[#This Row],[Invoice Date]])&lt;7,"Q2",IF(MONTH(Table13[[#This Row],[Invoice Date]])&lt;10,"Q3",IF(MONTH(Table13[[#This Row],[Invoice Date]])&lt;13,"Q4"))))</f>
        <v>Q3</v>
      </c>
      <c r="P240" s="2">
        <f>YEAR(Table13[[#This Row],[Invoice Date]])</f>
        <v>2022</v>
      </c>
      <c r="Q240" s="11" t="str">
        <f>TEXT(Table13[[#This Row],[Invoice Date]],"mmm")</f>
        <v>Aug</v>
      </c>
      <c r="R240" s="11">
        <f>DAY(Table13[[#This Row],[Invoice Date]])</f>
        <v>14</v>
      </c>
      <c r="S240" s="11" t="s">
        <v>560</v>
      </c>
    </row>
    <row r="241" spans="1:19" x14ac:dyDescent="0.25">
      <c r="A241" s="10" t="s">
        <v>18</v>
      </c>
      <c r="B241" s="2" t="s">
        <v>261</v>
      </c>
      <c r="C241" s="5">
        <v>44399</v>
      </c>
      <c r="D241" s="2" t="s">
        <v>522</v>
      </c>
      <c r="E241" s="2" t="s">
        <v>595</v>
      </c>
      <c r="F241" s="2" t="s">
        <v>566</v>
      </c>
      <c r="G241" s="2" t="s">
        <v>568</v>
      </c>
      <c r="H241" s="2" t="s">
        <v>592</v>
      </c>
      <c r="I241" s="4">
        <v>143.4</v>
      </c>
      <c r="J241" s="2">
        <v>23</v>
      </c>
      <c r="K241" s="4">
        <f>Table13[[#This Row],[Price per Unit]]*Table13[[#This Row],[Units Sold]]</f>
        <v>3298.2000000000003</v>
      </c>
      <c r="L241" s="2">
        <v>472.68</v>
      </c>
      <c r="M241" s="22">
        <f>Table13[[#This Row],[Operating Profit]]/Table13[[#This Row],[Total Sales]]</f>
        <v>0.14331453520101872</v>
      </c>
      <c r="N241" s="2" t="s">
        <v>555</v>
      </c>
      <c r="O241" s="2" t="str">
        <f>IF(MONTH(Table13[[#This Row],[Invoice Date]])&lt;4,"Q1",IF(MONTH(Table13[[#This Row],[Invoice Date]])&lt;7,"Q2",IF(MONTH(Table13[[#This Row],[Invoice Date]])&lt;10,"Q3",IF(MONTH(Table13[[#This Row],[Invoice Date]])&lt;13,"Q4"))))</f>
        <v>Q3</v>
      </c>
      <c r="P241" s="2">
        <f>YEAR(Table13[[#This Row],[Invoice Date]])</f>
        <v>2021</v>
      </c>
      <c r="Q241" s="11" t="str">
        <f>TEXT(Table13[[#This Row],[Invoice Date]],"mmm")</f>
        <v>Jul</v>
      </c>
      <c r="R241" s="11">
        <f>DAY(Table13[[#This Row],[Invoice Date]])</f>
        <v>22</v>
      </c>
      <c r="S241" s="11" t="s">
        <v>561</v>
      </c>
    </row>
    <row r="242" spans="1:19" x14ac:dyDescent="0.25">
      <c r="A242" s="10" t="s">
        <v>17</v>
      </c>
      <c r="B242" s="2" t="s">
        <v>262</v>
      </c>
      <c r="C242" s="5">
        <v>45144</v>
      </c>
      <c r="D242" s="2" t="s">
        <v>522</v>
      </c>
      <c r="E242" s="2" t="s">
        <v>524</v>
      </c>
      <c r="F242" s="2" t="s">
        <v>532</v>
      </c>
      <c r="G242" s="2" t="s">
        <v>528</v>
      </c>
      <c r="H242" s="2" t="s">
        <v>594</v>
      </c>
      <c r="I242" s="4">
        <v>102.18</v>
      </c>
      <c r="J242" s="2">
        <v>18</v>
      </c>
      <c r="K242" s="4">
        <f>Table13[[#This Row],[Price per Unit]]*Table13[[#This Row],[Units Sold]]</f>
        <v>1839.2400000000002</v>
      </c>
      <c r="L242" s="2">
        <v>504.92</v>
      </c>
      <c r="M242" s="22">
        <f>Table13[[#This Row],[Operating Profit]]/Table13[[#This Row],[Total Sales]]</f>
        <v>0.2745264348317783</v>
      </c>
      <c r="N242" s="2" t="s">
        <v>555</v>
      </c>
      <c r="O242" s="2" t="str">
        <f>IF(MONTH(Table13[[#This Row],[Invoice Date]])&lt;4,"Q1",IF(MONTH(Table13[[#This Row],[Invoice Date]])&lt;7,"Q2",IF(MONTH(Table13[[#This Row],[Invoice Date]])&lt;10,"Q3",IF(MONTH(Table13[[#This Row],[Invoice Date]])&lt;13,"Q4"))))</f>
        <v>Q3</v>
      </c>
      <c r="P242" s="2">
        <f>YEAR(Table13[[#This Row],[Invoice Date]])</f>
        <v>2023</v>
      </c>
      <c r="Q242" s="11" t="str">
        <f>TEXT(Table13[[#This Row],[Invoice Date]],"mmm")</f>
        <v>Aug</v>
      </c>
      <c r="R242" s="11">
        <f>DAY(Table13[[#This Row],[Invoice Date]])</f>
        <v>6</v>
      </c>
      <c r="S242" s="11" t="s">
        <v>561</v>
      </c>
    </row>
    <row r="243" spans="1:19" x14ac:dyDescent="0.25">
      <c r="A243" s="10" t="s">
        <v>17</v>
      </c>
      <c r="B243" s="2" t="s">
        <v>263</v>
      </c>
      <c r="C243" s="5">
        <v>44574</v>
      </c>
      <c r="D243" s="2" t="s">
        <v>522</v>
      </c>
      <c r="E243" s="2" t="s">
        <v>524</v>
      </c>
      <c r="F243" s="2" t="s">
        <v>528</v>
      </c>
      <c r="G243" s="2" t="s">
        <v>547</v>
      </c>
      <c r="H243" s="2" t="s">
        <v>592</v>
      </c>
      <c r="I243" s="4">
        <v>36.89</v>
      </c>
      <c r="J243" s="2">
        <v>62</v>
      </c>
      <c r="K243" s="4">
        <f>Table13[[#This Row],[Price per Unit]]*Table13[[#This Row],[Units Sold]]</f>
        <v>2287.1799999999998</v>
      </c>
      <c r="L243" s="2">
        <v>268.56</v>
      </c>
      <c r="M243" s="22">
        <f>Table13[[#This Row],[Operating Profit]]/Table13[[#This Row],[Total Sales]]</f>
        <v>0.11741970461441602</v>
      </c>
      <c r="N243" s="2" t="s">
        <v>555</v>
      </c>
      <c r="O243" s="2" t="str">
        <f>IF(MONTH(Table13[[#This Row],[Invoice Date]])&lt;4,"Q1",IF(MONTH(Table13[[#This Row],[Invoice Date]])&lt;7,"Q2",IF(MONTH(Table13[[#This Row],[Invoice Date]])&lt;10,"Q3",IF(MONTH(Table13[[#This Row],[Invoice Date]])&lt;13,"Q4"))))</f>
        <v>Q1</v>
      </c>
      <c r="P243" s="2">
        <f>YEAR(Table13[[#This Row],[Invoice Date]])</f>
        <v>2022</v>
      </c>
      <c r="Q243" s="11" t="str">
        <f>TEXT(Table13[[#This Row],[Invoice Date]],"mmm")</f>
        <v>Jan</v>
      </c>
      <c r="R243" s="11">
        <f>DAY(Table13[[#This Row],[Invoice Date]])</f>
        <v>13</v>
      </c>
      <c r="S243" s="11" t="s">
        <v>561</v>
      </c>
    </row>
    <row r="244" spans="1:19" x14ac:dyDescent="0.25">
      <c r="A244" s="10" t="s">
        <v>17</v>
      </c>
      <c r="B244" s="2" t="s">
        <v>264</v>
      </c>
      <c r="C244" s="5">
        <v>45139</v>
      </c>
      <c r="D244" s="2" t="s">
        <v>522</v>
      </c>
      <c r="E244" s="2" t="s">
        <v>524</v>
      </c>
      <c r="F244" s="2" t="s">
        <v>536</v>
      </c>
      <c r="G244" s="2" t="s">
        <v>528</v>
      </c>
      <c r="H244" s="2" t="s">
        <v>594</v>
      </c>
      <c r="I244" s="4">
        <v>92.81</v>
      </c>
      <c r="J244" s="2">
        <v>96</v>
      </c>
      <c r="K244" s="4">
        <f>Table13[[#This Row],[Price per Unit]]*Table13[[#This Row],[Units Sold]]</f>
        <v>8909.76</v>
      </c>
      <c r="L244" s="2">
        <v>1759.47</v>
      </c>
      <c r="M244" s="22">
        <f>Table13[[#This Row],[Operating Profit]]/Table13[[#This Row],[Total Sales]]</f>
        <v>0.19747669970908308</v>
      </c>
      <c r="N244" s="2" t="s">
        <v>555</v>
      </c>
      <c r="O244" s="2" t="str">
        <f>IF(MONTH(Table13[[#This Row],[Invoice Date]])&lt;4,"Q1",IF(MONTH(Table13[[#This Row],[Invoice Date]])&lt;7,"Q2",IF(MONTH(Table13[[#This Row],[Invoice Date]])&lt;10,"Q3",IF(MONTH(Table13[[#This Row],[Invoice Date]])&lt;13,"Q4"))))</f>
        <v>Q3</v>
      </c>
      <c r="P244" s="2">
        <f>YEAR(Table13[[#This Row],[Invoice Date]])</f>
        <v>2023</v>
      </c>
      <c r="Q244" s="11" t="str">
        <f>TEXT(Table13[[#This Row],[Invoice Date]],"mmm")</f>
        <v>Aug</v>
      </c>
      <c r="R244" s="11">
        <f>DAY(Table13[[#This Row],[Invoice Date]])</f>
        <v>1</v>
      </c>
      <c r="S244" s="11" t="s">
        <v>562</v>
      </c>
    </row>
    <row r="245" spans="1:19" x14ac:dyDescent="0.25">
      <c r="A245" s="10" t="s">
        <v>20</v>
      </c>
      <c r="B245" s="2" t="s">
        <v>265</v>
      </c>
      <c r="C245" s="5">
        <v>44901</v>
      </c>
      <c r="D245" s="2" t="s">
        <v>522</v>
      </c>
      <c r="E245" s="2" t="s">
        <v>524</v>
      </c>
      <c r="F245" s="2" t="s">
        <v>532</v>
      </c>
      <c r="G245" s="2" t="s">
        <v>529</v>
      </c>
      <c r="H245" s="2" t="s">
        <v>592</v>
      </c>
      <c r="I245" s="4">
        <v>121.5</v>
      </c>
      <c r="J245" s="2">
        <v>62</v>
      </c>
      <c r="K245" s="4">
        <f>Table13[[#This Row],[Price per Unit]]*Table13[[#This Row],[Units Sold]]</f>
        <v>7533</v>
      </c>
      <c r="L245" s="2">
        <v>1794.99</v>
      </c>
      <c r="M245" s="22">
        <f>Table13[[#This Row],[Operating Profit]]/Table13[[#This Row],[Total Sales]]</f>
        <v>0.23828355236957388</v>
      </c>
      <c r="N245" s="2" t="s">
        <v>555</v>
      </c>
      <c r="O245" s="2" t="str">
        <f>IF(MONTH(Table13[[#This Row],[Invoice Date]])&lt;4,"Q1",IF(MONTH(Table13[[#This Row],[Invoice Date]])&lt;7,"Q2",IF(MONTH(Table13[[#This Row],[Invoice Date]])&lt;10,"Q3",IF(MONTH(Table13[[#This Row],[Invoice Date]])&lt;13,"Q4"))))</f>
        <v>Q4</v>
      </c>
      <c r="P245" s="2">
        <f>YEAR(Table13[[#This Row],[Invoice Date]])</f>
        <v>2022</v>
      </c>
      <c r="Q245" s="11" t="str">
        <f>TEXT(Table13[[#This Row],[Invoice Date]],"mmm")</f>
        <v>Dec</v>
      </c>
      <c r="R245" s="11">
        <f>DAY(Table13[[#This Row],[Invoice Date]])</f>
        <v>6</v>
      </c>
      <c r="S245" s="11" t="s">
        <v>560</v>
      </c>
    </row>
    <row r="246" spans="1:19" x14ac:dyDescent="0.25">
      <c r="A246" s="10" t="s">
        <v>21</v>
      </c>
      <c r="B246" s="2" t="s">
        <v>266</v>
      </c>
      <c r="C246" s="5">
        <v>44703</v>
      </c>
      <c r="D246" s="2" t="s">
        <v>522</v>
      </c>
      <c r="E246" s="2" t="s">
        <v>524</v>
      </c>
      <c r="F246" s="2" t="s">
        <v>538</v>
      </c>
      <c r="G246" s="2" t="s">
        <v>529</v>
      </c>
      <c r="H246" s="2" t="s">
        <v>592</v>
      </c>
      <c r="I246" s="4">
        <v>112.1</v>
      </c>
      <c r="J246" s="2">
        <v>38</v>
      </c>
      <c r="K246" s="4">
        <f>Table13[[#This Row],[Price per Unit]]*Table13[[#This Row],[Units Sold]]</f>
        <v>4259.8</v>
      </c>
      <c r="L246" s="2">
        <v>648.98</v>
      </c>
      <c r="M246" s="22">
        <f>Table13[[#This Row],[Operating Profit]]/Table13[[#This Row],[Total Sales]]</f>
        <v>0.15234987558101318</v>
      </c>
      <c r="N246" s="2" t="s">
        <v>554</v>
      </c>
      <c r="O246" s="2" t="str">
        <f>IF(MONTH(Table13[[#This Row],[Invoice Date]])&lt;4,"Q1",IF(MONTH(Table13[[#This Row],[Invoice Date]])&lt;7,"Q2",IF(MONTH(Table13[[#This Row],[Invoice Date]])&lt;10,"Q3",IF(MONTH(Table13[[#This Row],[Invoice Date]])&lt;13,"Q4"))))</f>
        <v>Q2</v>
      </c>
      <c r="P246" s="2">
        <f>YEAR(Table13[[#This Row],[Invoice Date]])</f>
        <v>2022</v>
      </c>
      <c r="Q246" s="11" t="str">
        <f>TEXT(Table13[[#This Row],[Invoice Date]],"mmm")</f>
        <v>May</v>
      </c>
      <c r="R246" s="11">
        <f>DAY(Table13[[#This Row],[Invoice Date]])</f>
        <v>22</v>
      </c>
      <c r="S246" s="11" t="s">
        <v>561</v>
      </c>
    </row>
    <row r="247" spans="1:19" x14ac:dyDescent="0.25">
      <c r="A247" s="10" t="s">
        <v>17</v>
      </c>
      <c r="B247" s="2" t="s">
        <v>267</v>
      </c>
      <c r="C247" s="5">
        <v>44524</v>
      </c>
      <c r="D247" s="2" t="s">
        <v>522</v>
      </c>
      <c r="E247" s="2" t="s">
        <v>524</v>
      </c>
      <c r="F247" s="2" t="s">
        <v>532</v>
      </c>
      <c r="G247" s="2" t="s">
        <v>549</v>
      </c>
      <c r="H247" s="2" t="s">
        <v>592</v>
      </c>
      <c r="I247" s="4">
        <v>42.37</v>
      </c>
      <c r="J247" s="2">
        <v>67</v>
      </c>
      <c r="K247" s="4">
        <f>Table13[[#This Row],[Price per Unit]]*Table13[[#This Row],[Units Sold]]</f>
        <v>2838.79</v>
      </c>
      <c r="L247" s="2">
        <v>638.29999999999995</v>
      </c>
      <c r="M247" s="22">
        <f>Table13[[#This Row],[Operating Profit]]/Table13[[#This Row],[Total Sales]]</f>
        <v>0.22484931960447935</v>
      </c>
      <c r="N247" s="2" t="s">
        <v>555</v>
      </c>
      <c r="O247" s="2" t="str">
        <f>IF(MONTH(Table13[[#This Row],[Invoice Date]])&lt;4,"Q1",IF(MONTH(Table13[[#This Row],[Invoice Date]])&lt;7,"Q2",IF(MONTH(Table13[[#This Row],[Invoice Date]])&lt;10,"Q3",IF(MONTH(Table13[[#This Row],[Invoice Date]])&lt;13,"Q4"))))</f>
        <v>Q4</v>
      </c>
      <c r="P247" s="2">
        <f>YEAR(Table13[[#This Row],[Invoice Date]])</f>
        <v>2021</v>
      </c>
      <c r="Q247" s="11" t="str">
        <f>TEXT(Table13[[#This Row],[Invoice Date]],"mmm")</f>
        <v>Nov</v>
      </c>
      <c r="R247" s="11">
        <f>DAY(Table13[[#This Row],[Invoice Date]])</f>
        <v>24</v>
      </c>
      <c r="S247" s="11" t="s">
        <v>561</v>
      </c>
    </row>
    <row r="248" spans="1:19" x14ac:dyDescent="0.25">
      <c r="A248" s="10" t="s">
        <v>17</v>
      </c>
      <c r="B248" s="2" t="s">
        <v>268</v>
      </c>
      <c r="C248" s="5">
        <v>44401</v>
      </c>
      <c r="D248" s="2" t="s">
        <v>522</v>
      </c>
      <c r="E248" s="2" t="s">
        <v>524</v>
      </c>
      <c r="F248" s="2" t="s">
        <v>536</v>
      </c>
      <c r="G248" s="2" t="s">
        <v>529</v>
      </c>
      <c r="H248" s="2" t="s">
        <v>593</v>
      </c>
      <c r="I248" s="4">
        <v>146.41</v>
      </c>
      <c r="J248" s="2">
        <v>38</v>
      </c>
      <c r="K248" s="4">
        <f>Table13[[#This Row],[Price per Unit]]*Table13[[#This Row],[Units Sold]]</f>
        <v>5563.58</v>
      </c>
      <c r="L248" s="2">
        <v>1479.23</v>
      </c>
      <c r="M248" s="22">
        <f>Table13[[#This Row],[Operating Profit]]/Table13[[#This Row],[Total Sales]]</f>
        <v>0.26587736673149304</v>
      </c>
      <c r="N248" s="2" t="s">
        <v>555</v>
      </c>
      <c r="O248" s="2" t="str">
        <f>IF(MONTH(Table13[[#This Row],[Invoice Date]])&lt;4,"Q1",IF(MONTH(Table13[[#This Row],[Invoice Date]])&lt;7,"Q2",IF(MONTH(Table13[[#This Row],[Invoice Date]])&lt;10,"Q3",IF(MONTH(Table13[[#This Row],[Invoice Date]])&lt;13,"Q4"))))</f>
        <v>Q3</v>
      </c>
      <c r="P248" s="2">
        <f>YEAR(Table13[[#This Row],[Invoice Date]])</f>
        <v>2021</v>
      </c>
      <c r="Q248" s="11" t="str">
        <f>TEXT(Table13[[#This Row],[Invoice Date]],"mmm")</f>
        <v>Jul</v>
      </c>
      <c r="R248" s="11">
        <f>DAY(Table13[[#This Row],[Invoice Date]])</f>
        <v>24</v>
      </c>
      <c r="S248" s="11" t="s">
        <v>561</v>
      </c>
    </row>
    <row r="249" spans="1:19" x14ac:dyDescent="0.25">
      <c r="A249" s="10" t="s">
        <v>20</v>
      </c>
      <c r="B249" s="2" t="s">
        <v>269</v>
      </c>
      <c r="C249" s="5">
        <v>44673</v>
      </c>
      <c r="D249" s="2" t="s">
        <v>522</v>
      </c>
      <c r="E249" s="2" t="s">
        <v>525</v>
      </c>
      <c r="F249" s="2" t="s">
        <v>543</v>
      </c>
      <c r="G249" s="2" t="s">
        <v>551</v>
      </c>
      <c r="H249" s="2" t="s">
        <v>592</v>
      </c>
      <c r="I249" s="4">
        <v>78.349999999999994</v>
      </c>
      <c r="J249" s="2">
        <v>67</v>
      </c>
      <c r="K249" s="4">
        <f>Table13[[#This Row],[Price per Unit]]*Table13[[#This Row],[Units Sold]]</f>
        <v>5249.45</v>
      </c>
      <c r="L249" s="2">
        <v>724.78</v>
      </c>
      <c r="M249" s="22">
        <f>Table13[[#This Row],[Operating Profit]]/Table13[[#This Row],[Total Sales]]</f>
        <v>0.13806779757879398</v>
      </c>
      <c r="N249" s="2" t="s">
        <v>554</v>
      </c>
      <c r="O249" s="2" t="str">
        <f>IF(MONTH(Table13[[#This Row],[Invoice Date]])&lt;4,"Q1",IF(MONTH(Table13[[#This Row],[Invoice Date]])&lt;7,"Q2",IF(MONTH(Table13[[#This Row],[Invoice Date]])&lt;10,"Q3",IF(MONTH(Table13[[#This Row],[Invoice Date]])&lt;13,"Q4"))))</f>
        <v>Q2</v>
      </c>
      <c r="P249" s="2">
        <f>YEAR(Table13[[#This Row],[Invoice Date]])</f>
        <v>2022</v>
      </c>
      <c r="Q249" s="11" t="str">
        <f>TEXT(Table13[[#This Row],[Invoice Date]],"mmm")</f>
        <v>Apr</v>
      </c>
      <c r="R249" s="11">
        <f>DAY(Table13[[#This Row],[Invoice Date]])</f>
        <v>22</v>
      </c>
      <c r="S249" s="11" t="s">
        <v>561</v>
      </c>
    </row>
    <row r="250" spans="1:19" x14ac:dyDescent="0.25">
      <c r="A250" s="10" t="s">
        <v>20</v>
      </c>
      <c r="B250" s="2" t="s">
        <v>270</v>
      </c>
      <c r="C250" s="5">
        <v>45212</v>
      </c>
      <c r="D250" s="2" t="s">
        <v>522</v>
      </c>
      <c r="E250" s="2" t="s">
        <v>595</v>
      </c>
      <c r="F250" s="2" t="s">
        <v>569</v>
      </c>
      <c r="G250" s="2" t="s">
        <v>570</v>
      </c>
      <c r="H250" s="2" t="s">
        <v>592</v>
      </c>
      <c r="I250" s="4">
        <v>40.67</v>
      </c>
      <c r="J250" s="2">
        <v>94</v>
      </c>
      <c r="K250" s="4">
        <f>Table13[[#This Row],[Price per Unit]]*Table13[[#This Row],[Units Sold]]</f>
        <v>3822.98</v>
      </c>
      <c r="L250" s="2">
        <v>1083.5999999999999</v>
      </c>
      <c r="M250" s="22">
        <f>Table13[[#This Row],[Operating Profit]]/Table13[[#This Row],[Total Sales]]</f>
        <v>0.28344380561760718</v>
      </c>
      <c r="N250" s="2" t="s">
        <v>555</v>
      </c>
      <c r="O250" s="2" t="str">
        <f>IF(MONTH(Table13[[#This Row],[Invoice Date]])&lt;4,"Q1",IF(MONTH(Table13[[#This Row],[Invoice Date]])&lt;7,"Q2",IF(MONTH(Table13[[#This Row],[Invoice Date]])&lt;10,"Q3",IF(MONTH(Table13[[#This Row],[Invoice Date]])&lt;13,"Q4"))))</f>
        <v>Q4</v>
      </c>
      <c r="P250" s="2">
        <f>YEAR(Table13[[#This Row],[Invoice Date]])</f>
        <v>2023</v>
      </c>
      <c r="Q250" s="11" t="str">
        <f>TEXT(Table13[[#This Row],[Invoice Date]],"mmm")</f>
        <v>Oct</v>
      </c>
      <c r="R250" s="11">
        <f>DAY(Table13[[#This Row],[Invoice Date]])</f>
        <v>13</v>
      </c>
      <c r="S250" s="11" t="s">
        <v>560</v>
      </c>
    </row>
    <row r="251" spans="1:19" x14ac:dyDescent="0.25">
      <c r="A251" s="10" t="s">
        <v>17</v>
      </c>
      <c r="B251" s="2" t="s">
        <v>271</v>
      </c>
      <c r="C251" s="5">
        <v>45187</v>
      </c>
      <c r="D251" s="2" t="s">
        <v>522</v>
      </c>
      <c r="E251" s="2" t="s">
        <v>525</v>
      </c>
      <c r="F251" s="2" t="s">
        <v>542</v>
      </c>
      <c r="G251" s="2" t="s">
        <v>551</v>
      </c>
      <c r="H251" s="2" t="s">
        <v>592</v>
      </c>
      <c r="I251" s="4">
        <v>43.43</v>
      </c>
      <c r="J251" s="2">
        <v>61</v>
      </c>
      <c r="K251" s="4">
        <f>Table13[[#This Row],[Price per Unit]]*Table13[[#This Row],[Units Sold]]</f>
        <v>2649.23</v>
      </c>
      <c r="L251" s="2">
        <v>558.22</v>
      </c>
      <c r="M251" s="22">
        <f>Table13[[#This Row],[Operating Profit]]/Table13[[#This Row],[Total Sales]]</f>
        <v>0.21071028185548255</v>
      </c>
      <c r="N251" s="2" t="s">
        <v>554</v>
      </c>
      <c r="O251" s="2" t="str">
        <f>IF(MONTH(Table13[[#This Row],[Invoice Date]])&lt;4,"Q1",IF(MONTH(Table13[[#This Row],[Invoice Date]])&lt;7,"Q2",IF(MONTH(Table13[[#This Row],[Invoice Date]])&lt;10,"Q3",IF(MONTH(Table13[[#This Row],[Invoice Date]])&lt;13,"Q4"))))</f>
        <v>Q3</v>
      </c>
      <c r="P251" s="2">
        <f>YEAR(Table13[[#This Row],[Invoice Date]])</f>
        <v>2023</v>
      </c>
      <c r="Q251" s="11" t="str">
        <f>TEXT(Table13[[#This Row],[Invoice Date]],"mmm")</f>
        <v>Sep</v>
      </c>
      <c r="R251" s="11">
        <f>DAY(Table13[[#This Row],[Invoice Date]])</f>
        <v>18</v>
      </c>
      <c r="S251" s="11" t="s">
        <v>562</v>
      </c>
    </row>
    <row r="252" spans="1:19" x14ac:dyDescent="0.25">
      <c r="A252" s="10" t="s">
        <v>19</v>
      </c>
      <c r="B252" s="2" t="s">
        <v>272</v>
      </c>
      <c r="C252" s="5">
        <v>45057</v>
      </c>
      <c r="D252" s="2" t="s">
        <v>522</v>
      </c>
      <c r="E252" s="2" t="s">
        <v>524</v>
      </c>
      <c r="F252" s="2" t="s">
        <v>532</v>
      </c>
      <c r="G252" s="2" t="s">
        <v>528</v>
      </c>
      <c r="H252" s="2" t="s">
        <v>594</v>
      </c>
      <c r="I252" s="4">
        <v>32.770000000000003</v>
      </c>
      <c r="J252" s="2">
        <v>1</v>
      </c>
      <c r="K252" s="4">
        <f>Table13[[#This Row],[Price per Unit]]*Table13[[#This Row],[Units Sold]]</f>
        <v>32.770000000000003</v>
      </c>
      <c r="L252" s="2">
        <v>5.24</v>
      </c>
      <c r="M252" s="22">
        <f>Table13[[#This Row],[Operating Profit]]/Table13[[#This Row],[Total Sales]]</f>
        <v>0.1599023497101007</v>
      </c>
      <c r="N252" s="2" t="s">
        <v>554</v>
      </c>
      <c r="O252" s="2" t="str">
        <f>IF(MONTH(Table13[[#This Row],[Invoice Date]])&lt;4,"Q1",IF(MONTH(Table13[[#This Row],[Invoice Date]])&lt;7,"Q2",IF(MONTH(Table13[[#This Row],[Invoice Date]])&lt;10,"Q3",IF(MONTH(Table13[[#This Row],[Invoice Date]])&lt;13,"Q4"))))</f>
        <v>Q2</v>
      </c>
      <c r="P252" s="2">
        <f>YEAR(Table13[[#This Row],[Invoice Date]])</f>
        <v>2023</v>
      </c>
      <c r="Q252" s="11" t="str">
        <f>TEXT(Table13[[#This Row],[Invoice Date]],"mmm")</f>
        <v>May</v>
      </c>
      <c r="R252" s="11">
        <f>DAY(Table13[[#This Row],[Invoice Date]])</f>
        <v>11</v>
      </c>
      <c r="S252" s="11" t="s">
        <v>560</v>
      </c>
    </row>
    <row r="253" spans="1:19" x14ac:dyDescent="0.25">
      <c r="A253" s="10" t="s">
        <v>17</v>
      </c>
      <c r="B253" s="2" t="s">
        <v>273</v>
      </c>
      <c r="C253" s="5">
        <v>45122</v>
      </c>
      <c r="D253" s="2" t="s">
        <v>522</v>
      </c>
      <c r="E253" s="2" t="s">
        <v>525</v>
      </c>
      <c r="F253" s="2" t="s">
        <v>541</v>
      </c>
      <c r="G253" s="2" t="s">
        <v>553</v>
      </c>
      <c r="H253" s="2" t="s">
        <v>592</v>
      </c>
      <c r="I253" s="4">
        <v>124.46</v>
      </c>
      <c r="J253" s="2">
        <v>94</v>
      </c>
      <c r="K253" s="4">
        <f>Table13[[#This Row],[Price per Unit]]*Table13[[#This Row],[Units Sold]]</f>
        <v>11699.24</v>
      </c>
      <c r="L253" s="2">
        <v>2178.0700000000002</v>
      </c>
      <c r="M253" s="22">
        <f>Table13[[#This Row],[Operating Profit]]/Table13[[#This Row],[Total Sales]]</f>
        <v>0.18617192227871213</v>
      </c>
      <c r="N253" s="2" t="s">
        <v>554</v>
      </c>
      <c r="O253" s="2" t="str">
        <f>IF(MONTH(Table13[[#This Row],[Invoice Date]])&lt;4,"Q1",IF(MONTH(Table13[[#This Row],[Invoice Date]])&lt;7,"Q2",IF(MONTH(Table13[[#This Row],[Invoice Date]])&lt;10,"Q3",IF(MONTH(Table13[[#This Row],[Invoice Date]])&lt;13,"Q4"))))</f>
        <v>Q3</v>
      </c>
      <c r="P253" s="2">
        <f>YEAR(Table13[[#This Row],[Invoice Date]])</f>
        <v>2023</v>
      </c>
      <c r="Q253" s="11" t="str">
        <f>TEXT(Table13[[#This Row],[Invoice Date]],"mmm")</f>
        <v>Jul</v>
      </c>
      <c r="R253" s="11">
        <f>DAY(Table13[[#This Row],[Invoice Date]])</f>
        <v>15</v>
      </c>
      <c r="S253" s="11" t="s">
        <v>561</v>
      </c>
    </row>
    <row r="254" spans="1:19" x14ac:dyDescent="0.25">
      <c r="A254" s="10" t="s">
        <v>17</v>
      </c>
      <c r="B254" s="2" t="s">
        <v>274</v>
      </c>
      <c r="C254" s="5">
        <v>45118</v>
      </c>
      <c r="D254" s="2" t="s">
        <v>522</v>
      </c>
      <c r="E254" s="2" t="s">
        <v>524</v>
      </c>
      <c r="F254" s="2" t="s">
        <v>528</v>
      </c>
      <c r="G254" s="2" t="s">
        <v>529</v>
      </c>
      <c r="H254" s="2" t="s">
        <v>594</v>
      </c>
      <c r="I254" s="4">
        <v>35.86</v>
      </c>
      <c r="J254" s="2">
        <v>45</v>
      </c>
      <c r="K254" s="4">
        <f>Table13[[#This Row],[Price per Unit]]*Table13[[#This Row],[Units Sold]]</f>
        <v>1613.7</v>
      </c>
      <c r="L254" s="2">
        <v>262.13</v>
      </c>
      <c r="M254" s="22">
        <f>Table13[[#This Row],[Operating Profit]]/Table13[[#This Row],[Total Sales]]</f>
        <v>0.16244035446489433</v>
      </c>
      <c r="N254" s="2" t="s">
        <v>555</v>
      </c>
      <c r="O254" s="2" t="str">
        <f>IF(MONTH(Table13[[#This Row],[Invoice Date]])&lt;4,"Q1",IF(MONTH(Table13[[#This Row],[Invoice Date]])&lt;7,"Q2",IF(MONTH(Table13[[#This Row],[Invoice Date]])&lt;10,"Q3",IF(MONTH(Table13[[#This Row],[Invoice Date]])&lt;13,"Q4"))))</f>
        <v>Q3</v>
      </c>
      <c r="P254" s="2">
        <f>YEAR(Table13[[#This Row],[Invoice Date]])</f>
        <v>2023</v>
      </c>
      <c r="Q254" s="11" t="str">
        <f>TEXT(Table13[[#This Row],[Invoice Date]],"mmm")</f>
        <v>Jul</v>
      </c>
      <c r="R254" s="11">
        <f>DAY(Table13[[#This Row],[Invoice Date]])</f>
        <v>11</v>
      </c>
      <c r="S254" s="11" t="s">
        <v>560</v>
      </c>
    </row>
    <row r="255" spans="1:19" x14ac:dyDescent="0.25">
      <c r="A255" s="10" t="s">
        <v>20</v>
      </c>
      <c r="B255" s="2" t="s">
        <v>275</v>
      </c>
      <c r="C255" s="5">
        <v>44375</v>
      </c>
      <c r="D255" s="2" t="s">
        <v>522</v>
      </c>
      <c r="E255" s="2" t="s">
        <v>526</v>
      </c>
      <c r="F255" s="2" t="s">
        <v>534</v>
      </c>
      <c r="G255" s="2" t="s">
        <v>535</v>
      </c>
      <c r="H255" s="2" t="s">
        <v>592</v>
      </c>
      <c r="I255" s="4">
        <v>36.270000000000003</v>
      </c>
      <c r="J255" s="2">
        <v>96</v>
      </c>
      <c r="K255" s="4">
        <f>Table13[[#This Row],[Price per Unit]]*Table13[[#This Row],[Units Sold]]</f>
        <v>3481.92</v>
      </c>
      <c r="L255" s="2">
        <v>853.15</v>
      </c>
      <c r="M255" s="22">
        <f>Table13[[#This Row],[Operating Profit]]/Table13[[#This Row],[Total Sales]]</f>
        <v>0.24502286095028028</v>
      </c>
      <c r="N255" s="2" t="s">
        <v>555</v>
      </c>
      <c r="O255" s="2" t="str">
        <f>IF(MONTH(Table13[[#This Row],[Invoice Date]])&lt;4,"Q1",IF(MONTH(Table13[[#This Row],[Invoice Date]])&lt;7,"Q2",IF(MONTH(Table13[[#This Row],[Invoice Date]])&lt;10,"Q3",IF(MONTH(Table13[[#This Row],[Invoice Date]])&lt;13,"Q4"))))</f>
        <v>Q2</v>
      </c>
      <c r="P255" s="2">
        <f>YEAR(Table13[[#This Row],[Invoice Date]])</f>
        <v>2021</v>
      </c>
      <c r="Q255" s="11" t="str">
        <f>TEXT(Table13[[#This Row],[Invoice Date]],"mmm")</f>
        <v>Jun</v>
      </c>
      <c r="R255" s="11">
        <f>DAY(Table13[[#This Row],[Invoice Date]])</f>
        <v>28</v>
      </c>
      <c r="S255" s="11" t="s">
        <v>561</v>
      </c>
    </row>
    <row r="256" spans="1:19" x14ac:dyDescent="0.25">
      <c r="A256" s="10" t="s">
        <v>20</v>
      </c>
      <c r="B256" s="2" t="s">
        <v>276</v>
      </c>
      <c r="C256" s="5">
        <v>44908</v>
      </c>
      <c r="D256" s="2" t="s">
        <v>522</v>
      </c>
      <c r="E256" s="2" t="s">
        <v>524</v>
      </c>
      <c r="F256" s="2" t="s">
        <v>529</v>
      </c>
      <c r="G256" s="2" t="s">
        <v>547</v>
      </c>
      <c r="H256" s="2" t="s">
        <v>592</v>
      </c>
      <c r="I256" s="4">
        <v>130.56</v>
      </c>
      <c r="J256" s="2">
        <v>28</v>
      </c>
      <c r="K256" s="4">
        <f>Table13[[#This Row],[Price per Unit]]*Table13[[#This Row],[Units Sold]]</f>
        <v>3655.6800000000003</v>
      </c>
      <c r="L256" s="2">
        <v>947.77</v>
      </c>
      <c r="M256" s="22">
        <f>Table13[[#This Row],[Operating Profit]]/Table13[[#This Row],[Total Sales]]</f>
        <v>0.2592595632002801</v>
      </c>
      <c r="N256" s="2" t="s">
        <v>554</v>
      </c>
      <c r="O256" s="2" t="str">
        <f>IF(MONTH(Table13[[#This Row],[Invoice Date]])&lt;4,"Q1",IF(MONTH(Table13[[#This Row],[Invoice Date]])&lt;7,"Q2",IF(MONTH(Table13[[#This Row],[Invoice Date]])&lt;10,"Q3",IF(MONTH(Table13[[#This Row],[Invoice Date]])&lt;13,"Q4"))))</f>
        <v>Q4</v>
      </c>
      <c r="P256" s="2">
        <f>YEAR(Table13[[#This Row],[Invoice Date]])</f>
        <v>2022</v>
      </c>
      <c r="Q256" s="11" t="str">
        <f>TEXT(Table13[[#This Row],[Invoice Date]],"mmm")</f>
        <v>Dec</v>
      </c>
      <c r="R256" s="11">
        <f>DAY(Table13[[#This Row],[Invoice Date]])</f>
        <v>13</v>
      </c>
      <c r="S256" s="11" t="s">
        <v>562</v>
      </c>
    </row>
    <row r="257" spans="1:19" x14ac:dyDescent="0.25">
      <c r="A257" s="10" t="s">
        <v>17</v>
      </c>
      <c r="B257" s="2" t="s">
        <v>277</v>
      </c>
      <c r="C257" s="5">
        <v>44987</v>
      </c>
      <c r="D257" s="2" t="s">
        <v>522</v>
      </c>
      <c r="E257" s="2" t="s">
        <v>523</v>
      </c>
      <c r="F257" s="2" t="s">
        <v>545</v>
      </c>
      <c r="G257" s="2" t="s">
        <v>545</v>
      </c>
      <c r="H257" s="2" t="s">
        <v>593</v>
      </c>
      <c r="I257" s="4">
        <v>64.8</v>
      </c>
      <c r="J257" s="2">
        <v>21</v>
      </c>
      <c r="K257" s="4">
        <f>Table13[[#This Row],[Price per Unit]]*Table13[[#This Row],[Units Sold]]</f>
        <v>1360.8</v>
      </c>
      <c r="L257" s="2">
        <v>362.77</v>
      </c>
      <c r="M257" s="22">
        <f>Table13[[#This Row],[Operating Profit]]/Table13[[#This Row],[Total Sales]]</f>
        <v>0.26658583186360962</v>
      </c>
      <c r="N257" s="2" t="s">
        <v>555</v>
      </c>
      <c r="O257" s="2" t="str">
        <f>IF(MONTH(Table13[[#This Row],[Invoice Date]])&lt;4,"Q1",IF(MONTH(Table13[[#This Row],[Invoice Date]])&lt;7,"Q2",IF(MONTH(Table13[[#This Row],[Invoice Date]])&lt;10,"Q3",IF(MONTH(Table13[[#This Row],[Invoice Date]])&lt;13,"Q4"))))</f>
        <v>Q1</v>
      </c>
      <c r="P257" s="2">
        <f>YEAR(Table13[[#This Row],[Invoice Date]])</f>
        <v>2023</v>
      </c>
      <c r="Q257" s="11" t="str">
        <f>TEXT(Table13[[#This Row],[Invoice Date]],"mmm")</f>
        <v>Mar</v>
      </c>
      <c r="R257" s="11">
        <f>DAY(Table13[[#This Row],[Invoice Date]])</f>
        <v>2</v>
      </c>
      <c r="S257" s="11" t="s">
        <v>562</v>
      </c>
    </row>
    <row r="258" spans="1:19" x14ac:dyDescent="0.25">
      <c r="A258" s="10" t="s">
        <v>17</v>
      </c>
      <c r="B258" s="2" t="s">
        <v>278</v>
      </c>
      <c r="C258" s="5">
        <v>44510</v>
      </c>
      <c r="D258" s="2" t="s">
        <v>522</v>
      </c>
      <c r="E258" s="2" t="s">
        <v>526</v>
      </c>
      <c r="F258" s="2" t="s">
        <v>535</v>
      </c>
      <c r="G258" s="2" t="s">
        <v>534</v>
      </c>
      <c r="H258" s="2" t="s">
        <v>594</v>
      </c>
      <c r="I258" s="4">
        <v>24.01</v>
      </c>
      <c r="J258" s="2">
        <v>13</v>
      </c>
      <c r="K258" s="4">
        <f>Table13[[#This Row],[Price per Unit]]*Table13[[#This Row],[Units Sold]]</f>
        <v>312.13</v>
      </c>
      <c r="L258" s="2">
        <v>92.75</v>
      </c>
      <c r="M258" s="22">
        <f>Table13[[#This Row],[Operating Profit]]/Table13[[#This Row],[Total Sales]]</f>
        <v>0.29715182776407267</v>
      </c>
      <c r="N258" s="2" t="s">
        <v>555</v>
      </c>
      <c r="O258" s="2" t="str">
        <f>IF(MONTH(Table13[[#This Row],[Invoice Date]])&lt;4,"Q1",IF(MONTH(Table13[[#This Row],[Invoice Date]])&lt;7,"Q2",IF(MONTH(Table13[[#This Row],[Invoice Date]])&lt;10,"Q3",IF(MONTH(Table13[[#This Row],[Invoice Date]])&lt;13,"Q4"))))</f>
        <v>Q4</v>
      </c>
      <c r="P258" s="2">
        <f>YEAR(Table13[[#This Row],[Invoice Date]])</f>
        <v>2021</v>
      </c>
      <c r="Q258" s="11" t="str">
        <f>TEXT(Table13[[#This Row],[Invoice Date]],"mmm")</f>
        <v>Nov</v>
      </c>
      <c r="R258" s="11">
        <f>DAY(Table13[[#This Row],[Invoice Date]])</f>
        <v>10</v>
      </c>
      <c r="S258" s="11" t="s">
        <v>562</v>
      </c>
    </row>
    <row r="259" spans="1:19" x14ac:dyDescent="0.25">
      <c r="A259" s="10" t="s">
        <v>17</v>
      </c>
      <c r="B259" s="2" t="s">
        <v>279</v>
      </c>
      <c r="C259" s="5">
        <v>44842</v>
      </c>
      <c r="D259" s="2" t="s">
        <v>522</v>
      </c>
      <c r="E259" s="2" t="s">
        <v>595</v>
      </c>
      <c r="F259" s="2" t="s">
        <v>569</v>
      </c>
      <c r="G259" s="2" t="s">
        <v>571</v>
      </c>
      <c r="H259" s="2" t="s">
        <v>592</v>
      </c>
      <c r="I259" s="4">
        <v>26.75</v>
      </c>
      <c r="J259" s="2">
        <v>27</v>
      </c>
      <c r="K259" s="4">
        <f>Table13[[#This Row],[Price per Unit]]*Table13[[#This Row],[Units Sold]]</f>
        <v>722.25</v>
      </c>
      <c r="L259" s="2">
        <v>186.53</v>
      </c>
      <c r="M259" s="22">
        <f>Table13[[#This Row],[Operating Profit]]/Table13[[#This Row],[Total Sales]]</f>
        <v>0.25826237452405676</v>
      </c>
      <c r="N259" s="2" t="s">
        <v>554</v>
      </c>
      <c r="O259" s="2" t="str">
        <f>IF(MONTH(Table13[[#This Row],[Invoice Date]])&lt;4,"Q1",IF(MONTH(Table13[[#This Row],[Invoice Date]])&lt;7,"Q2",IF(MONTH(Table13[[#This Row],[Invoice Date]])&lt;10,"Q3",IF(MONTH(Table13[[#This Row],[Invoice Date]])&lt;13,"Q4"))))</f>
        <v>Q4</v>
      </c>
      <c r="P259" s="2">
        <f>YEAR(Table13[[#This Row],[Invoice Date]])</f>
        <v>2022</v>
      </c>
      <c r="Q259" s="11" t="str">
        <f>TEXT(Table13[[#This Row],[Invoice Date]],"mmm")</f>
        <v>Oct</v>
      </c>
      <c r="R259" s="11">
        <f>DAY(Table13[[#This Row],[Invoice Date]])</f>
        <v>8</v>
      </c>
      <c r="S259" s="11" t="s">
        <v>561</v>
      </c>
    </row>
    <row r="260" spans="1:19" x14ac:dyDescent="0.25">
      <c r="A260" s="10" t="s">
        <v>20</v>
      </c>
      <c r="B260" s="2" t="s">
        <v>280</v>
      </c>
      <c r="C260" s="5">
        <v>44563</v>
      </c>
      <c r="D260" s="2" t="s">
        <v>522</v>
      </c>
      <c r="E260" s="2" t="s">
        <v>523</v>
      </c>
      <c r="F260" s="2" t="s">
        <v>533</v>
      </c>
      <c r="G260" s="2" t="s">
        <v>539</v>
      </c>
      <c r="H260" s="2" t="s">
        <v>594</v>
      </c>
      <c r="I260" s="4">
        <v>38.479999999999997</v>
      </c>
      <c r="J260" s="2">
        <v>7</v>
      </c>
      <c r="K260" s="4">
        <f>Table13[[#This Row],[Price per Unit]]*Table13[[#This Row],[Units Sold]]</f>
        <v>269.35999999999996</v>
      </c>
      <c r="L260" s="2">
        <v>59.33</v>
      </c>
      <c r="M260" s="22">
        <f>Table13[[#This Row],[Operating Profit]]/Table13[[#This Row],[Total Sales]]</f>
        <v>0.22026284526284529</v>
      </c>
      <c r="N260" s="2" t="s">
        <v>554</v>
      </c>
      <c r="O260" s="2" t="str">
        <f>IF(MONTH(Table13[[#This Row],[Invoice Date]])&lt;4,"Q1",IF(MONTH(Table13[[#This Row],[Invoice Date]])&lt;7,"Q2",IF(MONTH(Table13[[#This Row],[Invoice Date]])&lt;10,"Q3",IF(MONTH(Table13[[#This Row],[Invoice Date]])&lt;13,"Q4"))))</f>
        <v>Q1</v>
      </c>
      <c r="P260" s="2">
        <f>YEAR(Table13[[#This Row],[Invoice Date]])</f>
        <v>2022</v>
      </c>
      <c r="Q260" s="11" t="str">
        <f>TEXT(Table13[[#This Row],[Invoice Date]],"mmm")</f>
        <v>Jan</v>
      </c>
      <c r="R260" s="11">
        <f>DAY(Table13[[#This Row],[Invoice Date]])</f>
        <v>2</v>
      </c>
      <c r="S260" s="11" t="s">
        <v>560</v>
      </c>
    </row>
    <row r="261" spans="1:19" x14ac:dyDescent="0.25">
      <c r="A261" s="10" t="s">
        <v>17</v>
      </c>
      <c r="B261" s="2" t="s">
        <v>281</v>
      </c>
      <c r="C261" s="5">
        <v>45261</v>
      </c>
      <c r="D261" s="2" t="s">
        <v>522</v>
      </c>
      <c r="E261" s="2" t="s">
        <v>595</v>
      </c>
      <c r="F261" s="2" t="s">
        <v>572</v>
      </c>
      <c r="G261" s="2" t="s">
        <v>573</v>
      </c>
      <c r="H261" s="2" t="s">
        <v>594</v>
      </c>
      <c r="I261" s="4">
        <v>47.74</v>
      </c>
      <c r="J261" s="2">
        <v>22</v>
      </c>
      <c r="K261" s="4">
        <f>Table13[[#This Row],[Price per Unit]]*Table13[[#This Row],[Units Sold]]</f>
        <v>1050.28</v>
      </c>
      <c r="L261" s="2">
        <v>176.28</v>
      </c>
      <c r="M261" s="22">
        <f>Table13[[#This Row],[Operating Profit]]/Table13[[#This Row],[Total Sales]]</f>
        <v>0.16784095669726168</v>
      </c>
      <c r="N261" s="2" t="s">
        <v>555</v>
      </c>
      <c r="O261" s="2" t="str">
        <f>IF(MONTH(Table13[[#This Row],[Invoice Date]])&lt;4,"Q1",IF(MONTH(Table13[[#This Row],[Invoice Date]])&lt;7,"Q2",IF(MONTH(Table13[[#This Row],[Invoice Date]])&lt;10,"Q3",IF(MONTH(Table13[[#This Row],[Invoice Date]])&lt;13,"Q4"))))</f>
        <v>Q4</v>
      </c>
      <c r="P261" s="2">
        <f>YEAR(Table13[[#This Row],[Invoice Date]])</f>
        <v>2023</v>
      </c>
      <c r="Q261" s="11" t="str">
        <f>TEXT(Table13[[#This Row],[Invoice Date]],"mmm")</f>
        <v>Dec</v>
      </c>
      <c r="R261" s="11">
        <f>DAY(Table13[[#This Row],[Invoice Date]])</f>
        <v>1</v>
      </c>
      <c r="S261" s="11" t="s">
        <v>562</v>
      </c>
    </row>
    <row r="262" spans="1:19" x14ac:dyDescent="0.25">
      <c r="A262" s="10" t="s">
        <v>17</v>
      </c>
      <c r="B262" s="2" t="s">
        <v>282</v>
      </c>
      <c r="C262" s="5">
        <v>44275</v>
      </c>
      <c r="D262" s="2" t="s">
        <v>522</v>
      </c>
      <c r="E262" s="2" t="s">
        <v>526</v>
      </c>
      <c r="F262" s="2" t="s">
        <v>537</v>
      </c>
      <c r="G262" s="2" t="s">
        <v>535</v>
      </c>
      <c r="H262" s="2" t="s">
        <v>591</v>
      </c>
      <c r="I262" s="4">
        <v>106.47</v>
      </c>
      <c r="J262" s="2">
        <v>74</v>
      </c>
      <c r="K262" s="4">
        <f>Table13[[#This Row],[Price per Unit]]*Table13[[#This Row],[Units Sold]]</f>
        <v>7878.78</v>
      </c>
      <c r="L262" s="2">
        <v>1646.03</v>
      </c>
      <c r="M262" s="22">
        <f>Table13[[#This Row],[Operating Profit]]/Table13[[#This Row],[Total Sales]]</f>
        <v>0.20891940122709354</v>
      </c>
      <c r="N262" s="2" t="s">
        <v>554</v>
      </c>
      <c r="O262" s="2" t="str">
        <f>IF(MONTH(Table13[[#This Row],[Invoice Date]])&lt;4,"Q1",IF(MONTH(Table13[[#This Row],[Invoice Date]])&lt;7,"Q2",IF(MONTH(Table13[[#This Row],[Invoice Date]])&lt;10,"Q3",IF(MONTH(Table13[[#This Row],[Invoice Date]])&lt;13,"Q4"))))</f>
        <v>Q1</v>
      </c>
      <c r="P262" s="2">
        <f>YEAR(Table13[[#This Row],[Invoice Date]])</f>
        <v>2021</v>
      </c>
      <c r="Q262" s="11" t="str">
        <f>TEXT(Table13[[#This Row],[Invoice Date]],"mmm")</f>
        <v>Mar</v>
      </c>
      <c r="R262" s="11">
        <f>DAY(Table13[[#This Row],[Invoice Date]])</f>
        <v>20</v>
      </c>
      <c r="S262" s="11" t="s">
        <v>561</v>
      </c>
    </row>
    <row r="263" spans="1:19" x14ac:dyDescent="0.25">
      <c r="A263" s="10" t="s">
        <v>18</v>
      </c>
      <c r="B263" s="2" t="s">
        <v>283</v>
      </c>
      <c r="C263" s="5">
        <v>45157</v>
      </c>
      <c r="D263" s="2" t="s">
        <v>522</v>
      </c>
      <c r="E263" s="2" t="s">
        <v>523</v>
      </c>
      <c r="F263" s="2" t="s">
        <v>545</v>
      </c>
      <c r="G263" s="2" t="s">
        <v>545</v>
      </c>
      <c r="H263" s="2" t="s">
        <v>593</v>
      </c>
      <c r="I263" s="4">
        <v>40.450000000000003</v>
      </c>
      <c r="J263" s="2">
        <v>53</v>
      </c>
      <c r="K263" s="4">
        <f>Table13[[#This Row],[Price per Unit]]*Table13[[#This Row],[Units Sold]]</f>
        <v>2143.8500000000004</v>
      </c>
      <c r="L263" s="2">
        <v>231.99</v>
      </c>
      <c r="M263" s="22">
        <f>Table13[[#This Row],[Operating Profit]]/Table13[[#This Row],[Total Sales]]</f>
        <v>0.10821186183734868</v>
      </c>
      <c r="N263" s="2" t="s">
        <v>554</v>
      </c>
      <c r="O263" s="2" t="str">
        <f>IF(MONTH(Table13[[#This Row],[Invoice Date]])&lt;4,"Q1",IF(MONTH(Table13[[#This Row],[Invoice Date]])&lt;7,"Q2",IF(MONTH(Table13[[#This Row],[Invoice Date]])&lt;10,"Q3",IF(MONTH(Table13[[#This Row],[Invoice Date]])&lt;13,"Q4"))))</f>
        <v>Q3</v>
      </c>
      <c r="P263" s="2">
        <f>YEAR(Table13[[#This Row],[Invoice Date]])</f>
        <v>2023</v>
      </c>
      <c r="Q263" s="11" t="str">
        <f>TEXT(Table13[[#This Row],[Invoice Date]],"mmm")</f>
        <v>Aug</v>
      </c>
      <c r="R263" s="11">
        <f>DAY(Table13[[#This Row],[Invoice Date]])</f>
        <v>19</v>
      </c>
      <c r="S263" s="11" t="s">
        <v>561</v>
      </c>
    </row>
    <row r="264" spans="1:19" x14ac:dyDescent="0.25">
      <c r="A264" s="10" t="s">
        <v>19</v>
      </c>
      <c r="B264" s="2" t="s">
        <v>284</v>
      </c>
      <c r="C264" s="5">
        <v>44410</v>
      </c>
      <c r="D264" s="2" t="s">
        <v>522</v>
      </c>
      <c r="E264" s="2" t="s">
        <v>525</v>
      </c>
      <c r="F264" s="2" t="s">
        <v>542</v>
      </c>
      <c r="G264" s="2" t="s">
        <v>551</v>
      </c>
      <c r="H264" s="2" t="s">
        <v>593</v>
      </c>
      <c r="I264" s="4">
        <v>35.450000000000003</v>
      </c>
      <c r="J264" s="2">
        <v>79</v>
      </c>
      <c r="K264" s="4">
        <f>Table13[[#This Row],[Price per Unit]]*Table13[[#This Row],[Units Sold]]</f>
        <v>2800.55</v>
      </c>
      <c r="L264" s="2">
        <v>697.24</v>
      </c>
      <c r="M264" s="22">
        <f>Table13[[#This Row],[Operating Profit]]/Table13[[#This Row],[Total Sales]]</f>
        <v>0.24896538180000355</v>
      </c>
      <c r="N264" s="2" t="s">
        <v>554</v>
      </c>
      <c r="O264" s="2" t="str">
        <f>IF(MONTH(Table13[[#This Row],[Invoice Date]])&lt;4,"Q1",IF(MONTH(Table13[[#This Row],[Invoice Date]])&lt;7,"Q2",IF(MONTH(Table13[[#This Row],[Invoice Date]])&lt;10,"Q3",IF(MONTH(Table13[[#This Row],[Invoice Date]])&lt;13,"Q4"))))</f>
        <v>Q3</v>
      </c>
      <c r="P264" s="2">
        <f>YEAR(Table13[[#This Row],[Invoice Date]])</f>
        <v>2021</v>
      </c>
      <c r="Q264" s="11" t="str">
        <f>TEXT(Table13[[#This Row],[Invoice Date]],"mmm")</f>
        <v>Aug</v>
      </c>
      <c r="R264" s="11">
        <f>DAY(Table13[[#This Row],[Invoice Date]])</f>
        <v>2</v>
      </c>
      <c r="S264" s="11" t="s">
        <v>560</v>
      </c>
    </row>
    <row r="265" spans="1:19" x14ac:dyDescent="0.25">
      <c r="A265" s="10" t="s">
        <v>21</v>
      </c>
      <c r="B265" s="2" t="s">
        <v>285</v>
      </c>
      <c r="C265" s="5">
        <v>44497</v>
      </c>
      <c r="D265" s="2" t="s">
        <v>522</v>
      </c>
      <c r="E265" s="2" t="s">
        <v>523</v>
      </c>
      <c r="F265" s="2" t="s">
        <v>533</v>
      </c>
      <c r="G265" s="2" t="s">
        <v>527</v>
      </c>
      <c r="H265" s="2" t="s">
        <v>593</v>
      </c>
      <c r="I265" s="4">
        <v>119.41</v>
      </c>
      <c r="J265" s="2">
        <v>79</v>
      </c>
      <c r="K265" s="4">
        <f>Table13[[#This Row],[Price per Unit]]*Table13[[#This Row],[Units Sold]]</f>
        <v>9433.39</v>
      </c>
      <c r="L265" s="2">
        <v>1784.71</v>
      </c>
      <c r="M265" s="22">
        <f>Table13[[#This Row],[Operating Profit]]/Table13[[#This Row],[Total Sales]]</f>
        <v>0.18919073631006458</v>
      </c>
      <c r="N265" s="2" t="s">
        <v>555</v>
      </c>
      <c r="O265" s="2" t="str">
        <f>IF(MONTH(Table13[[#This Row],[Invoice Date]])&lt;4,"Q1",IF(MONTH(Table13[[#This Row],[Invoice Date]])&lt;7,"Q2",IF(MONTH(Table13[[#This Row],[Invoice Date]])&lt;10,"Q3",IF(MONTH(Table13[[#This Row],[Invoice Date]])&lt;13,"Q4"))))</f>
        <v>Q4</v>
      </c>
      <c r="P265" s="2">
        <f>YEAR(Table13[[#This Row],[Invoice Date]])</f>
        <v>2021</v>
      </c>
      <c r="Q265" s="11" t="str">
        <f>TEXT(Table13[[#This Row],[Invoice Date]],"mmm")</f>
        <v>Oct</v>
      </c>
      <c r="R265" s="11">
        <f>DAY(Table13[[#This Row],[Invoice Date]])</f>
        <v>28</v>
      </c>
      <c r="S265" s="11" t="s">
        <v>562</v>
      </c>
    </row>
    <row r="266" spans="1:19" x14ac:dyDescent="0.25">
      <c r="A266" s="10" t="s">
        <v>19</v>
      </c>
      <c r="B266" s="2" t="s">
        <v>286</v>
      </c>
      <c r="C266" s="5">
        <v>44715</v>
      </c>
      <c r="D266" s="2" t="s">
        <v>522</v>
      </c>
      <c r="E266" s="2" t="s">
        <v>525</v>
      </c>
      <c r="F266" s="2" t="s">
        <v>542</v>
      </c>
      <c r="G266" s="2" t="s">
        <v>550</v>
      </c>
      <c r="H266" s="2" t="s">
        <v>591</v>
      </c>
      <c r="I266" s="4">
        <v>107.24</v>
      </c>
      <c r="J266" s="2">
        <v>4</v>
      </c>
      <c r="K266" s="4">
        <f>Table13[[#This Row],[Price per Unit]]*Table13[[#This Row],[Units Sold]]</f>
        <v>428.96</v>
      </c>
      <c r="L266" s="2">
        <v>44.61</v>
      </c>
      <c r="M266" s="22">
        <f>Table13[[#This Row],[Operating Profit]]/Table13[[#This Row],[Total Sales]]</f>
        <v>0.10399571055576277</v>
      </c>
      <c r="N266" s="2" t="s">
        <v>555</v>
      </c>
      <c r="O266" s="2" t="str">
        <f>IF(MONTH(Table13[[#This Row],[Invoice Date]])&lt;4,"Q1",IF(MONTH(Table13[[#This Row],[Invoice Date]])&lt;7,"Q2",IF(MONTH(Table13[[#This Row],[Invoice Date]])&lt;10,"Q3",IF(MONTH(Table13[[#This Row],[Invoice Date]])&lt;13,"Q4"))))</f>
        <v>Q2</v>
      </c>
      <c r="P266" s="2">
        <f>YEAR(Table13[[#This Row],[Invoice Date]])</f>
        <v>2022</v>
      </c>
      <c r="Q266" s="11" t="str">
        <f>TEXT(Table13[[#This Row],[Invoice Date]],"mmm")</f>
        <v>Jun</v>
      </c>
      <c r="R266" s="11">
        <f>DAY(Table13[[#This Row],[Invoice Date]])</f>
        <v>3</v>
      </c>
      <c r="S266" s="11" t="s">
        <v>561</v>
      </c>
    </row>
    <row r="267" spans="1:19" x14ac:dyDescent="0.25">
      <c r="A267" s="10" t="s">
        <v>18</v>
      </c>
      <c r="B267" s="2" t="s">
        <v>287</v>
      </c>
      <c r="C267" s="5">
        <v>44343</v>
      </c>
      <c r="D267" s="2" t="s">
        <v>522</v>
      </c>
      <c r="E267" s="2" t="s">
        <v>523</v>
      </c>
      <c r="F267" s="2" t="s">
        <v>527</v>
      </c>
      <c r="G267" s="2" t="s">
        <v>527</v>
      </c>
      <c r="H267" s="2" t="s">
        <v>591</v>
      </c>
      <c r="I267" s="4">
        <v>76.59</v>
      </c>
      <c r="J267" s="2">
        <v>96</v>
      </c>
      <c r="K267" s="4">
        <f>Table13[[#This Row],[Price per Unit]]*Table13[[#This Row],[Units Sold]]</f>
        <v>7352.64</v>
      </c>
      <c r="L267" s="2">
        <v>827.18</v>
      </c>
      <c r="M267" s="22">
        <f>Table13[[#This Row],[Operating Profit]]/Table13[[#This Row],[Total Sales]]</f>
        <v>0.11250108804456629</v>
      </c>
      <c r="N267" s="2" t="s">
        <v>555</v>
      </c>
      <c r="O267" s="2" t="str">
        <f>IF(MONTH(Table13[[#This Row],[Invoice Date]])&lt;4,"Q1",IF(MONTH(Table13[[#This Row],[Invoice Date]])&lt;7,"Q2",IF(MONTH(Table13[[#This Row],[Invoice Date]])&lt;10,"Q3",IF(MONTH(Table13[[#This Row],[Invoice Date]])&lt;13,"Q4"))))</f>
        <v>Q2</v>
      </c>
      <c r="P267" s="2">
        <f>YEAR(Table13[[#This Row],[Invoice Date]])</f>
        <v>2021</v>
      </c>
      <c r="Q267" s="11" t="str">
        <f>TEXT(Table13[[#This Row],[Invoice Date]],"mmm")</f>
        <v>May</v>
      </c>
      <c r="R267" s="11">
        <f>DAY(Table13[[#This Row],[Invoice Date]])</f>
        <v>27</v>
      </c>
      <c r="S267" s="11" t="s">
        <v>560</v>
      </c>
    </row>
    <row r="268" spans="1:19" x14ac:dyDescent="0.25">
      <c r="A268" s="10" t="s">
        <v>21</v>
      </c>
      <c r="B268" s="2" t="s">
        <v>288</v>
      </c>
      <c r="C268" s="5">
        <v>44945</v>
      </c>
      <c r="D268" s="2" t="s">
        <v>522</v>
      </c>
      <c r="E268" s="2" t="s">
        <v>525</v>
      </c>
      <c r="F268" s="2" t="s">
        <v>541</v>
      </c>
      <c r="G268" s="2" t="s">
        <v>548</v>
      </c>
      <c r="H268" s="2" t="s">
        <v>593</v>
      </c>
      <c r="I268" s="4">
        <v>91.41</v>
      </c>
      <c r="J268" s="2">
        <v>23</v>
      </c>
      <c r="K268" s="4">
        <f>Table13[[#This Row],[Price per Unit]]*Table13[[#This Row],[Units Sold]]</f>
        <v>2102.4299999999998</v>
      </c>
      <c r="L268" s="2">
        <v>373.17</v>
      </c>
      <c r="M268" s="22">
        <f>Table13[[#This Row],[Operating Profit]]/Table13[[#This Row],[Total Sales]]</f>
        <v>0.17749461337595071</v>
      </c>
      <c r="N268" s="2" t="s">
        <v>554</v>
      </c>
      <c r="O268" s="2" t="str">
        <f>IF(MONTH(Table13[[#This Row],[Invoice Date]])&lt;4,"Q1",IF(MONTH(Table13[[#This Row],[Invoice Date]])&lt;7,"Q2",IF(MONTH(Table13[[#This Row],[Invoice Date]])&lt;10,"Q3",IF(MONTH(Table13[[#This Row],[Invoice Date]])&lt;13,"Q4"))))</f>
        <v>Q1</v>
      </c>
      <c r="P268" s="2">
        <f>YEAR(Table13[[#This Row],[Invoice Date]])</f>
        <v>2023</v>
      </c>
      <c r="Q268" s="11" t="str">
        <f>TEXT(Table13[[#This Row],[Invoice Date]],"mmm")</f>
        <v>Jan</v>
      </c>
      <c r="R268" s="11">
        <f>DAY(Table13[[#This Row],[Invoice Date]])</f>
        <v>19</v>
      </c>
      <c r="S268" s="11" t="s">
        <v>562</v>
      </c>
    </row>
    <row r="269" spans="1:19" x14ac:dyDescent="0.25">
      <c r="A269" s="10" t="s">
        <v>17</v>
      </c>
      <c r="B269" s="2" t="s">
        <v>289</v>
      </c>
      <c r="C269" s="5">
        <v>45270</v>
      </c>
      <c r="D269" s="2" t="s">
        <v>522</v>
      </c>
      <c r="E269" s="2" t="s">
        <v>524</v>
      </c>
      <c r="F269" s="2" t="s">
        <v>529</v>
      </c>
      <c r="G269" s="2" t="s">
        <v>529</v>
      </c>
      <c r="H269" s="2" t="s">
        <v>591</v>
      </c>
      <c r="I269" s="4">
        <v>60.56</v>
      </c>
      <c r="J269" s="2">
        <v>70</v>
      </c>
      <c r="K269" s="4">
        <f>Table13[[#This Row],[Price per Unit]]*Table13[[#This Row],[Units Sold]]</f>
        <v>4239.2</v>
      </c>
      <c r="L269" s="2">
        <v>918.57</v>
      </c>
      <c r="M269" s="22">
        <f>Table13[[#This Row],[Operating Profit]]/Table13[[#This Row],[Total Sales]]</f>
        <v>0.21668475183996982</v>
      </c>
      <c r="N269" s="2" t="s">
        <v>555</v>
      </c>
      <c r="O269" s="2" t="str">
        <f>IF(MONTH(Table13[[#This Row],[Invoice Date]])&lt;4,"Q1",IF(MONTH(Table13[[#This Row],[Invoice Date]])&lt;7,"Q2",IF(MONTH(Table13[[#This Row],[Invoice Date]])&lt;10,"Q3",IF(MONTH(Table13[[#This Row],[Invoice Date]])&lt;13,"Q4"))))</f>
        <v>Q4</v>
      </c>
      <c r="P269" s="2">
        <f>YEAR(Table13[[#This Row],[Invoice Date]])</f>
        <v>2023</v>
      </c>
      <c r="Q269" s="11" t="str">
        <f>TEXT(Table13[[#This Row],[Invoice Date]],"mmm")</f>
        <v>Dec</v>
      </c>
      <c r="R269" s="11">
        <f>DAY(Table13[[#This Row],[Invoice Date]])</f>
        <v>10</v>
      </c>
      <c r="S269" s="11" t="s">
        <v>560</v>
      </c>
    </row>
    <row r="270" spans="1:19" x14ac:dyDescent="0.25">
      <c r="A270" s="10" t="s">
        <v>18</v>
      </c>
      <c r="B270" s="2" t="s">
        <v>290</v>
      </c>
      <c r="C270" s="5">
        <v>45032</v>
      </c>
      <c r="D270" s="2" t="s">
        <v>522</v>
      </c>
      <c r="E270" s="2" t="s">
        <v>524</v>
      </c>
      <c r="F270" s="2" t="s">
        <v>536</v>
      </c>
      <c r="G270" s="2" t="s">
        <v>549</v>
      </c>
      <c r="H270" s="2" t="s">
        <v>591</v>
      </c>
      <c r="I270" s="4">
        <v>82.73</v>
      </c>
      <c r="J270" s="2">
        <v>88</v>
      </c>
      <c r="K270" s="4">
        <f>Table13[[#This Row],[Price per Unit]]*Table13[[#This Row],[Units Sold]]</f>
        <v>7280.2400000000007</v>
      </c>
      <c r="L270" s="2">
        <v>1403.93</v>
      </c>
      <c r="M270" s="22">
        <f>Table13[[#This Row],[Operating Profit]]/Table13[[#This Row],[Total Sales]]</f>
        <v>0.19284117007131632</v>
      </c>
      <c r="N270" s="2" t="s">
        <v>554</v>
      </c>
      <c r="O270" s="2" t="str">
        <f>IF(MONTH(Table13[[#This Row],[Invoice Date]])&lt;4,"Q1",IF(MONTH(Table13[[#This Row],[Invoice Date]])&lt;7,"Q2",IF(MONTH(Table13[[#This Row],[Invoice Date]])&lt;10,"Q3",IF(MONTH(Table13[[#This Row],[Invoice Date]])&lt;13,"Q4"))))</f>
        <v>Q2</v>
      </c>
      <c r="P270" s="2">
        <f>YEAR(Table13[[#This Row],[Invoice Date]])</f>
        <v>2023</v>
      </c>
      <c r="Q270" s="11" t="str">
        <f>TEXT(Table13[[#This Row],[Invoice Date]],"mmm")</f>
        <v>Apr</v>
      </c>
      <c r="R270" s="11">
        <f>DAY(Table13[[#This Row],[Invoice Date]])</f>
        <v>16</v>
      </c>
      <c r="S270" s="11" t="s">
        <v>560</v>
      </c>
    </row>
    <row r="271" spans="1:19" x14ac:dyDescent="0.25">
      <c r="A271" s="10" t="s">
        <v>17</v>
      </c>
      <c r="B271" s="2" t="s">
        <v>291</v>
      </c>
      <c r="C271" s="5">
        <v>44449</v>
      </c>
      <c r="D271" s="2" t="s">
        <v>522</v>
      </c>
      <c r="E271" s="2" t="s">
        <v>524</v>
      </c>
      <c r="F271" s="2" t="s">
        <v>529</v>
      </c>
      <c r="G271" s="2" t="s">
        <v>529</v>
      </c>
      <c r="H271" s="2" t="s">
        <v>591</v>
      </c>
      <c r="I271" s="4">
        <v>85.87</v>
      </c>
      <c r="J271" s="2">
        <v>84</v>
      </c>
      <c r="K271" s="4">
        <f>Table13[[#This Row],[Price per Unit]]*Table13[[#This Row],[Units Sold]]</f>
        <v>7213.08</v>
      </c>
      <c r="L271" s="2">
        <v>1614.58</v>
      </c>
      <c r="M271" s="22">
        <f>Table13[[#This Row],[Operating Profit]]/Table13[[#This Row],[Total Sales]]</f>
        <v>0.22384057850460551</v>
      </c>
      <c r="N271" s="2" t="s">
        <v>555</v>
      </c>
      <c r="O271" s="2" t="str">
        <f>IF(MONTH(Table13[[#This Row],[Invoice Date]])&lt;4,"Q1",IF(MONTH(Table13[[#This Row],[Invoice Date]])&lt;7,"Q2",IF(MONTH(Table13[[#This Row],[Invoice Date]])&lt;10,"Q3",IF(MONTH(Table13[[#This Row],[Invoice Date]])&lt;13,"Q4"))))</f>
        <v>Q3</v>
      </c>
      <c r="P271" s="2">
        <f>YEAR(Table13[[#This Row],[Invoice Date]])</f>
        <v>2021</v>
      </c>
      <c r="Q271" s="11" t="str">
        <f>TEXT(Table13[[#This Row],[Invoice Date]],"mmm")</f>
        <v>Sep</v>
      </c>
      <c r="R271" s="11">
        <f>DAY(Table13[[#This Row],[Invoice Date]])</f>
        <v>10</v>
      </c>
      <c r="S271" s="11" t="s">
        <v>561</v>
      </c>
    </row>
    <row r="272" spans="1:19" x14ac:dyDescent="0.25">
      <c r="A272" s="10" t="s">
        <v>20</v>
      </c>
      <c r="B272" s="2" t="s">
        <v>292</v>
      </c>
      <c r="C272" s="5">
        <v>44730</v>
      </c>
      <c r="D272" s="2" t="s">
        <v>522</v>
      </c>
      <c r="E272" s="2" t="s">
        <v>524</v>
      </c>
      <c r="F272" s="2" t="s">
        <v>529</v>
      </c>
      <c r="G272" s="2" t="s">
        <v>528</v>
      </c>
      <c r="H272" s="2" t="s">
        <v>593</v>
      </c>
      <c r="I272" s="4">
        <v>70.34</v>
      </c>
      <c r="J272" s="2">
        <v>84</v>
      </c>
      <c r="K272" s="4">
        <f>Table13[[#This Row],[Price per Unit]]*Table13[[#This Row],[Units Sold]]</f>
        <v>5908.56</v>
      </c>
      <c r="L272" s="2">
        <v>1158.43</v>
      </c>
      <c r="M272" s="22">
        <f>Table13[[#This Row],[Operating Profit]]/Table13[[#This Row],[Total Sales]]</f>
        <v>0.19605961520235049</v>
      </c>
      <c r="N272" s="2" t="s">
        <v>555</v>
      </c>
      <c r="O272" s="2" t="str">
        <f>IF(MONTH(Table13[[#This Row],[Invoice Date]])&lt;4,"Q1",IF(MONTH(Table13[[#This Row],[Invoice Date]])&lt;7,"Q2",IF(MONTH(Table13[[#This Row],[Invoice Date]])&lt;10,"Q3",IF(MONTH(Table13[[#This Row],[Invoice Date]])&lt;13,"Q4"))))</f>
        <v>Q2</v>
      </c>
      <c r="P272" s="2">
        <f>YEAR(Table13[[#This Row],[Invoice Date]])</f>
        <v>2022</v>
      </c>
      <c r="Q272" s="11" t="str">
        <f>TEXT(Table13[[#This Row],[Invoice Date]],"mmm")</f>
        <v>Jun</v>
      </c>
      <c r="R272" s="11">
        <f>DAY(Table13[[#This Row],[Invoice Date]])</f>
        <v>18</v>
      </c>
      <c r="S272" s="11" t="s">
        <v>561</v>
      </c>
    </row>
    <row r="273" spans="1:19" x14ac:dyDescent="0.25">
      <c r="A273" s="10" t="s">
        <v>18</v>
      </c>
      <c r="B273" s="2" t="s">
        <v>293</v>
      </c>
      <c r="C273" s="5">
        <v>44769</v>
      </c>
      <c r="D273" s="2" t="s">
        <v>522</v>
      </c>
      <c r="E273" s="2" t="s">
        <v>524</v>
      </c>
      <c r="F273" s="2" t="s">
        <v>538</v>
      </c>
      <c r="G273" s="2" t="s">
        <v>528</v>
      </c>
      <c r="H273" s="2" t="s">
        <v>593</v>
      </c>
      <c r="I273" s="4">
        <v>137.85</v>
      </c>
      <c r="J273" s="2">
        <v>76</v>
      </c>
      <c r="K273" s="4">
        <f>Table13[[#This Row],[Price per Unit]]*Table13[[#This Row],[Units Sold]]</f>
        <v>10476.6</v>
      </c>
      <c r="L273" s="2">
        <v>2434.14</v>
      </c>
      <c r="M273" s="22">
        <f>Table13[[#This Row],[Operating Profit]]/Table13[[#This Row],[Total Sales]]</f>
        <v>0.23234064486570069</v>
      </c>
      <c r="N273" s="2" t="s">
        <v>554</v>
      </c>
      <c r="O273" s="2" t="str">
        <f>IF(MONTH(Table13[[#This Row],[Invoice Date]])&lt;4,"Q1",IF(MONTH(Table13[[#This Row],[Invoice Date]])&lt;7,"Q2",IF(MONTH(Table13[[#This Row],[Invoice Date]])&lt;10,"Q3",IF(MONTH(Table13[[#This Row],[Invoice Date]])&lt;13,"Q4"))))</f>
        <v>Q3</v>
      </c>
      <c r="P273" s="2">
        <f>YEAR(Table13[[#This Row],[Invoice Date]])</f>
        <v>2022</v>
      </c>
      <c r="Q273" s="11" t="str">
        <f>TEXT(Table13[[#This Row],[Invoice Date]],"mmm")</f>
        <v>Jul</v>
      </c>
      <c r="R273" s="11">
        <f>DAY(Table13[[#This Row],[Invoice Date]])</f>
        <v>27</v>
      </c>
      <c r="S273" s="11" t="s">
        <v>561</v>
      </c>
    </row>
    <row r="274" spans="1:19" x14ac:dyDescent="0.25">
      <c r="A274" s="10" t="s">
        <v>20</v>
      </c>
      <c r="B274" s="2" t="s">
        <v>294</v>
      </c>
      <c r="C274" s="5">
        <v>45006</v>
      </c>
      <c r="D274" s="2" t="s">
        <v>522</v>
      </c>
      <c r="E274" s="2" t="s">
        <v>525</v>
      </c>
      <c r="F274" s="2" t="s">
        <v>542</v>
      </c>
      <c r="G274" s="2" t="s">
        <v>548</v>
      </c>
      <c r="H274" s="2" t="s">
        <v>593</v>
      </c>
      <c r="I274" s="4">
        <v>22.09</v>
      </c>
      <c r="J274" s="2">
        <v>33</v>
      </c>
      <c r="K274" s="4">
        <f>Table13[[#This Row],[Price per Unit]]*Table13[[#This Row],[Units Sold]]</f>
        <v>728.97</v>
      </c>
      <c r="L274" s="2">
        <v>104.84</v>
      </c>
      <c r="M274" s="22">
        <f>Table13[[#This Row],[Operating Profit]]/Table13[[#This Row],[Total Sales]]</f>
        <v>0.14381936156494779</v>
      </c>
      <c r="N274" s="2" t="s">
        <v>555</v>
      </c>
      <c r="O274" s="2" t="str">
        <f>IF(MONTH(Table13[[#This Row],[Invoice Date]])&lt;4,"Q1",IF(MONTH(Table13[[#This Row],[Invoice Date]])&lt;7,"Q2",IF(MONTH(Table13[[#This Row],[Invoice Date]])&lt;10,"Q3",IF(MONTH(Table13[[#This Row],[Invoice Date]])&lt;13,"Q4"))))</f>
        <v>Q1</v>
      </c>
      <c r="P274" s="2">
        <f>YEAR(Table13[[#This Row],[Invoice Date]])</f>
        <v>2023</v>
      </c>
      <c r="Q274" s="11" t="str">
        <f>TEXT(Table13[[#This Row],[Invoice Date]],"mmm")</f>
        <v>Mar</v>
      </c>
      <c r="R274" s="11">
        <f>DAY(Table13[[#This Row],[Invoice Date]])</f>
        <v>21</v>
      </c>
      <c r="S274" s="11" t="s">
        <v>560</v>
      </c>
    </row>
    <row r="275" spans="1:19" x14ac:dyDescent="0.25">
      <c r="A275" s="10" t="s">
        <v>18</v>
      </c>
      <c r="B275" s="2" t="s">
        <v>295</v>
      </c>
      <c r="C275" s="5">
        <v>45164</v>
      </c>
      <c r="D275" s="2" t="s">
        <v>522</v>
      </c>
      <c r="E275" s="2" t="s">
        <v>524</v>
      </c>
      <c r="F275" s="2" t="s">
        <v>536</v>
      </c>
      <c r="G275" s="2" t="s">
        <v>529</v>
      </c>
      <c r="H275" s="2" t="s">
        <v>591</v>
      </c>
      <c r="I275" s="4">
        <v>121.68</v>
      </c>
      <c r="J275" s="2">
        <v>28</v>
      </c>
      <c r="K275" s="4">
        <f>Table13[[#This Row],[Price per Unit]]*Table13[[#This Row],[Units Sold]]</f>
        <v>3407.04</v>
      </c>
      <c r="L275" s="2">
        <v>417.6</v>
      </c>
      <c r="M275" s="22">
        <f>Table13[[#This Row],[Operating Profit]]/Table13[[#This Row],[Total Sales]]</f>
        <v>0.12256973795435334</v>
      </c>
      <c r="N275" s="2" t="s">
        <v>554</v>
      </c>
      <c r="O275" s="2" t="str">
        <f>IF(MONTH(Table13[[#This Row],[Invoice Date]])&lt;4,"Q1",IF(MONTH(Table13[[#This Row],[Invoice Date]])&lt;7,"Q2",IF(MONTH(Table13[[#This Row],[Invoice Date]])&lt;10,"Q3",IF(MONTH(Table13[[#This Row],[Invoice Date]])&lt;13,"Q4"))))</f>
        <v>Q3</v>
      </c>
      <c r="P275" s="2">
        <f>YEAR(Table13[[#This Row],[Invoice Date]])</f>
        <v>2023</v>
      </c>
      <c r="Q275" s="11" t="str">
        <f>TEXT(Table13[[#This Row],[Invoice Date]],"mmm")</f>
        <v>Aug</v>
      </c>
      <c r="R275" s="11">
        <f>DAY(Table13[[#This Row],[Invoice Date]])</f>
        <v>26</v>
      </c>
      <c r="S275" s="11" t="s">
        <v>561</v>
      </c>
    </row>
    <row r="276" spans="1:19" x14ac:dyDescent="0.25">
      <c r="A276" s="10" t="s">
        <v>18</v>
      </c>
      <c r="B276" s="2" t="s">
        <v>296</v>
      </c>
      <c r="C276" s="5">
        <v>44694</v>
      </c>
      <c r="D276" s="2" t="s">
        <v>522</v>
      </c>
      <c r="E276" s="2" t="s">
        <v>595</v>
      </c>
      <c r="F276" s="2" t="s">
        <v>572</v>
      </c>
      <c r="G276" s="2" t="s">
        <v>574</v>
      </c>
      <c r="H276" s="2" t="s">
        <v>593</v>
      </c>
      <c r="I276" s="4">
        <v>36.17</v>
      </c>
      <c r="J276" s="2">
        <v>8</v>
      </c>
      <c r="K276" s="4">
        <f>Table13[[#This Row],[Price per Unit]]*Table13[[#This Row],[Units Sold]]</f>
        <v>289.36</v>
      </c>
      <c r="L276" s="2">
        <v>63.45</v>
      </c>
      <c r="M276" s="22">
        <f>Table13[[#This Row],[Operating Profit]]/Table13[[#This Row],[Total Sales]]</f>
        <v>0.21927702515897152</v>
      </c>
      <c r="N276" s="2" t="s">
        <v>555</v>
      </c>
      <c r="O276" s="2" t="str">
        <f>IF(MONTH(Table13[[#This Row],[Invoice Date]])&lt;4,"Q1",IF(MONTH(Table13[[#This Row],[Invoice Date]])&lt;7,"Q2",IF(MONTH(Table13[[#This Row],[Invoice Date]])&lt;10,"Q3",IF(MONTH(Table13[[#This Row],[Invoice Date]])&lt;13,"Q4"))))</f>
        <v>Q2</v>
      </c>
      <c r="P276" s="2">
        <f>YEAR(Table13[[#This Row],[Invoice Date]])</f>
        <v>2022</v>
      </c>
      <c r="Q276" s="11" t="str">
        <f>TEXT(Table13[[#This Row],[Invoice Date]],"mmm")</f>
        <v>May</v>
      </c>
      <c r="R276" s="11">
        <f>DAY(Table13[[#This Row],[Invoice Date]])</f>
        <v>13</v>
      </c>
      <c r="S276" s="11" t="s">
        <v>560</v>
      </c>
    </row>
    <row r="277" spans="1:19" x14ac:dyDescent="0.25">
      <c r="A277" s="10" t="s">
        <v>20</v>
      </c>
      <c r="B277" s="2" t="s">
        <v>297</v>
      </c>
      <c r="C277" s="5">
        <v>44687</v>
      </c>
      <c r="D277" s="2" t="s">
        <v>522</v>
      </c>
      <c r="E277" s="2" t="s">
        <v>524</v>
      </c>
      <c r="F277" s="2" t="s">
        <v>536</v>
      </c>
      <c r="G277" s="2" t="s">
        <v>528</v>
      </c>
      <c r="H277" s="2" t="s">
        <v>591</v>
      </c>
      <c r="I277" s="4">
        <v>123.68</v>
      </c>
      <c r="J277" s="2">
        <v>1</v>
      </c>
      <c r="K277" s="4">
        <f>Table13[[#This Row],[Price per Unit]]*Table13[[#This Row],[Units Sold]]</f>
        <v>123.68</v>
      </c>
      <c r="L277" s="2">
        <v>24.36</v>
      </c>
      <c r="M277" s="22">
        <f>Table13[[#This Row],[Operating Profit]]/Table13[[#This Row],[Total Sales]]</f>
        <v>0.19695989650711512</v>
      </c>
      <c r="N277" s="2" t="s">
        <v>555</v>
      </c>
      <c r="O277" s="2" t="str">
        <f>IF(MONTH(Table13[[#This Row],[Invoice Date]])&lt;4,"Q1",IF(MONTH(Table13[[#This Row],[Invoice Date]])&lt;7,"Q2",IF(MONTH(Table13[[#This Row],[Invoice Date]])&lt;10,"Q3",IF(MONTH(Table13[[#This Row],[Invoice Date]])&lt;13,"Q4"))))</f>
        <v>Q2</v>
      </c>
      <c r="P277" s="2">
        <f>YEAR(Table13[[#This Row],[Invoice Date]])</f>
        <v>2022</v>
      </c>
      <c r="Q277" s="11" t="str">
        <f>TEXT(Table13[[#This Row],[Invoice Date]],"mmm")</f>
        <v>May</v>
      </c>
      <c r="R277" s="11">
        <f>DAY(Table13[[#This Row],[Invoice Date]])</f>
        <v>6</v>
      </c>
      <c r="S277" s="11" t="s">
        <v>560</v>
      </c>
    </row>
    <row r="278" spans="1:19" x14ac:dyDescent="0.25">
      <c r="A278" s="10" t="s">
        <v>21</v>
      </c>
      <c r="B278" s="2" t="s">
        <v>298</v>
      </c>
      <c r="C278" s="5">
        <v>44767</v>
      </c>
      <c r="D278" s="2" t="s">
        <v>522</v>
      </c>
      <c r="E278" s="2" t="s">
        <v>524</v>
      </c>
      <c r="F278" s="2" t="s">
        <v>529</v>
      </c>
      <c r="G278" s="2" t="s">
        <v>528</v>
      </c>
      <c r="H278" s="2" t="s">
        <v>592</v>
      </c>
      <c r="I278" s="4">
        <v>100.07</v>
      </c>
      <c r="J278" s="2">
        <v>37</v>
      </c>
      <c r="K278" s="4">
        <f>Table13[[#This Row],[Price per Unit]]*Table13[[#This Row],[Units Sold]]</f>
        <v>3702.5899999999997</v>
      </c>
      <c r="L278" s="2">
        <v>390.15</v>
      </c>
      <c r="M278" s="22">
        <f>Table13[[#This Row],[Operating Profit]]/Table13[[#This Row],[Total Sales]]</f>
        <v>0.10537218541615465</v>
      </c>
      <c r="N278" s="2" t="s">
        <v>554</v>
      </c>
      <c r="O278" s="2" t="str">
        <f>IF(MONTH(Table13[[#This Row],[Invoice Date]])&lt;4,"Q1",IF(MONTH(Table13[[#This Row],[Invoice Date]])&lt;7,"Q2",IF(MONTH(Table13[[#This Row],[Invoice Date]])&lt;10,"Q3",IF(MONTH(Table13[[#This Row],[Invoice Date]])&lt;13,"Q4"))))</f>
        <v>Q3</v>
      </c>
      <c r="P278" s="2">
        <f>YEAR(Table13[[#This Row],[Invoice Date]])</f>
        <v>2022</v>
      </c>
      <c r="Q278" s="11" t="str">
        <f>TEXT(Table13[[#This Row],[Invoice Date]],"mmm")</f>
        <v>Jul</v>
      </c>
      <c r="R278" s="11">
        <f>DAY(Table13[[#This Row],[Invoice Date]])</f>
        <v>25</v>
      </c>
      <c r="S278" s="11" t="s">
        <v>561</v>
      </c>
    </row>
    <row r="279" spans="1:19" x14ac:dyDescent="0.25">
      <c r="A279" s="10" t="s">
        <v>19</v>
      </c>
      <c r="B279" s="2" t="s">
        <v>299</v>
      </c>
      <c r="C279" s="5">
        <v>44281</v>
      </c>
      <c r="D279" s="2" t="s">
        <v>522</v>
      </c>
      <c r="E279" s="2" t="s">
        <v>523</v>
      </c>
      <c r="F279" s="2" t="s">
        <v>545</v>
      </c>
      <c r="G279" s="2" t="s">
        <v>545</v>
      </c>
      <c r="H279" s="2" t="s">
        <v>591</v>
      </c>
      <c r="I279" s="4">
        <v>129.63</v>
      </c>
      <c r="J279" s="2">
        <v>63</v>
      </c>
      <c r="K279" s="4">
        <f>Table13[[#This Row],[Price per Unit]]*Table13[[#This Row],[Units Sold]]</f>
        <v>8166.69</v>
      </c>
      <c r="L279" s="2">
        <v>1438.12</v>
      </c>
      <c r="M279" s="22">
        <f>Table13[[#This Row],[Operating Profit]]/Table13[[#This Row],[Total Sales]]</f>
        <v>0.17609582339968824</v>
      </c>
      <c r="N279" s="2" t="s">
        <v>554</v>
      </c>
      <c r="O279" s="2" t="str">
        <f>IF(MONTH(Table13[[#This Row],[Invoice Date]])&lt;4,"Q1",IF(MONTH(Table13[[#This Row],[Invoice Date]])&lt;7,"Q2",IF(MONTH(Table13[[#This Row],[Invoice Date]])&lt;10,"Q3",IF(MONTH(Table13[[#This Row],[Invoice Date]])&lt;13,"Q4"))))</f>
        <v>Q1</v>
      </c>
      <c r="P279" s="2">
        <f>YEAR(Table13[[#This Row],[Invoice Date]])</f>
        <v>2021</v>
      </c>
      <c r="Q279" s="11" t="str">
        <f>TEXT(Table13[[#This Row],[Invoice Date]],"mmm")</f>
        <v>Mar</v>
      </c>
      <c r="R279" s="11">
        <f>DAY(Table13[[#This Row],[Invoice Date]])</f>
        <v>26</v>
      </c>
      <c r="S279" s="11" t="s">
        <v>562</v>
      </c>
    </row>
    <row r="280" spans="1:19" x14ac:dyDescent="0.25">
      <c r="A280" s="10" t="s">
        <v>17</v>
      </c>
      <c r="B280" s="2" t="s">
        <v>300</v>
      </c>
      <c r="C280" s="5">
        <v>44914</v>
      </c>
      <c r="D280" s="2" t="s">
        <v>522</v>
      </c>
      <c r="E280" s="2" t="s">
        <v>525</v>
      </c>
      <c r="F280" s="2" t="s">
        <v>543</v>
      </c>
      <c r="G280" s="2" t="s">
        <v>552</v>
      </c>
      <c r="H280" s="2" t="s">
        <v>594</v>
      </c>
      <c r="I280" s="4">
        <v>32.68</v>
      </c>
      <c r="J280" s="2">
        <v>22</v>
      </c>
      <c r="K280" s="4">
        <f>Table13[[#This Row],[Price per Unit]]*Table13[[#This Row],[Units Sold]]</f>
        <v>718.96</v>
      </c>
      <c r="L280" s="2">
        <v>87.16</v>
      </c>
      <c r="M280" s="22">
        <f>Table13[[#This Row],[Operating Profit]]/Table13[[#This Row],[Total Sales]]</f>
        <v>0.12123066651830421</v>
      </c>
      <c r="N280" s="2" t="s">
        <v>554</v>
      </c>
      <c r="O280" s="2" t="str">
        <f>IF(MONTH(Table13[[#This Row],[Invoice Date]])&lt;4,"Q1",IF(MONTH(Table13[[#This Row],[Invoice Date]])&lt;7,"Q2",IF(MONTH(Table13[[#This Row],[Invoice Date]])&lt;10,"Q3",IF(MONTH(Table13[[#This Row],[Invoice Date]])&lt;13,"Q4"))))</f>
        <v>Q4</v>
      </c>
      <c r="P280" s="2">
        <f>YEAR(Table13[[#This Row],[Invoice Date]])</f>
        <v>2022</v>
      </c>
      <c r="Q280" s="11" t="str">
        <f>TEXT(Table13[[#This Row],[Invoice Date]],"mmm")</f>
        <v>Dec</v>
      </c>
      <c r="R280" s="11">
        <f>DAY(Table13[[#This Row],[Invoice Date]])</f>
        <v>19</v>
      </c>
      <c r="S280" s="11" t="s">
        <v>562</v>
      </c>
    </row>
    <row r="281" spans="1:19" x14ac:dyDescent="0.25">
      <c r="A281" s="10" t="s">
        <v>18</v>
      </c>
      <c r="B281" s="2" t="s">
        <v>301</v>
      </c>
      <c r="C281" s="5">
        <v>44495</v>
      </c>
      <c r="D281" s="2" t="s">
        <v>522</v>
      </c>
      <c r="E281" s="2" t="s">
        <v>524</v>
      </c>
      <c r="F281" s="2" t="s">
        <v>529</v>
      </c>
      <c r="G281" s="2" t="s">
        <v>549</v>
      </c>
      <c r="H281" s="2" t="s">
        <v>593</v>
      </c>
      <c r="I281" s="4">
        <v>92.67</v>
      </c>
      <c r="J281" s="2">
        <v>70</v>
      </c>
      <c r="K281" s="4">
        <f>Table13[[#This Row],[Price per Unit]]*Table13[[#This Row],[Units Sold]]</f>
        <v>6486.9000000000005</v>
      </c>
      <c r="L281" s="2">
        <v>1338.06</v>
      </c>
      <c r="M281" s="22">
        <f>Table13[[#This Row],[Operating Profit]]/Table13[[#This Row],[Total Sales]]</f>
        <v>0.20627110021736111</v>
      </c>
      <c r="N281" s="2" t="s">
        <v>555</v>
      </c>
      <c r="O281" s="2" t="str">
        <f>IF(MONTH(Table13[[#This Row],[Invoice Date]])&lt;4,"Q1",IF(MONTH(Table13[[#This Row],[Invoice Date]])&lt;7,"Q2",IF(MONTH(Table13[[#This Row],[Invoice Date]])&lt;10,"Q3",IF(MONTH(Table13[[#This Row],[Invoice Date]])&lt;13,"Q4"))))</f>
        <v>Q4</v>
      </c>
      <c r="P281" s="2">
        <f>YEAR(Table13[[#This Row],[Invoice Date]])</f>
        <v>2021</v>
      </c>
      <c r="Q281" s="11" t="str">
        <f>TEXT(Table13[[#This Row],[Invoice Date]],"mmm")</f>
        <v>Oct</v>
      </c>
      <c r="R281" s="11">
        <f>DAY(Table13[[#This Row],[Invoice Date]])</f>
        <v>26</v>
      </c>
      <c r="S281" s="11" t="s">
        <v>562</v>
      </c>
    </row>
    <row r="282" spans="1:19" x14ac:dyDescent="0.25">
      <c r="A282" s="10" t="s">
        <v>17</v>
      </c>
      <c r="B282" s="2" t="s">
        <v>302</v>
      </c>
      <c r="C282" s="5">
        <v>44911</v>
      </c>
      <c r="D282" s="2" t="s">
        <v>522</v>
      </c>
      <c r="E282" s="2" t="s">
        <v>595</v>
      </c>
      <c r="F282" s="2" t="s">
        <v>575</v>
      </c>
      <c r="G282" s="2" t="s">
        <v>576</v>
      </c>
      <c r="H282" s="2" t="s">
        <v>593</v>
      </c>
      <c r="I282" s="4">
        <v>85.14</v>
      </c>
      <c r="J282" s="2">
        <v>21</v>
      </c>
      <c r="K282" s="4">
        <f>Table13[[#This Row],[Price per Unit]]*Table13[[#This Row],[Units Sold]]</f>
        <v>1787.94</v>
      </c>
      <c r="L282" s="2">
        <v>320.32</v>
      </c>
      <c r="M282" s="22">
        <f>Table13[[#This Row],[Operating Profit]]/Table13[[#This Row],[Total Sales]]</f>
        <v>0.17915590008613264</v>
      </c>
      <c r="N282" s="2" t="s">
        <v>555</v>
      </c>
      <c r="O282" s="2" t="str">
        <f>IF(MONTH(Table13[[#This Row],[Invoice Date]])&lt;4,"Q1",IF(MONTH(Table13[[#This Row],[Invoice Date]])&lt;7,"Q2",IF(MONTH(Table13[[#This Row],[Invoice Date]])&lt;10,"Q3",IF(MONTH(Table13[[#This Row],[Invoice Date]])&lt;13,"Q4"))))</f>
        <v>Q4</v>
      </c>
      <c r="P282" s="2">
        <f>YEAR(Table13[[#This Row],[Invoice Date]])</f>
        <v>2022</v>
      </c>
      <c r="Q282" s="11" t="str">
        <f>TEXT(Table13[[#This Row],[Invoice Date]],"mmm")</f>
        <v>Dec</v>
      </c>
      <c r="R282" s="11">
        <f>DAY(Table13[[#This Row],[Invoice Date]])</f>
        <v>16</v>
      </c>
      <c r="S282" s="11" t="s">
        <v>560</v>
      </c>
    </row>
    <row r="283" spans="1:19" x14ac:dyDescent="0.25">
      <c r="A283" s="10" t="s">
        <v>20</v>
      </c>
      <c r="B283" s="2" t="s">
        <v>303</v>
      </c>
      <c r="C283" s="5">
        <v>44482</v>
      </c>
      <c r="D283" s="2" t="s">
        <v>522</v>
      </c>
      <c r="E283" s="2" t="s">
        <v>595</v>
      </c>
      <c r="F283" s="2" t="s">
        <v>575</v>
      </c>
      <c r="G283" s="2" t="s">
        <v>577</v>
      </c>
      <c r="H283" s="2" t="s">
        <v>594</v>
      </c>
      <c r="I283" s="4">
        <v>111.81</v>
      </c>
      <c r="J283" s="2">
        <v>96</v>
      </c>
      <c r="K283" s="4">
        <f>Table13[[#This Row],[Price per Unit]]*Table13[[#This Row],[Units Sold]]</f>
        <v>10733.76</v>
      </c>
      <c r="L283" s="2">
        <v>2389.66</v>
      </c>
      <c r="M283" s="22">
        <f>Table13[[#This Row],[Operating Profit]]/Table13[[#This Row],[Total Sales]]</f>
        <v>0.2226302805354321</v>
      </c>
      <c r="N283" s="2" t="s">
        <v>555</v>
      </c>
      <c r="O283" s="2" t="str">
        <f>IF(MONTH(Table13[[#This Row],[Invoice Date]])&lt;4,"Q1",IF(MONTH(Table13[[#This Row],[Invoice Date]])&lt;7,"Q2",IF(MONTH(Table13[[#This Row],[Invoice Date]])&lt;10,"Q3",IF(MONTH(Table13[[#This Row],[Invoice Date]])&lt;13,"Q4"))))</f>
        <v>Q4</v>
      </c>
      <c r="P283" s="2">
        <f>YEAR(Table13[[#This Row],[Invoice Date]])</f>
        <v>2021</v>
      </c>
      <c r="Q283" s="11" t="str">
        <f>TEXT(Table13[[#This Row],[Invoice Date]],"mmm")</f>
        <v>Oct</v>
      </c>
      <c r="R283" s="11">
        <f>DAY(Table13[[#This Row],[Invoice Date]])</f>
        <v>13</v>
      </c>
      <c r="S283" s="11" t="s">
        <v>560</v>
      </c>
    </row>
    <row r="284" spans="1:19" x14ac:dyDescent="0.25">
      <c r="A284" s="10" t="s">
        <v>17</v>
      </c>
      <c r="B284" s="2" t="s">
        <v>304</v>
      </c>
      <c r="C284" s="5">
        <v>44541</v>
      </c>
      <c r="D284" s="2" t="s">
        <v>522</v>
      </c>
      <c r="E284" s="2" t="s">
        <v>524</v>
      </c>
      <c r="F284" s="2" t="s">
        <v>529</v>
      </c>
      <c r="G284" s="2" t="s">
        <v>547</v>
      </c>
      <c r="H284" s="2" t="s">
        <v>591</v>
      </c>
      <c r="I284" s="4">
        <v>89.46</v>
      </c>
      <c r="J284" s="2">
        <v>35</v>
      </c>
      <c r="K284" s="4">
        <f>Table13[[#This Row],[Price per Unit]]*Table13[[#This Row],[Units Sold]]</f>
        <v>3131.1</v>
      </c>
      <c r="L284" s="2">
        <v>817.59</v>
      </c>
      <c r="M284" s="22">
        <f>Table13[[#This Row],[Operating Profit]]/Table13[[#This Row],[Total Sales]]</f>
        <v>0.2611190955255342</v>
      </c>
      <c r="N284" s="2" t="s">
        <v>554</v>
      </c>
      <c r="O284" s="2" t="str">
        <f>IF(MONTH(Table13[[#This Row],[Invoice Date]])&lt;4,"Q1",IF(MONTH(Table13[[#This Row],[Invoice Date]])&lt;7,"Q2",IF(MONTH(Table13[[#This Row],[Invoice Date]])&lt;10,"Q3",IF(MONTH(Table13[[#This Row],[Invoice Date]])&lt;13,"Q4"))))</f>
        <v>Q4</v>
      </c>
      <c r="P284" s="2">
        <f>YEAR(Table13[[#This Row],[Invoice Date]])</f>
        <v>2021</v>
      </c>
      <c r="Q284" s="11" t="str">
        <f>TEXT(Table13[[#This Row],[Invoice Date]],"mmm")</f>
        <v>Dec</v>
      </c>
      <c r="R284" s="11">
        <f>DAY(Table13[[#This Row],[Invoice Date]])</f>
        <v>11</v>
      </c>
      <c r="S284" s="11" t="s">
        <v>560</v>
      </c>
    </row>
    <row r="285" spans="1:19" x14ac:dyDescent="0.25">
      <c r="A285" s="10" t="s">
        <v>20</v>
      </c>
      <c r="B285" s="2" t="s">
        <v>305</v>
      </c>
      <c r="C285" s="5">
        <v>45099</v>
      </c>
      <c r="D285" s="2" t="s">
        <v>522</v>
      </c>
      <c r="E285" s="2" t="s">
        <v>524</v>
      </c>
      <c r="F285" s="2" t="s">
        <v>528</v>
      </c>
      <c r="G285" s="2" t="s">
        <v>549</v>
      </c>
      <c r="H285" s="2" t="s">
        <v>592</v>
      </c>
      <c r="I285" s="4">
        <v>90.3</v>
      </c>
      <c r="J285" s="2">
        <v>79</v>
      </c>
      <c r="K285" s="4">
        <f>Table13[[#This Row],[Price per Unit]]*Table13[[#This Row],[Units Sold]]</f>
        <v>7133.7</v>
      </c>
      <c r="L285" s="2">
        <v>1140.92</v>
      </c>
      <c r="M285" s="22">
        <f>Table13[[#This Row],[Operating Profit]]/Table13[[#This Row],[Total Sales]]</f>
        <v>0.15993383517669654</v>
      </c>
      <c r="N285" s="2" t="s">
        <v>554</v>
      </c>
      <c r="O285" s="2" t="str">
        <f>IF(MONTH(Table13[[#This Row],[Invoice Date]])&lt;4,"Q1",IF(MONTH(Table13[[#This Row],[Invoice Date]])&lt;7,"Q2",IF(MONTH(Table13[[#This Row],[Invoice Date]])&lt;10,"Q3",IF(MONTH(Table13[[#This Row],[Invoice Date]])&lt;13,"Q4"))))</f>
        <v>Q2</v>
      </c>
      <c r="P285" s="2">
        <f>YEAR(Table13[[#This Row],[Invoice Date]])</f>
        <v>2023</v>
      </c>
      <c r="Q285" s="11" t="str">
        <f>TEXT(Table13[[#This Row],[Invoice Date]],"mmm")</f>
        <v>Jun</v>
      </c>
      <c r="R285" s="11">
        <f>DAY(Table13[[#This Row],[Invoice Date]])</f>
        <v>22</v>
      </c>
      <c r="S285" s="11" t="s">
        <v>561</v>
      </c>
    </row>
    <row r="286" spans="1:19" x14ac:dyDescent="0.25">
      <c r="A286" s="10" t="s">
        <v>17</v>
      </c>
      <c r="B286" s="2" t="s">
        <v>306</v>
      </c>
      <c r="C286" s="5">
        <v>45283</v>
      </c>
      <c r="D286" s="2" t="s">
        <v>522</v>
      </c>
      <c r="E286" s="2" t="s">
        <v>526</v>
      </c>
      <c r="F286" s="2" t="s">
        <v>537</v>
      </c>
      <c r="G286" s="2" t="s">
        <v>546</v>
      </c>
      <c r="H286" s="2" t="s">
        <v>594</v>
      </c>
      <c r="I286" s="4">
        <v>75.849999999999994</v>
      </c>
      <c r="J286" s="2">
        <v>5</v>
      </c>
      <c r="K286" s="4">
        <f>Table13[[#This Row],[Price per Unit]]*Table13[[#This Row],[Units Sold]]</f>
        <v>379.25</v>
      </c>
      <c r="L286" s="2">
        <v>110.9</v>
      </c>
      <c r="M286" s="22">
        <f>Table13[[#This Row],[Operating Profit]]/Table13[[#This Row],[Total Sales]]</f>
        <v>0.2924192485168095</v>
      </c>
      <c r="N286" s="2" t="s">
        <v>554</v>
      </c>
      <c r="O286" s="2" t="str">
        <f>IF(MONTH(Table13[[#This Row],[Invoice Date]])&lt;4,"Q1",IF(MONTH(Table13[[#This Row],[Invoice Date]])&lt;7,"Q2",IF(MONTH(Table13[[#This Row],[Invoice Date]])&lt;10,"Q3",IF(MONTH(Table13[[#This Row],[Invoice Date]])&lt;13,"Q4"))))</f>
        <v>Q4</v>
      </c>
      <c r="P286" s="2">
        <f>YEAR(Table13[[#This Row],[Invoice Date]])</f>
        <v>2023</v>
      </c>
      <c r="Q286" s="11" t="str">
        <f>TEXT(Table13[[#This Row],[Invoice Date]],"mmm")</f>
        <v>Dec</v>
      </c>
      <c r="R286" s="11">
        <f>DAY(Table13[[#This Row],[Invoice Date]])</f>
        <v>23</v>
      </c>
      <c r="S286" s="11" t="s">
        <v>560</v>
      </c>
    </row>
    <row r="287" spans="1:19" x14ac:dyDescent="0.25">
      <c r="A287" s="10" t="s">
        <v>19</v>
      </c>
      <c r="B287" s="2" t="s">
        <v>307</v>
      </c>
      <c r="C287" s="5">
        <v>45277</v>
      </c>
      <c r="D287" s="2" t="s">
        <v>522</v>
      </c>
      <c r="E287" s="2" t="s">
        <v>523</v>
      </c>
      <c r="F287" s="2" t="s">
        <v>527</v>
      </c>
      <c r="G287" s="2" t="s">
        <v>530</v>
      </c>
      <c r="H287" s="2" t="s">
        <v>594</v>
      </c>
      <c r="I287" s="4">
        <v>60.15</v>
      </c>
      <c r="J287" s="2">
        <v>60</v>
      </c>
      <c r="K287" s="4">
        <f>Table13[[#This Row],[Price per Unit]]*Table13[[#This Row],[Units Sold]]</f>
        <v>3609</v>
      </c>
      <c r="L287" s="2">
        <v>747.52</v>
      </c>
      <c r="M287" s="22">
        <f>Table13[[#This Row],[Operating Profit]]/Table13[[#This Row],[Total Sales]]</f>
        <v>0.20712662787475755</v>
      </c>
      <c r="N287" s="2" t="s">
        <v>555</v>
      </c>
      <c r="O287" s="2" t="str">
        <f>IF(MONTH(Table13[[#This Row],[Invoice Date]])&lt;4,"Q1",IF(MONTH(Table13[[#This Row],[Invoice Date]])&lt;7,"Q2",IF(MONTH(Table13[[#This Row],[Invoice Date]])&lt;10,"Q3",IF(MONTH(Table13[[#This Row],[Invoice Date]])&lt;13,"Q4"))))</f>
        <v>Q4</v>
      </c>
      <c r="P287" s="2">
        <f>YEAR(Table13[[#This Row],[Invoice Date]])</f>
        <v>2023</v>
      </c>
      <c r="Q287" s="11" t="str">
        <f>TEXT(Table13[[#This Row],[Invoice Date]],"mmm")</f>
        <v>Dec</v>
      </c>
      <c r="R287" s="11">
        <f>DAY(Table13[[#This Row],[Invoice Date]])</f>
        <v>17</v>
      </c>
      <c r="S287" s="11" t="s">
        <v>561</v>
      </c>
    </row>
    <row r="288" spans="1:19" x14ac:dyDescent="0.25">
      <c r="A288" s="10" t="s">
        <v>19</v>
      </c>
      <c r="B288" s="2" t="s">
        <v>308</v>
      </c>
      <c r="C288" s="5">
        <v>44641</v>
      </c>
      <c r="D288" s="2" t="s">
        <v>522</v>
      </c>
      <c r="E288" s="2" t="s">
        <v>525</v>
      </c>
      <c r="F288" s="2" t="s">
        <v>531</v>
      </c>
      <c r="G288" s="2" t="s">
        <v>551</v>
      </c>
      <c r="H288" s="2" t="s">
        <v>591</v>
      </c>
      <c r="I288" s="4">
        <v>82.69</v>
      </c>
      <c r="J288" s="2">
        <v>46</v>
      </c>
      <c r="K288" s="4">
        <f>Table13[[#This Row],[Price per Unit]]*Table13[[#This Row],[Units Sold]]</f>
        <v>3803.74</v>
      </c>
      <c r="L288" s="2">
        <v>850.74</v>
      </c>
      <c r="M288" s="22">
        <f>Table13[[#This Row],[Operating Profit]]/Table13[[#This Row],[Total Sales]]</f>
        <v>0.22365882000347029</v>
      </c>
      <c r="N288" s="2" t="s">
        <v>555</v>
      </c>
      <c r="O288" s="2" t="str">
        <f>IF(MONTH(Table13[[#This Row],[Invoice Date]])&lt;4,"Q1",IF(MONTH(Table13[[#This Row],[Invoice Date]])&lt;7,"Q2",IF(MONTH(Table13[[#This Row],[Invoice Date]])&lt;10,"Q3",IF(MONTH(Table13[[#This Row],[Invoice Date]])&lt;13,"Q4"))))</f>
        <v>Q1</v>
      </c>
      <c r="P288" s="2">
        <f>YEAR(Table13[[#This Row],[Invoice Date]])</f>
        <v>2022</v>
      </c>
      <c r="Q288" s="11" t="str">
        <f>TEXT(Table13[[#This Row],[Invoice Date]],"mmm")</f>
        <v>Mar</v>
      </c>
      <c r="R288" s="11">
        <f>DAY(Table13[[#This Row],[Invoice Date]])</f>
        <v>21</v>
      </c>
      <c r="S288" s="11" t="s">
        <v>561</v>
      </c>
    </row>
    <row r="289" spans="1:19" x14ac:dyDescent="0.25">
      <c r="A289" s="10" t="s">
        <v>19</v>
      </c>
      <c r="B289" s="2" t="s">
        <v>309</v>
      </c>
      <c r="C289" s="5">
        <v>44462</v>
      </c>
      <c r="D289" s="2" t="s">
        <v>522</v>
      </c>
      <c r="E289" s="2" t="s">
        <v>595</v>
      </c>
      <c r="F289" s="2" t="s">
        <v>578</v>
      </c>
      <c r="G289" s="2" t="s">
        <v>579</v>
      </c>
      <c r="H289" s="2" t="s">
        <v>593</v>
      </c>
      <c r="I289" s="4">
        <v>35.4</v>
      </c>
      <c r="J289" s="2">
        <v>50</v>
      </c>
      <c r="K289" s="4">
        <f>Table13[[#This Row],[Price per Unit]]*Table13[[#This Row],[Units Sold]]</f>
        <v>1770</v>
      </c>
      <c r="L289" s="2">
        <v>417.96</v>
      </c>
      <c r="M289" s="22">
        <f>Table13[[#This Row],[Operating Profit]]/Table13[[#This Row],[Total Sales]]</f>
        <v>0.23613559322033897</v>
      </c>
      <c r="N289" s="2" t="s">
        <v>554</v>
      </c>
      <c r="O289" s="2" t="str">
        <f>IF(MONTH(Table13[[#This Row],[Invoice Date]])&lt;4,"Q1",IF(MONTH(Table13[[#This Row],[Invoice Date]])&lt;7,"Q2",IF(MONTH(Table13[[#This Row],[Invoice Date]])&lt;10,"Q3",IF(MONTH(Table13[[#This Row],[Invoice Date]])&lt;13,"Q4"))))</f>
        <v>Q3</v>
      </c>
      <c r="P289" s="2">
        <f>YEAR(Table13[[#This Row],[Invoice Date]])</f>
        <v>2021</v>
      </c>
      <c r="Q289" s="11" t="str">
        <f>TEXT(Table13[[#This Row],[Invoice Date]],"mmm")</f>
        <v>Sep</v>
      </c>
      <c r="R289" s="11">
        <f>DAY(Table13[[#This Row],[Invoice Date]])</f>
        <v>23</v>
      </c>
      <c r="S289" s="11" t="s">
        <v>562</v>
      </c>
    </row>
    <row r="290" spans="1:19" x14ac:dyDescent="0.25">
      <c r="A290" s="10" t="s">
        <v>19</v>
      </c>
      <c r="B290" s="2" t="s">
        <v>310</v>
      </c>
      <c r="C290" s="5">
        <v>44615</v>
      </c>
      <c r="D290" s="2" t="s">
        <v>522</v>
      </c>
      <c r="E290" s="2" t="s">
        <v>524</v>
      </c>
      <c r="F290" s="2" t="s">
        <v>532</v>
      </c>
      <c r="G290" s="2" t="s">
        <v>538</v>
      </c>
      <c r="H290" s="2" t="s">
        <v>591</v>
      </c>
      <c r="I290" s="4">
        <v>145</v>
      </c>
      <c r="J290" s="2">
        <v>48</v>
      </c>
      <c r="K290" s="4">
        <f>Table13[[#This Row],[Price per Unit]]*Table13[[#This Row],[Units Sold]]</f>
        <v>6960</v>
      </c>
      <c r="L290" s="2">
        <v>1624.09</v>
      </c>
      <c r="M290" s="22">
        <f>Table13[[#This Row],[Operating Profit]]/Table13[[#This Row],[Total Sales]]</f>
        <v>0.23334626436781608</v>
      </c>
      <c r="N290" s="2" t="s">
        <v>555</v>
      </c>
      <c r="O290" s="2" t="str">
        <f>IF(MONTH(Table13[[#This Row],[Invoice Date]])&lt;4,"Q1",IF(MONTH(Table13[[#This Row],[Invoice Date]])&lt;7,"Q2",IF(MONTH(Table13[[#This Row],[Invoice Date]])&lt;10,"Q3",IF(MONTH(Table13[[#This Row],[Invoice Date]])&lt;13,"Q4"))))</f>
        <v>Q1</v>
      </c>
      <c r="P290" s="2">
        <f>YEAR(Table13[[#This Row],[Invoice Date]])</f>
        <v>2022</v>
      </c>
      <c r="Q290" s="11" t="str">
        <f>TEXT(Table13[[#This Row],[Invoice Date]],"mmm")</f>
        <v>Feb</v>
      </c>
      <c r="R290" s="11">
        <f>DAY(Table13[[#This Row],[Invoice Date]])</f>
        <v>23</v>
      </c>
      <c r="S290" s="11" t="s">
        <v>562</v>
      </c>
    </row>
    <row r="291" spans="1:19" x14ac:dyDescent="0.25">
      <c r="A291" s="10" t="s">
        <v>19</v>
      </c>
      <c r="B291" s="2" t="s">
        <v>311</v>
      </c>
      <c r="C291" s="5">
        <v>45174</v>
      </c>
      <c r="D291" s="2" t="s">
        <v>522</v>
      </c>
      <c r="E291" s="2" t="s">
        <v>525</v>
      </c>
      <c r="F291" s="2" t="s">
        <v>542</v>
      </c>
      <c r="G291" s="2" t="s">
        <v>552</v>
      </c>
      <c r="H291" s="2" t="s">
        <v>594</v>
      </c>
      <c r="I291" s="4">
        <v>112.87</v>
      </c>
      <c r="J291" s="2">
        <v>6</v>
      </c>
      <c r="K291" s="4">
        <f>Table13[[#This Row],[Price per Unit]]*Table13[[#This Row],[Units Sold]]</f>
        <v>677.22</v>
      </c>
      <c r="L291" s="2">
        <v>136.93</v>
      </c>
      <c r="M291" s="22">
        <f>Table13[[#This Row],[Operating Profit]]/Table13[[#This Row],[Total Sales]]</f>
        <v>0.20219426478839964</v>
      </c>
      <c r="N291" s="2" t="s">
        <v>554</v>
      </c>
      <c r="O291" s="2" t="str">
        <f>IF(MONTH(Table13[[#This Row],[Invoice Date]])&lt;4,"Q1",IF(MONTH(Table13[[#This Row],[Invoice Date]])&lt;7,"Q2",IF(MONTH(Table13[[#This Row],[Invoice Date]])&lt;10,"Q3",IF(MONTH(Table13[[#This Row],[Invoice Date]])&lt;13,"Q4"))))</f>
        <v>Q3</v>
      </c>
      <c r="P291" s="2">
        <f>YEAR(Table13[[#This Row],[Invoice Date]])</f>
        <v>2023</v>
      </c>
      <c r="Q291" s="11" t="str">
        <f>TEXT(Table13[[#This Row],[Invoice Date]],"mmm")</f>
        <v>Sep</v>
      </c>
      <c r="R291" s="11">
        <f>DAY(Table13[[#This Row],[Invoice Date]])</f>
        <v>5</v>
      </c>
      <c r="S291" s="11" t="s">
        <v>562</v>
      </c>
    </row>
    <row r="292" spans="1:19" x14ac:dyDescent="0.25">
      <c r="A292" s="10" t="s">
        <v>19</v>
      </c>
      <c r="B292" s="2" t="s">
        <v>312</v>
      </c>
      <c r="C292" s="5">
        <v>45113</v>
      </c>
      <c r="D292" s="2" t="s">
        <v>522</v>
      </c>
      <c r="E292" s="2" t="s">
        <v>524</v>
      </c>
      <c r="F292" s="2" t="s">
        <v>528</v>
      </c>
      <c r="G292" s="2" t="s">
        <v>549</v>
      </c>
      <c r="H292" s="2" t="s">
        <v>594</v>
      </c>
      <c r="I292" s="4">
        <v>143.82</v>
      </c>
      <c r="J292" s="2">
        <v>89</v>
      </c>
      <c r="K292" s="4">
        <f>Table13[[#This Row],[Price per Unit]]*Table13[[#This Row],[Units Sold]]</f>
        <v>12799.98</v>
      </c>
      <c r="L292" s="2">
        <v>2377.63</v>
      </c>
      <c r="M292" s="22">
        <f>Table13[[#This Row],[Operating Profit]]/Table13[[#This Row],[Total Sales]]</f>
        <v>0.18575263398849062</v>
      </c>
      <c r="N292" s="2" t="s">
        <v>555</v>
      </c>
      <c r="O292" s="2" t="str">
        <f>IF(MONTH(Table13[[#This Row],[Invoice Date]])&lt;4,"Q1",IF(MONTH(Table13[[#This Row],[Invoice Date]])&lt;7,"Q2",IF(MONTH(Table13[[#This Row],[Invoice Date]])&lt;10,"Q3",IF(MONTH(Table13[[#This Row],[Invoice Date]])&lt;13,"Q4"))))</f>
        <v>Q3</v>
      </c>
      <c r="P292" s="2">
        <f>YEAR(Table13[[#This Row],[Invoice Date]])</f>
        <v>2023</v>
      </c>
      <c r="Q292" s="11" t="str">
        <f>TEXT(Table13[[#This Row],[Invoice Date]],"mmm")</f>
        <v>Jul</v>
      </c>
      <c r="R292" s="11">
        <f>DAY(Table13[[#This Row],[Invoice Date]])</f>
        <v>6</v>
      </c>
      <c r="S292" s="11" t="s">
        <v>561</v>
      </c>
    </row>
    <row r="293" spans="1:19" x14ac:dyDescent="0.25">
      <c r="A293" s="10" t="s">
        <v>20</v>
      </c>
      <c r="B293" s="2" t="s">
        <v>313</v>
      </c>
      <c r="C293" s="5">
        <v>44900</v>
      </c>
      <c r="D293" s="2" t="s">
        <v>522</v>
      </c>
      <c r="E293" s="2" t="s">
        <v>595</v>
      </c>
      <c r="F293" s="2" t="s">
        <v>578</v>
      </c>
      <c r="G293" s="2" t="s">
        <v>580</v>
      </c>
      <c r="H293" s="2" t="s">
        <v>593</v>
      </c>
      <c r="I293" s="4">
        <v>49.47</v>
      </c>
      <c r="J293" s="2">
        <v>56</v>
      </c>
      <c r="K293" s="4">
        <f>Table13[[#This Row],[Price per Unit]]*Table13[[#This Row],[Units Sold]]</f>
        <v>2770.3199999999997</v>
      </c>
      <c r="L293" s="2">
        <v>306.83</v>
      </c>
      <c r="M293" s="22">
        <f>Table13[[#This Row],[Operating Profit]]/Table13[[#This Row],[Total Sales]]</f>
        <v>0.11075615813335644</v>
      </c>
      <c r="N293" s="2" t="s">
        <v>555</v>
      </c>
      <c r="O293" s="2" t="str">
        <f>IF(MONTH(Table13[[#This Row],[Invoice Date]])&lt;4,"Q1",IF(MONTH(Table13[[#This Row],[Invoice Date]])&lt;7,"Q2",IF(MONTH(Table13[[#This Row],[Invoice Date]])&lt;10,"Q3",IF(MONTH(Table13[[#This Row],[Invoice Date]])&lt;13,"Q4"))))</f>
        <v>Q4</v>
      </c>
      <c r="P293" s="2">
        <f>YEAR(Table13[[#This Row],[Invoice Date]])</f>
        <v>2022</v>
      </c>
      <c r="Q293" s="11" t="str">
        <f>TEXT(Table13[[#This Row],[Invoice Date]],"mmm")</f>
        <v>Dec</v>
      </c>
      <c r="R293" s="11">
        <f>DAY(Table13[[#This Row],[Invoice Date]])</f>
        <v>5</v>
      </c>
      <c r="S293" s="11" t="s">
        <v>561</v>
      </c>
    </row>
    <row r="294" spans="1:19" x14ac:dyDescent="0.25">
      <c r="A294" s="10" t="s">
        <v>18</v>
      </c>
      <c r="B294" s="2" t="s">
        <v>314</v>
      </c>
      <c r="C294" s="5">
        <v>44352</v>
      </c>
      <c r="D294" s="2" t="s">
        <v>522</v>
      </c>
      <c r="E294" s="2" t="s">
        <v>525</v>
      </c>
      <c r="F294" s="2" t="s">
        <v>543</v>
      </c>
      <c r="G294" s="2" t="s">
        <v>548</v>
      </c>
      <c r="H294" s="2" t="s">
        <v>593</v>
      </c>
      <c r="I294" s="4">
        <v>134.31</v>
      </c>
      <c r="J294" s="2">
        <v>59</v>
      </c>
      <c r="K294" s="4">
        <f>Table13[[#This Row],[Price per Unit]]*Table13[[#This Row],[Units Sold]]</f>
        <v>7924.29</v>
      </c>
      <c r="L294" s="2">
        <v>827.43</v>
      </c>
      <c r="M294" s="22">
        <f>Table13[[#This Row],[Operating Profit]]/Table13[[#This Row],[Total Sales]]</f>
        <v>0.10441692568040796</v>
      </c>
      <c r="N294" s="2" t="s">
        <v>554</v>
      </c>
      <c r="O294" s="2" t="str">
        <f>IF(MONTH(Table13[[#This Row],[Invoice Date]])&lt;4,"Q1",IF(MONTH(Table13[[#This Row],[Invoice Date]])&lt;7,"Q2",IF(MONTH(Table13[[#This Row],[Invoice Date]])&lt;10,"Q3",IF(MONTH(Table13[[#This Row],[Invoice Date]])&lt;13,"Q4"))))</f>
        <v>Q2</v>
      </c>
      <c r="P294" s="2">
        <f>YEAR(Table13[[#This Row],[Invoice Date]])</f>
        <v>2021</v>
      </c>
      <c r="Q294" s="11" t="str">
        <f>TEXT(Table13[[#This Row],[Invoice Date]],"mmm")</f>
        <v>Jun</v>
      </c>
      <c r="R294" s="11">
        <f>DAY(Table13[[#This Row],[Invoice Date]])</f>
        <v>5</v>
      </c>
      <c r="S294" s="11" t="s">
        <v>561</v>
      </c>
    </row>
    <row r="295" spans="1:19" x14ac:dyDescent="0.25">
      <c r="A295" s="10" t="s">
        <v>17</v>
      </c>
      <c r="B295" s="2" t="s">
        <v>315</v>
      </c>
      <c r="C295" s="5">
        <v>45285</v>
      </c>
      <c r="D295" s="2" t="s">
        <v>522</v>
      </c>
      <c r="E295" s="2" t="s">
        <v>523</v>
      </c>
      <c r="F295" s="2" t="s">
        <v>527</v>
      </c>
      <c r="G295" s="2" t="s">
        <v>527</v>
      </c>
      <c r="H295" s="2" t="s">
        <v>593</v>
      </c>
      <c r="I295" s="4">
        <v>125.14</v>
      </c>
      <c r="J295" s="2">
        <v>29</v>
      </c>
      <c r="K295" s="4">
        <f>Table13[[#This Row],[Price per Unit]]*Table13[[#This Row],[Units Sold]]</f>
        <v>3629.06</v>
      </c>
      <c r="L295" s="2">
        <v>622.72</v>
      </c>
      <c r="M295" s="22">
        <f>Table13[[#This Row],[Operating Profit]]/Table13[[#This Row],[Total Sales]]</f>
        <v>0.17159264382512276</v>
      </c>
      <c r="N295" s="2" t="s">
        <v>555</v>
      </c>
      <c r="O295" s="2" t="str">
        <f>IF(MONTH(Table13[[#This Row],[Invoice Date]])&lt;4,"Q1",IF(MONTH(Table13[[#This Row],[Invoice Date]])&lt;7,"Q2",IF(MONTH(Table13[[#This Row],[Invoice Date]])&lt;10,"Q3",IF(MONTH(Table13[[#This Row],[Invoice Date]])&lt;13,"Q4"))))</f>
        <v>Q4</v>
      </c>
      <c r="P295" s="2">
        <f>YEAR(Table13[[#This Row],[Invoice Date]])</f>
        <v>2023</v>
      </c>
      <c r="Q295" s="11" t="str">
        <f>TEXT(Table13[[#This Row],[Invoice Date]],"mmm")</f>
        <v>Dec</v>
      </c>
      <c r="R295" s="11">
        <f>DAY(Table13[[#This Row],[Invoice Date]])</f>
        <v>25</v>
      </c>
      <c r="S295" s="11" t="s">
        <v>560</v>
      </c>
    </row>
    <row r="296" spans="1:19" x14ac:dyDescent="0.25">
      <c r="A296" s="10" t="s">
        <v>19</v>
      </c>
      <c r="B296" s="2" t="s">
        <v>316</v>
      </c>
      <c r="C296" s="5">
        <v>44565</v>
      </c>
      <c r="D296" s="2" t="s">
        <v>522</v>
      </c>
      <c r="E296" s="2" t="s">
        <v>524</v>
      </c>
      <c r="F296" s="2" t="s">
        <v>536</v>
      </c>
      <c r="G296" s="2" t="s">
        <v>529</v>
      </c>
      <c r="H296" s="2" t="s">
        <v>591</v>
      </c>
      <c r="I296" s="4">
        <v>108.03</v>
      </c>
      <c r="J296" s="2">
        <v>71</v>
      </c>
      <c r="K296" s="4">
        <f>Table13[[#This Row],[Price per Unit]]*Table13[[#This Row],[Units Sold]]</f>
        <v>7670.13</v>
      </c>
      <c r="L296" s="2">
        <v>1278.8599999999999</v>
      </c>
      <c r="M296" s="22">
        <f>Table13[[#This Row],[Operating Profit]]/Table13[[#This Row],[Total Sales]]</f>
        <v>0.16673250648945975</v>
      </c>
      <c r="N296" s="2" t="s">
        <v>555</v>
      </c>
      <c r="O296" s="2" t="str">
        <f>IF(MONTH(Table13[[#This Row],[Invoice Date]])&lt;4,"Q1",IF(MONTH(Table13[[#This Row],[Invoice Date]])&lt;7,"Q2",IF(MONTH(Table13[[#This Row],[Invoice Date]])&lt;10,"Q3",IF(MONTH(Table13[[#This Row],[Invoice Date]])&lt;13,"Q4"))))</f>
        <v>Q1</v>
      </c>
      <c r="P296" s="2">
        <f>YEAR(Table13[[#This Row],[Invoice Date]])</f>
        <v>2022</v>
      </c>
      <c r="Q296" s="11" t="str">
        <f>TEXT(Table13[[#This Row],[Invoice Date]],"mmm")</f>
        <v>Jan</v>
      </c>
      <c r="R296" s="11">
        <f>DAY(Table13[[#This Row],[Invoice Date]])</f>
        <v>4</v>
      </c>
      <c r="S296" s="11" t="s">
        <v>561</v>
      </c>
    </row>
    <row r="297" spans="1:19" x14ac:dyDescent="0.25">
      <c r="A297" s="10" t="s">
        <v>20</v>
      </c>
      <c r="B297" s="2" t="s">
        <v>317</v>
      </c>
      <c r="C297" s="5">
        <v>44206</v>
      </c>
      <c r="D297" s="2" t="s">
        <v>522</v>
      </c>
      <c r="E297" s="2" t="s">
        <v>524</v>
      </c>
      <c r="F297" s="2" t="s">
        <v>538</v>
      </c>
      <c r="G297" s="2" t="s">
        <v>547</v>
      </c>
      <c r="H297" s="2" t="s">
        <v>593</v>
      </c>
      <c r="I297" s="4">
        <v>101.25</v>
      </c>
      <c r="J297" s="2">
        <v>77</v>
      </c>
      <c r="K297" s="4">
        <f>Table13[[#This Row],[Price per Unit]]*Table13[[#This Row],[Units Sold]]</f>
        <v>7796.25</v>
      </c>
      <c r="L297" s="2">
        <v>1384.14</v>
      </c>
      <c r="M297" s="22">
        <f>Table13[[#This Row],[Operating Profit]]/Table13[[#This Row],[Total Sales]]</f>
        <v>0.17753920153920155</v>
      </c>
      <c r="N297" s="2" t="s">
        <v>554</v>
      </c>
      <c r="O297" s="2" t="str">
        <f>IF(MONTH(Table13[[#This Row],[Invoice Date]])&lt;4,"Q1",IF(MONTH(Table13[[#This Row],[Invoice Date]])&lt;7,"Q2",IF(MONTH(Table13[[#This Row],[Invoice Date]])&lt;10,"Q3",IF(MONTH(Table13[[#This Row],[Invoice Date]])&lt;13,"Q4"))))</f>
        <v>Q1</v>
      </c>
      <c r="P297" s="2">
        <f>YEAR(Table13[[#This Row],[Invoice Date]])</f>
        <v>2021</v>
      </c>
      <c r="Q297" s="11" t="str">
        <f>TEXT(Table13[[#This Row],[Invoice Date]],"mmm")</f>
        <v>Jan</v>
      </c>
      <c r="R297" s="11">
        <f>DAY(Table13[[#This Row],[Invoice Date]])</f>
        <v>10</v>
      </c>
      <c r="S297" s="11" t="s">
        <v>562</v>
      </c>
    </row>
    <row r="298" spans="1:19" x14ac:dyDescent="0.25">
      <c r="A298" s="10" t="s">
        <v>20</v>
      </c>
      <c r="B298" s="2" t="s">
        <v>318</v>
      </c>
      <c r="C298" s="5">
        <v>44370</v>
      </c>
      <c r="D298" s="2" t="s">
        <v>522</v>
      </c>
      <c r="E298" s="2" t="s">
        <v>525</v>
      </c>
      <c r="F298" s="2" t="s">
        <v>531</v>
      </c>
      <c r="G298" s="2" t="s">
        <v>548</v>
      </c>
      <c r="H298" s="2" t="s">
        <v>594</v>
      </c>
      <c r="I298" s="4">
        <v>61.15</v>
      </c>
      <c r="J298" s="2">
        <v>18</v>
      </c>
      <c r="K298" s="4">
        <f>Table13[[#This Row],[Price per Unit]]*Table13[[#This Row],[Units Sold]]</f>
        <v>1100.7</v>
      </c>
      <c r="L298" s="2">
        <v>140.53</v>
      </c>
      <c r="M298" s="22">
        <f>Table13[[#This Row],[Operating Profit]]/Table13[[#This Row],[Total Sales]]</f>
        <v>0.12767329880984826</v>
      </c>
      <c r="N298" s="2" t="s">
        <v>554</v>
      </c>
      <c r="O298" s="2" t="str">
        <f>IF(MONTH(Table13[[#This Row],[Invoice Date]])&lt;4,"Q1",IF(MONTH(Table13[[#This Row],[Invoice Date]])&lt;7,"Q2",IF(MONTH(Table13[[#This Row],[Invoice Date]])&lt;10,"Q3",IF(MONTH(Table13[[#This Row],[Invoice Date]])&lt;13,"Q4"))))</f>
        <v>Q2</v>
      </c>
      <c r="P298" s="2">
        <f>YEAR(Table13[[#This Row],[Invoice Date]])</f>
        <v>2021</v>
      </c>
      <c r="Q298" s="11" t="str">
        <f>TEXT(Table13[[#This Row],[Invoice Date]],"mmm")</f>
        <v>Jun</v>
      </c>
      <c r="R298" s="11">
        <f>DAY(Table13[[#This Row],[Invoice Date]])</f>
        <v>23</v>
      </c>
      <c r="S298" s="11" t="s">
        <v>562</v>
      </c>
    </row>
    <row r="299" spans="1:19" x14ac:dyDescent="0.25">
      <c r="A299" s="10" t="s">
        <v>20</v>
      </c>
      <c r="B299" s="2" t="s">
        <v>319</v>
      </c>
      <c r="C299" s="5">
        <v>44367</v>
      </c>
      <c r="D299" s="2" t="s">
        <v>522</v>
      </c>
      <c r="E299" s="2" t="s">
        <v>523</v>
      </c>
      <c r="F299" s="2" t="s">
        <v>539</v>
      </c>
      <c r="G299" s="2" t="s">
        <v>545</v>
      </c>
      <c r="H299" s="2" t="s">
        <v>594</v>
      </c>
      <c r="I299" s="4">
        <v>126.13</v>
      </c>
      <c r="J299" s="2">
        <v>2</v>
      </c>
      <c r="K299" s="4">
        <f>Table13[[#This Row],[Price per Unit]]*Table13[[#This Row],[Units Sold]]</f>
        <v>252.26</v>
      </c>
      <c r="L299" s="2">
        <v>62.47</v>
      </c>
      <c r="M299" s="22">
        <f>Table13[[#This Row],[Operating Profit]]/Table13[[#This Row],[Total Sales]]</f>
        <v>0.24764132244509635</v>
      </c>
      <c r="N299" s="2" t="s">
        <v>555</v>
      </c>
      <c r="O299" s="2" t="str">
        <f>IF(MONTH(Table13[[#This Row],[Invoice Date]])&lt;4,"Q1",IF(MONTH(Table13[[#This Row],[Invoice Date]])&lt;7,"Q2",IF(MONTH(Table13[[#This Row],[Invoice Date]])&lt;10,"Q3",IF(MONTH(Table13[[#This Row],[Invoice Date]])&lt;13,"Q4"))))</f>
        <v>Q2</v>
      </c>
      <c r="P299" s="2">
        <f>YEAR(Table13[[#This Row],[Invoice Date]])</f>
        <v>2021</v>
      </c>
      <c r="Q299" s="11" t="str">
        <f>TEXT(Table13[[#This Row],[Invoice Date]],"mmm")</f>
        <v>Jun</v>
      </c>
      <c r="R299" s="11">
        <f>DAY(Table13[[#This Row],[Invoice Date]])</f>
        <v>20</v>
      </c>
      <c r="S299" s="11" t="s">
        <v>561</v>
      </c>
    </row>
    <row r="300" spans="1:19" x14ac:dyDescent="0.25">
      <c r="A300" s="10" t="s">
        <v>18</v>
      </c>
      <c r="B300" s="2" t="s">
        <v>320</v>
      </c>
      <c r="C300" s="5">
        <v>44818</v>
      </c>
      <c r="D300" s="2" t="s">
        <v>522</v>
      </c>
      <c r="E300" s="2" t="s">
        <v>525</v>
      </c>
      <c r="F300" s="2" t="s">
        <v>531</v>
      </c>
      <c r="G300" s="2" t="s">
        <v>551</v>
      </c>
      <c r="H300" s="2" t="s">
        <v>592</v>
      </c>
      <c r="I300" s="4">
        <v>85.2</v>
      </c>
      <c r="J300" s="2">
        <v>8</v>
      </c>
      <c r="K300" s="4">
        <f>Table13[[#This Row],[Price per Unit]]*Table13[[#This Row],[Units Sold]]</f>
        <v>681.6</v>
      </c>
      <c r="L300" s="2">
        <v>184.98</v>
      </c>
      <c r="M300" s="22">
        <f>Table13[[#This Row],[Operating Profit]]/Table13[[#This Row],[Total Sales]]</f>
        <v>0.27139084507042249</v>
      </c>
      <c r="N300" s="2" t="s">
        <v>554</v>
      </c>
      <c r="O300" s="2" t="str">
        <f>IF(MONTH(Table13[[#This Row],[Invoice Date]])&lt;4,"Q1",IF(MONTH(Table13[[#This Row],[Invoice Date]])&lt;7,"Q2",IF(MONTH(Table13[[#This Row],[Invoice Date]])&lt;10,"Q3",IF(MONTH(Table13[[#This Row],[Invoice Date]])&lt;13,"Q4"))))</f>
        <v>Q3</v>
      </c>
      <c r="P300" s="2">
        <f>YEAR(Table13[[#This Row],[Invoice Date]])</f>
        <v>2022</v>
      </c>
      <c r="Q300" s="11" t="str">
        <f>TEXT(Table13[[#This Row],[Invoice Date]],"mmm")</f>
        <v>Sep</v>
      </c>
      <c r="R300" s="11">
        <f>DAY(Table13[[#This Row],[Invoice Date]])</f>
        <v>14</v>
      </c>
      <c r="S300" s="11" t="s">
        <v>561</v>
      </c>
    </row>
    <row r="301" spans="1:19" x14ac:dyDescent="0.25">
      <c r="A301" s="10" t="s">
        <v>17</v>
      </c>
      <c r="B301" s="2" t="s">
        <v>321</v>
      </c>
      <c r="C301" s="5">
        <v>44743</v>
      </c>
      <c r="D301" s="2" t="s">
        <v>522</v>
      </c>
      <c r="E301" s="2" t="s">
        <v>524</v>
      </c>
      <c r="F301" s="2" t="s">
        <v>532</v>
      </c>
      <c r="G301" s="2" t="s">
        <v>529</v>
      </c>
      <c r="H301" s="2" t="s">
        <v>591</v>
      </c>
      <c r="I301" s="4">
        <v>29.22</v>
      </c>
      <c r="J301" s="2">
        <v>75</v>
      </c>
      <c r="K301" s="4">
        <f>Table13[[#This Row],[Price per Unit]]*Table13[[#This Row],[Units Sold]]</f>
        <v>2191.5</v>
      </c>
      <c r="L301" s="2">
        <v>630.59</v>
      </c>
      <c r="M301" s="22">
        <f>Table13[[#This Row],[Operating Profit]]/Table13[[#This Row],[Total Sales]]</f>
        <v>0.28774355464293866</v>
      </c>
      <c r="N301" s="2" t="s">
        <v>555</v>
      </c>
      <c r="O301" s="2" t="str">
        <f>IF(MONTH(Table13[[#This Row],[Invoice Date]])&lt;4,"Q1",IF(MONTH(Table13[[#This Row],[Invoice Date]])&lt;7,"Q2",IF(MONTH(Table13[[#This Row],[Invoice Date]])&lt;10,"Q3",IF(MONTH(Table13[[#This Row],[Invoice Date]])&lt;13,"Q4"))))</f>
        <v>Q3</v>
      </c>
      <c r="P301" s="2">
        <f>YEAR(Table13[[#This Row],[Invoice Date]])</f>
        <v>2022</v>
      </c>
      <c r="Q301" s="11" t="str">
        <f>TEXT(Table13[[#This Row],[Invoice Date]],"mmm")</f>
        <v>Jul</v>
      </c>
      <c r="R301" s="11">
        <f>DAY(Table13[[#This Row],[Invoice Date]])</f>
        <v>1</v>
      </c>
      <c r="S301" s="11" t="s">
        <v>562</v>
      </c>
    </row>
    <row r="302" spans="1:19" x14ac:dyDescent="0.25">
      <c r="A302" s="10" t="s">
        <v>18</v>
      </c>
      <c r="B302" s="2" t="s">
        <v>322</v>
      </c>
      <c r="C302" s="5">
        <v>44873</v>
      </c>
      <c r="D302" s="2" t="s">
        <v>522</v>
      </c>
      <c r="E302" s="2" t="s">
        <v>595</v>
      </c>
      <c r="F302" s="2" t="s">
        <v>581</v>
      </c>
      <c r="G302" s="2" t="s">
        <v>582</v>
      </c>
      <c r="H302" s="2" t="s">
        <v>592</v>
      </c>
      <c r="I302" s="4">
        <v>60.67</v>
      </c>
      <c r="J302" s="2">
        <v>97</v>
      </c>
      <c r="K302" s="4">
        <f>Table13[[#This Row],[Price per Unit]]*Table13[[#This Row],[Units Sold]]</f>
        <v>5884.99</v>
      </c>
      <c r="L302" s="2">
        <v>1168.01</v>
      </c>
      <c r="M302" s="22">
        <f>Table13[[#This Row],[Operating Profit]]/Table13[[#This Row],[Total Sales]]</f>
        <v>0.19847272467752708</v>
      </c>
      <c r="N302" s="2" t="s">
        <v>554</v>
      </c>
      <c r="O302" s="2" t="str">
        <f>IF(MONTH(Table13[[#This Row],[Invoice Date]])&lt;4,"Q1",IF(MONTH(Table13[[#This Row],[Invoice Date]])&lt;7,"Q2",IF(MONTH(Table13[[#This Row],[Invoice Date]])&lt;10,"Q3",IF(MONTH(Table13[[#This Row],[Invoice Date]])&lt;13,"Q4"))))</f>
        <v>Q4</v>
      </c>
      <c r="P302" s="2">
        <f>YEAR(Table13[[#This Row],[Invoice Date]])</f>
        <v>2022</v>
      </c>
      <c r="Q302" s="11" t="str">
        <f>TEXT(Table13[[#This Row],[Invoice Date]],"mmm")</f>
        <v>Nov</v>
      </c>
      <c r="R302" s="11">
        <f>DAY(Table13[[#This Row],[Invoice Date]])</f>
        <v>8</v>
      </c>
      <c r="S302" s="11" t="s">
        <v>561</v>
      </c>
    </row>
    <row r="303" spans="1:19" x14ac:dyDescent="0.25">
      <c r="A303" s="10" t="s">
        <v>21</v>
      </c>
      <c r="B303" s="2" t="s">
        <v>323</v>
      </c>
      <c r="C303" s="5">
        <v>44856</v>
      </c>
      <c r="D303" s="2" t="s">
        <v>522</v>
      </c>
      <c r="E303" s="2" t="s">
        <v>524</v>
      </c>
      <c r="F303" s="2" t="s">
        <v>538</v>
      </c>
      <c r="G303" s="2" t="s">
        <v>538</v>
      </c>
      <c r="H303" s="2" t="s">
        <v>594</v>
      </c>
      <c r="I303" s="4">
        <v>141.59</v>
      </c>
      <c r="J303" s="2">
        <v>54</v>
      </c>
      <c r="K303" s="4">
        <f>Table13[[#This Row],[Price per Unit]]*Table13[[#This Row],[Units Sold]]</f>
        <v>7645.8600000000006</v>
      </c>
      <c r="L303" s="2">
        <v>1836.33</v>
      </c>
      <c r="M303" s="22">
        <f>Table13[[#This Row],[Operating Profit]]/Table13[[#This Row],[Total Sales]]</f>
        <v>0.24017311329268384</v>
      </c>
      <c r="N303" s="2" t="s">
        <v>555</v>
      </c>
      <c r="O303" s="2" t="str">
        <f>IF(MONTH(Table13[[#This Row],[Invoice Date]])&lt;4,"Q1",IF(MONTH(Table13[[#This Row],[Invoice Date]])&lt;7,"Q2",IF(MONTH(Table13[[#This Row],[Invoice Date]])&lt;10,"Q3",IF(MONTH(Table13[[#This Row],[Invoice Date]])&lt;13,"Q4"))))</f>
        <v>Q4</v>
      </c>
      <c r="P303" s="2">
        <f>YEAR(Table13[[#This Row],[Invoice Date]])</f>
        <v>2022</v>
      </c>
      <c r="Q303" s="11" t="str">
        <f>TEXT(Table13[[#This Row],[Invoice Date]],"mmm")</f>
        <v>Oct</v>
      </c>
      <c r="R303" s="11">
        <f>DAY(Table13[[#This Row],[Invoice Date]])</f>
        <v>22</v>
      </c>
      <c r="S303" s="11" t="s">
        <v>562</v>
      </c>
    </row>
    <row r="304" spans="1:19" x14ac:dyDescent="0.25">
      <c r="A304" s="10" t="s">
        <v>20</v>
      </c>
      <c r="B304" s="2" t="s">
        <v>324</v>
      </c>
      <c r="C304" s="5">
        <v>44397</v>
      </c>
      <c r="D304" s="2" t="s">
        <v>522</v>
      </c>
      <c r="E304" s="2" t="s">
        <v>526</v>
      </c>
      <c r="F304" s="2" t="s">
        <v>544</v>
      </c>
      <c r="G304" s="2" t="s">
        <v>537</v>
      </c>
      <c r="H304" s="2" t="s">
        <v>592</v>
      </c>
      <c r="I304" s="4">
        <v>130.59</v>
      </c>
      <c r="J304" s="2">
        <v>38</v>
      </c>
      <c r="K304" s="4">
        <f>Table13[[#This Row],[Price per Unit]]*Table13[[#This Row],[Units Sold]]</f>
        <v>4962.42</v>
      </c>
      <c r="L304" s="2">
        <v>1345.36</v>
      </c>
      <c r="M304" s="22">
        <f>Table13[[#This Row],[Operating Profit]]/Table13[[#This Row],[Total Sales]]</f>
        <v>0.2711096602061091</v>
      </c>
      <c r="N304" s="2" t="s">
        <v>555</v>
      </c>
      <c r="O304" s="2" t="str">
        <f>IF(MONTH(Table13[[#This Row],[Invoice Date]])&lt;4,"Q1",IF(MONTH(Table13[[#This Row],[Invoice Date]])&lt;7,"Q2",IF(MONTH(Table13[[#This Row],[Invoice Date]])&lt;10,"Q3",IF(MONTH(Table13[[#This Row],[Invoice Date]])&lt;13,"Q4"))))</f>
        <v>Q3</v>
      </c>
      <c r="P304" s="2">
        <f>YEAR(Table13[[#This Row],[Invoice Date]])</f>
        <v>2021</v>
      </c>
      <c r="Q304" s="11" t="str">
        <f>TEXT(Table13[[#This Row],[Invoice Date]],"mmm")</f>
        <v>Jul</v>
      </c>
      <c r="R304" s="11">
        <f>DAY(Table13[[#This Row],[Invoice Date]])</f>
        <v>20</v>
      </c>
      <c r="S304" s="11" t="s">
        <v>560</v>
      </c>
    </row>
    <row r="305" spans="1:19" x14ac:dyDescent="0.25">
      <c r="A305" s="10" t="s">
        <v>21</v>
      </c>
      <c r="B305" s="2" t="s">
        <v>325</v>
      </c>
      <c r="C305" s="5">
        <v>44525</v>
      </c>
      <c r="D305" s="2" t="s">
        <v>522</v>
      </c>
      <c r="E305" s="2" t="s">
        <v>524</v>
      </c>
      <c r="F305" s="2" t="s">
        <v>536</v>
      </c>
      <c r="G305" s="2" t="s">
        <v>547</v>
      </c>
      <c r="H305" s="2" t="s">
        <v>594</v>
      </c>
      <c r="I305" s="4">
        <v>147.65</v>
      </c>
      <c r="J305" s="2">
        <v>48</v>
      </c>
      <c r="K305" s="4">
        <f>Table13[[#This Row],[Price per Unit]]*Table13[[#This Row],[Units Sold]]</f>
        <v>7087.2000000000007</v>
      </c>
      <c r="L305" s="2">
        <v>1301.6199999999999</v>
      </c>
      <c r="M305" s="22">
        <f>Table13[[#This Row],[Operating Profit]]/Table13[[#This Row],[Total Sales]]</f>
        <v>0.18365786206118068</v>
      </c>
      <c r="N305" s="2" t="s">
        <v>554</v>
      </c>
      <c r="O305" s="2" t="str">
        <f>IF(MONTH(Table13[[#This Row],[Invoice Date]])&lt;4,"Q1",IF(MONTH(Table13[[#This Row],[Invoice Date]])&lt;7,"Q2",IF(MONTH(Table13[[#This Row],[Invoice Date]])&lt;10,"Q3",IF(MONTH(Table13[[#This Row],[Invoice Date]])&lt;13,"Q4"))))</f>
        <v>Q4</v>
      </c>
      <c r="P305" s="2">
        <f>YEAR(Table13[[#This Row],[Invoice Date]])</f>
        <v>2021</v>
      </c>
      <c r="Q305" s="11" t="str">
        <f>TEXT(Table13[[#This Row],[Invoice Date]],"mmm")</f>
        <v>Nov</v>
      </c>
      <c r="R305" s="11">
        <f>DAY(Table13[[#This Row],[Invoice Date]])</f>
        <v>25</v>
      </c>
      <c r="S305" s="11" t="s">
        <v>562</v>
      </c>
    </row>
    <row r="306" spans="1:19" x14ac:dyDescent="0.25">
      <c r="A306" s="10" t="s">
        <v>19</v>
      </c>
      <c r="B306" s="2" t="s">
        <v>326</v>
      </c>
      <c r="C306" s="5">
        <v>45223</v>
      </c>
      <c r="D306" s="2" t="s">
        <v>522</v>
      </c>
      <c r="E306" s="2" t="s">
        <v>523</v>
      </c>
      <c r="F306" s="2" t="s">
        <v>527</v>
      </c>
      <c r="G306" s="2" t="s">
        <v>539</v>
      </c>
      <c r="H306" s="2" t="s">
        <v>592</v>
      </c>
      <c r="I306" s="4">
        <v>101.64</v>
      </c>
      <c r="J306" s="2">
        <v>27</v>
      </c>
      <c r="K306" s="4">
        <f>Table13[[#This Row],[Price per Unit]]*Table13[[#This Row],[Units Sold]]</f>
        <v>2744.28</v>
      </c>
      <c r="L306" s="2">
        <v>444.25</v>
      </c>
      <c r="M306" s="22">
        <f>Table13[[#This Row],[Operating Profit]]/Table13[[#This Row],[Total Sales]]</f>
        <v>0.16188216945792702</v>
      </c>
      <c r="N306" s="2" t="s">
        <v>555</v>
      </c>
      <c r="O306" s="2" t="str">
        <f>IF(MONTH(Table13[[#This Row],[Invoice Date]])&lt;4,"Q1",IF(MONTH(Table13[[#This Row],[Invoice Date]])&lt;7,"Q2",IF(MONTH(Table13[[#This Row],[Invoice Date]])&lt;10,"Q3",IF(MONTH(Table13[[#This Row],[Invoice Date]])&lt;13,"Q4"))))</f>
        <v>Q4</v>
      </c>
      <c r="P306" s="2">
        <f>YEAR(Table13[[#This Row],[Invoice Date]])</f>
        <v>2023</v>
      </c>
      <c r="Q306" s="11" t="str">
        <f>TEXT(Table13[[#This Row],[Invoice Date]],"mmm")</f>
        <v>Oct</v>
      </c>
      <c r="R306" s="11">
        <f>DAY(Table13[[#This Row],[Invoice Date]])</f>
        <v>24</v>
      </c>
      <c r="S306" s="11" t="s">
        <v>560</v>
      </c>
    </row>
    <row r="307" spans="1:19" x14ac:dyDescent="0.25">
      <c r="A307" s="10" t="s">
        <v>19</v>
      </c>
      <c r="B307" s="2" t="s">
        <v>327</v>
      </c>
      <c r="C307" s="5">
        <v>45065</v>
      </c>
      <c r="D307" s="2" t="s">
        <v>522</v>
      </c>
      <c r="E307" s="2" t="s">
        <v>524</v>
      </c>
      <c r="F307" s="2" t="s">
        <v>536</v>
      </c>
      <c r="G307" s="2" t="s">
        <v>528</v>
      </c>
      <c r="H307" s="2" t="s">
        <v>593</v>
      </c>
      <c r="I307" s="4">
        <v>52.18</v>
      </c>
      <c r="J307" s="2">
        <v>20</v>
      </c>
      <c r="K307" s="4">
        <f>Table13[[#This Row],[Price per Unit]]*Table13[[#This Row],[Units Sold]]</f>
        <v>1043.5999999999999</v>
      </c>
      <c r="L307" s="2">
        <v>299.87</v>
      </c>
      <c r="M307" s="22">
        <f>Table13[[#This Row],[Operating Profit]]/Table13[[#This Row],[Total Sales]]</f>
        <v>0.28734189344576472</v>
      </c>
      <c r="N307" s="2" t="s">
        <v>555</v>
      </c>
      <c r="O307" s="2" t="str">
        <f>IF(MONTH(Table13[[#This Row],[Invoice Date]])&lt;4,"Q1",IF(MONTH(Table13[[#This Row],[Invoice Date]])&lt;7,"Q2",IF(MONTH(Table13[[#This Row],[Invoice Date]])&lt;10,"Q3",IF(MONTH(Table13[[#This Row],[Invoice Date]])&lt;13,"Q4"))))</f>
        <v>Q2</v>
      </c>
      <c r="P307" s="2">
        <f>YEAR(Table13[[#This Row],[Invoice Date]])</f>
        <v>2023</v>
      </c>
      <c r="Q307" s="11" t="str">
        <f>TEXT(Table13[[#This Row],[Invoice Date]],"mmm")</f>
        <v>May</v>
      </c>
      <c r="R307" s="11">
        <f>DAY(Table13[[#This Row],[Invoice Date]])</f>
        <v>19</v>
      </c>
      <c r="S307" s="11" t="s">
        <v>561</v>
      </c>
    </row>
    <row r="308" spans="1:19" x14ac:dyDescent="0.25">
      <c r="A308" s="10" t="s">
        <v>18</v>
      </c>
      <c r="B308" s="2" t="s">
        <v>328</v>
      </c>
      <c r="C308" s="5">
        <v>44749</v>
      </c>
      <c r="D308" s="2" t="s">
        <v>522</v>
      </c>
      <c r="E308" s="2" t="s">
        <v>526</v>
      </c>
      <c r="F308" s="2" t="s">
        <v>534</v>
      </c>
      <c r="G308" s="2" t="s">
        <v>535</v>
      </c>
      <c r="H308" s="2" t="s">
        <v>592</v>
      </c>
      <c r="I308" s="4">
        <v>41.17</v>
      </c>
      <c r="J308" s="2">
        <v>12</v>
      </c>
      <c r="K308" s="4">
        <f>Table13[[#This Row],[Price per Unit]]*Table13[[#This Row],[Units Sold]]</f>
        <v>494.04</v>
      </c>
      <c r="L308" s="2">
        <v>100.36</v>
      </c>
      <c r="M308" s="22">
        <f>Table13[[#This Row],[Operating Profit]]/Table13[[#This Row],[Total Sales]]</f>
        <v>0.20314144603675816</v>
      </c>
      <c r="N308" s="2" t="s">
        <v>554</v>
      </c>
      <c r="O308" s="2" t="str">
        <f>IF(MONTH(Table13[[#This Row],[Invoice Date]])&lt;4,"Q1",IF(MONTH(Table13[[#This Row],[Invoice Date]])&lt;7,"Q2",IF(MONTH(Table13[[#This Row],[Invoice Date]])&lt;10,"Q3",IF(MONTH(Table13[[#This Row],[Invoice Date]])&lt;13,"Q4"))))</f>
        <v>Q3</v>
      </c>
      <c r="P308" s="2">
        <f>YEAR(Table13[[#This Row],[Invoice Date]])</f>
        <v>2022</v>
      </c>
      <c r="Q308" s="11" t="str">
        <f>TEXT(Table13[[#This Row],[Invoice Date]],"mmm")</f>
        <v>Jul</v>
      </c>
      <c r="R308" s="11">
        <f>DAY(Table13[[#This Row],[Invoice Date]])</f>
        <v>7</v>
      </c>
      <c r="S308" s="11" t="s">
        <v>561</v>
      </c>
    </row>
    <row r="309" spans="1:19" x14ac:dyDescent="0.25">
      <c r="A309" s="10" t="s">
        <v>17</v>
      </c>
      <c r="B309" s="2" t="s">
        <v>329</v>
      </c>
      <c r="C309" s="5">
        <v>45001</v>
      </c>
      <c r="D309" s="2" t="s">
        <v>522</v>
      </c>
      <c r="E309" s="2" t="s">
        <v>525</v>
      </c>
      <c r="F309" s="2" t="s">
        <v>542</v>
      </c>
      <c r="G309" s="2" t="s">
        <v>550</v>
      </c>
      <c r="H309" s="2" t="s">
        <v>593</v>
      </c>
      <c r="I309" s="4">
        <v>44.3</v>
      </c>
      <c r="J309" s="2">
        <v>43</v>
      </c>
      <c r="K309" s="4">
        <f>Table13[[#This Row],[Price per Unit]]*Table13[[#This Row],[Units Sold]]</f>
        <v>1904.8999999999999</v>
      </c>
      <c r="L309" s="2">
        <v>379.93</v>
      </c>
      <c r="M309" s="22">
        <f>Table13[[#This Row],[Operating Profit]]/Table13[[#This Row],[Total Sales]]</f>
        <v>0.19944878996272772</v>
      </c>
      <c r="N309" s="2" t="s">
        <v>554</v>
      </c>
      <c r="O309" s="2" t="str">
        <f>IF(MONTH(Table13[[#This Row],[Invoice Date]])&lt;4,"Q1",IF(MONTH(Table13[[#This Row],[Invoice Date]])&lt;7,"Q2",IF(MONTH(Table13[[#This Row],[Invoice Date]])&lt;10,"Q3",IF(MONTH(Table13[[#This Row],[Invoice Date]])&lt;13,"Q4"))))</f>
        <v>Q1</v>
      </c>
      <c r="P309" s="2">
        <f>YEAR(Table13[[#This Row],[Invoice Date]])</f>
        <v>2023</v>
      </c>
      <c r="Q309" s="11" t="str">
        <f>TEXT(Table13[[#This Row],[Invoice Date]],"mmm")</f>
        <v>Mar</v>
      </c>
      <c r="R309" s="11">
        <f>DAY(Table13[[#This Row],[Invoice Date]])</f>
        <v>16</v>
      </c>
      <c r="S309" s="11" t="s">
        <v>560</v>
      </c>
    </row>
    <row r="310" spans="1:19" x14ac:dyDescent="0.25">
      <c r="A310" s="10" t="s">
        <v>21</v>
      </c>
      <c r="B310" s="2" t="s">
        <v>330</v>
      </c>
      <c r="C310" s="5">
        <v>44474</v>
      </c>
      <c r="D310" s="2" t="s">
        <v>522</v>
      </c>
      <c r="E310" s="2" t="s">
        <v>524</v>
      </c>
      <c r="F310" s="2" t="s">
        <v>538</v>
      </c>
      <c r="G310" s="2" t="s">
        <v>549</v>
      </c>
      <c r="H310" s="2" t="s">
        <v>593</v>
      </c>
      <c r="I310" s="4">
        <v>22.57</v>
      </c>
      <c r="J310" s="2">
        <v>61</v>
      </c>
      <c r="K310" s="4">
        <f>Table13[[#This Row],[Price per Unit]]*Table13[[#This Row],[Units Sold]]</f>
        <v>1376.77</v>
      </c>
      <c r="L310" s="2">
        <v>186.8</v>
      </c>
      <c r="M310" s="22">
        <f>Table13[[#This Row],[Operating Profit]]/Table13[[#This Row],[Total Sales]]</f>
        <v>0.1356798884345243</v>
      </c>
      <c r="N310" s="2" t="s">
        <v>555</v>
      </c>
      <c r="O310" s="2" t="str">
        <f>IF(MONTH(Table13[[#This Row],[Invoice Date]])&lt;4,"Q1",IF(MONTH(Table13[[#This Row],[Invoice Date]])&lt;7,"Q2",IF(MONTH(Table13[[#This Row],[Invoice Date]])&lt;10,"Q3",IF(MONTH(Table13[[#This Row],[Invoice Date]])&lt;13,"Q4"))))</f>
        <v>Q4</v>
      </c>
      <c r="P310" s="2">
        <f>YEAR(Table13[[#This Row],[Invoice Date]])</f>
        <v>2021</v>
      </c>
      <c r="Q310" s="11" t="str">
        <f>TEXT(Table13[[#This Row],[Invoice Date]],"mmm")</f>
        <v>Oct</v>
      </c>
      <c r="R310" s="11">
        <f>DAY(Table13[[#This Row],[Invoice Date]])</f>
        <v>5</v>
      </c>
      <c r="S310" s="11" t="s">
        <v>561</v>
      </c>
    </row>
    <row r="311" spans="1:19" x14ac:dyDescent="0.25">
      <c r="A311" s="10" t="s">
        <v>17</v>
      </c>
      <c r="B311" s="2" t="s">
        <v>331</v>
      </c>
      <c r="C311" s="5">
        <v>45035</v>
      </c>
      <c r="D311" s="2" t="s">
        <v>522</v>
      </c>
      <c r="E311" s="2" t="s">
        <v>524</v>
      </c>
      <c r="F311" s="2" t="s">
        <v>538</v>
      </c>
      <c r="G311" s="2" t="s">
        <v>529</v>
      </c>
      <c r="H311" s="2" t="s">
        <v>591</v>
      </c>
      <c r="I311" s="4">
        <v>70.790000000000006</v>
      </c>
      <c r="J311" s="2">
        <v>31</v>
      </c>
      <c r="K311" s="4">
        <f>Table13[[#This Row],[Price per Unit]]*Table13[[#This Row],[Units Sold]]</f>
        <v>2194.4900000000002</v>
      </c>
      <c r="L311" s="2">
        <v>266.92</v>
      </c>
      <c r="M311" s="22">
        <f>Table13[[#This Row],[Operating Profit]]/Table13[[#This Row],[Total Sales]]</f>
        <v>0.12163190536297727</v>
      </c>
      <c r="N311" s="2" t="s">
        <v>554</v>
      </c>
      <c r="O311" s="2" t="str">
        <f>IF(MONTH(Table13[[#This Row],[Invoice Date]])&lt;4,"Q1",IF(MONTH(Table13[[#This Row],[Invoice Date]])&lt;7,"Q2",IF(MONTH(Table13[[#This Row],[Invoice Date]])&lt;10,"Q3",IF(MONTH(Table13[[#This Row],[Invoice Date]])&lt;13,"Q4"))))</f>
        <v>Q2</v>
      </c>
      <c r="P311" s="2">
        <f>YEAR(Table13[[#This Row],[Invoice Date]])</f>
        <v>2023</v>
      </c>
      <c r="Q311" s="11" t="str">
        <f>TEXT(Table13[[#This Row],[Invoice Date]],"mmm")</f>
        <v>Apr</v>
      </c>
      <c r="R311" s="11">
        <f>DAY(Table13[[#This Row],[Invoice Date]])</f>
        <v>19</v>
      </c>
      <c r="S311" s="11" t="s">
        <v>560</v>
      </c>
    </row>
    <row r="312" spans="1:19" x14ac:dyDescent="0.25">
      <c r="A312" s="10" t="s">
        <v>18</v>
      </c>
      <c r="B312" s="2" t="s">
        <v>332</v>
      </c>
      <c r="C312" s="5">
        <v>44941</v>
      </c>
      <c r="D312" s="2" t="s">
        <v>522</v>
      </c>
      <c r="E312" s="2" t="s">
        <v>524</v>
      </c>
      <c r="F312" s="2" t="s">
        <v>538</v>
      </c>
      <c r="G312" s="2" t="s">
        <v>538</v>
      </c>
      <c r="H312" s="2" t="s">
        <v>593</v>
      </c>
      <c r="I312" s="4">
        <v>44.89</v>
      </c>
      <c r="J312" s="2">
        <v>91</v>
      </c>
      <c r="K312" s="4">
        <f>Table13[[#This Row],[Price per Unit]]*Table13[[#This Row],[Units Sold]]</f>
        <v>4084.9900000000002</v>
      </c>
      <c r="L312" s="2">
        <v>1096.5</v>
      </c>
      <c r="M312" s="22">
        <f>Table13[[#This Row],[Operating Profit]]/Table13[[#This Row],[Total Sales]]</f>
        <v>0.2684217097226676</v>
      </c>
      <c r="N312" s="2" t="s">
        <v>554</v>
      </c>
      <c r="O312" s="2" t="str">
        <f>IF(MONTH(Table13[[#This Row],[Invoice Date]])&lt;4,"Q1",IF(MONTH(Table13[[#This Row],[Invoice Date]])&lt;7,"Q2",IF(MONTH(Table13[[#This Row],[Invoice Date]])&lt;10,"Q3",IF(MONTH(Table13[[#This Row],[Invoice Date]])&lt;13,"Q4"))))</f>
        <v>Q1</v>
      </c>
      <c r="P312" s="2">
        <f>YEAR(Table13[[#This Row],[Invoice Date]])</f>
        <v>2023</v>
      </c>
      <c r="Q312" s="11" t="str">
        <f>TEXT(Table13[[#This Row],[Invoice Date]],"mmm")</f>
        <v>Jan</v>
      </c>
      <c r="R312" s="11">
        <f>DAY(Table13[[#This Row],[Invoice Date]])</f>
        <v>15</v>
      </c>
      <c r="S312" s="11" t="s">
        <v>561</v>
      </c>
    </row>
    <row r="313" spans="1:19" x14ac:dyDescent="0.25">
      <c r="A313" s="10" t="s">
        <v>19</v>
      </c>
      <c r="B313" s="2" t="s">
        <v>333</v>
      </c>
      <c r="C313" s="5">
        <v>44571</v>
      </c>
      <c r="D313" s="2" t="s">
        <v>522</v>
      </c>
      <c r="E313" s="2" t="s">
        <v>524</v>
      </c>
      <c r="F313" s="2" t="s">
        <v>536</v>
      </c>
      <c r="G313" s="2" t="s">
        <v>528</v>
      </c>
      <c r="H313" s="2" t="s">
        <v>593</v>
      </c>
      <c r="I313" s="4">
        <v>73.52</v>
      </c>
      <c r="J313" s="2">
        <v>96</v>
      </c>
      <c r="K313" s="4">
        <f>Table13[[#This Row],[Price per Unit]]*Table13[[#This Row],[Units Sold]]</f>
        <v>7057.92</v>
      </c>
      <c r="L313" s="2">
        <v>1572.69</v>
      </c>
      <c r="M313" s="22">
        <f>Table13[[#This Row],[Operating Profit]]/Table13[[#This Row],[Total Sales]]</f>
        <v>0.22282627176278563</v>
      </c>
      <c r="N313" s="2" t="s">
        <v>555</v>
      </c>
      <c r="O313" s="2" t="str">
        <f>IF(MONTH(Table13[[#This Row],[Invoice Date]])&lt;4,"Q1",IF(MONTH(Table13[[#This Row],[Invoice Date]])&lt;7,"Q2",IF(MONTH(Table13[[#This Row],[Invoice Date]])&lt;10,"Q3",IF(MONTH(Table13[[#This Row],[Invoice Date]])&lt;13,"Q4"))))</f>
        <v>Q1</v>
      </c>
      <c r="P313" s="2">
        <f>YEAR(Table13[[#This Row],[Invoice Date]])</f>
        <v>2022</v>
      </c>
      <c r="Q313" s="11" t="str">
        <f>TEXT(Table13[[#This Row],[Invoice Date]],"mmm")</f>
        <v>Jan</v>
      </c>
      <c r="R313" s="11">
        <f>DAY(Table13[[#This Row],[Invoice Date]])</f>
        <v>10</v>
      </c>
      <c r="S313" s="11" t="s">
        <v>562</v>
      </c>
    </row>
    <row r="314" spans="1:19" x14ac:dyDescent="0.25">
      <c r="A314" s="10" t="s">
        <v>17</v>
      </c>
      <c r="B314" s="2" t="s">
        <v>334</v>
      </c>
      <c r="C314" s="5">
        <v>44661</v>
      </c>
      <c r="D314" s="2" t="s">
        <v>522</v>
      </c>
      <c r="E314" s="2" t="s">
        <v>526</v>
      </c>
      <c r="F314" s="2" t="s">
        <v>537</v>
      </c>
      <c r="G314" s="2" t="s">
        <v>544</v>
      </c>
      <c r="H314" s="2" t="s">
        <v>592</v>
      </c>
      <c r="I314" s="4">
        <v>141.55000000000001</v>
      </c>
      <c r="J314" s="2">
        <v>61</v>
      </c>
      <c r="K314" s="4">
        <f>Table13[[#This Row],[Price per Unit]]*Table13[[#This Row],[Units Sold]]</f>
        <v>8634.5500000000011</v>
      </c>
      <c r="L314" s="2">
        <v>1426.12</v>
      </c>
      <c r="M314" s="22">
        <f>Table13[[#This Row],[Operating Profit]]/Table13[[#This Row],[Total Sales]]</f>
        <v>0.16516436872795914</v>
      </c>
      <c r="N314" s="2" t="s">
        <v>555</v>
      </c>
      <c r="O314" s="2" t="str">
        <f>IF(MONTH(Table13[[#This Row],[Invoice Date]])&lt;4,"Q1",IF(MONTH(Table13[[#This Row],[Invoice Date]])&lt;7,"Q2",IF(MONTH(Table13[[#This Row],[Invoice Date]])&lt;10,"Q3",IF(MONTH(Table13[[#This Row],[Invoice Date]])&lt;13,"Q4"))))</f>
        <v>Q2</v>
      </c>
      <c r="P314" s="2">
        <f>YEAR(Table13[[#This Row],[Invoice Date]])</f>
        <v>2022</v>
      </c>
      <c r="Q314" s="11" t="str">
        <f>TEXT(Table13[[#This Row],[Invoice Date]],"mmm")</f>
        <v>Apr</v>
      </c>
      <c r="R314" s="11">
        <f>DAY(Table13[[#This Row],[Invoice Date]])</f>
        <v>10</v>
      </c>
      <c r="S314" s="11" t="s">
        <v>561</v>
      </c>
    </row>
    <row r="315" spans="1:19" x14ac:dyDescent="0.25">
      <c r="A315" s="10" t="s">
        <v>17</v>
      </c>
      <c r="B315" s="2" t="s">
        <v>335</v>
      </c>
      <c r="C315" s="5">
        <v>44433</v>
      </c>
      <c r="D315" s="2" t="s">
        <v>522</v>
      </c>
      <c r="E315" s="2" t="s">
        <v>525</v>
      </c>
      <c r="F315" s="2" t="s">
        <v>543</v>
      </c>
      <c r="G315" s="2" t="s">
        <v>550</v>
      </c>
      <c r="H315" s="2" t="s">
        <v>594</v>
      </c>
      <c r="I315" s="4">
        <v>75.97</v>
      </c>
      <c r="J315" s="2">
        <v>74</v>
      </c>
      <c r="K315" s="4">
        <f>Table13[[#This Row],[Price per Unit]]*Table13[[#This Row],[Units Sold]]</f>
        <v>5621.78</v>
      </c>
      <c r="L315" s="2">
        <v>777.76</v>
      </c>
      <c r="M315" s="22">
        <f>Table13[[#This Row],[Operating Profit]]/Table13[[#This Row],[Total Sales]]</f>
        <v>0.13834764078281256</v>
      </c>
      <c r="N315" s="2" t="s">
        <v>554</v>
      </c>
      <c r="O315" s="2" t="str">
        <f>IF(MONTH(Table13[[#This Row],[Invoice Date]])&lt;4,"Q1",IF(MONTH(Table13[[#This Row],[Invoice Date]])&lt;7,"Q2",IF(MONTH(Table13[[#This Row],[Invoice Date]])&lt;10,"Q3",IF(MONTH(Table13[[#This Row],[Invoice Date]])&lt;13,"Q4"))))</f>
        <v>Q3</v>
      </c>
      <c r="P315" s="2">
        <f>YEAR(Table13[[#This Row],[Invoice Date]])</f>
        <v>2021</v>
      </c>
      <c r="Q315" s="11" t="str">
        <f>TEXT(Table13[[#This Row],[Invoice Date]],"mmm")</f>
        <v>Aug</v>
      </c>
      <c r="R315" s="11">
        <f>DAY(Table13[[#This Row],[Invoice Date]])</f>
        <v>25</v>
      </c>
      <c r="S315" s="11" t="s">
        <v>562</v>
      </c>
    </row>
    <row r="316" spans="1:19" x14ac:dyDescent="0.25">
      <c r="A316" s="10" t="s">
        <v>19</v>
      </c>
      <c r="B316" s="2" t="s">
        <v>336</v>
      </c>
      <c r="C316" s="5">
        <v>44232</v>
      </c>
      <c r="D316" s="2" t="s">
        <v>522</v>
      </c>
      <c r="E316" s="2" t="s">
        <v>595</v>
      </c>
      <c r="F316" s="2" t="s">
        <v>581</v>
      </c>
      <c r="G316" s="2" t="s">
        <v>583</v>
      </c>
      <c r="H316" s="2" t="s">
        <v>591</v>
      </c>
      <c r="I316" s="4">
        <v>134.13999999999999</v>
      </c>
      <c r="J316" s="2">
        <v>67</v>
      </c>
      <c r="K316" s="4">
        <f>Table13[[#This Row],[Price per Unit]]*Table13[[#This Row],[Units Sold]]</f>
        <v>8987.3799999999992</v>
      </c>
      <c r="L316" s="2">
        <v>1897.23</v>
      </c>
      <c r="M316" s="22">
        <f>Table13[[#This Row],[Operating Profit]]/Table13[[#This Row],[Total Sales]]</f>
        <v>0.21109934152111073</v>
      </c>
      <c r="N316" s="2" t="s">
        <v>554</v>
      </c>
      <c r="O316" s="2" t="str">
        <f>IF(MONTH(Table13[[#This Row],[Invoice Date]])&lt;4,"Q1",IF(MONTH(Table13[[#This Row],[Invoice Date]])&lt;7,"Q2",IF(MONTH(Table13[[#This Row],[Invoice Date]])&lt;10,"Q3",IF(MONTH(Table13[[#This Row],[Invoice Date]])&lt;13,"Q4"))))</f>
        <v>Q1</v>
      </c>
      <c r="P316" s="2">
        <f>YEAR(Table13[[#This Row],[Invoice Date]])</f>
        <v>2021</v>
      </c>
      <c r="Q316" s="11" t="str">
        <f>TEXT(Table13[[#This Row],[Invoice Date]],"mmm")</f>
        <v>Feb</v>
      </c>
      <c r="R316" s="11">
        <f>DAY(Table13[[#This Row],[Invoice Date]])</f>
        <v>5</v>
      </c>
      <c r="S316" s="11" t="s">
        <v>562</v>
      </c>
    </row>
    <row r="317" spans="1:19" x14ac:dyDescent="0.25">
      <c r="A317" s="10" t="s">
        <v>21</v>
      </c>
      <c r="B317" s="2" t="s">
        <v>337</v>
      </c>
      <c r="C317" s="5">
        <v>44989</v>
      </c>
      <c r="D317" s="2" t="s">
        <v>522</v>
      </c>
      <c r="E317" s="2" t="s">
        <v>523</v>
      </c>
      <c r="F317" s="2" t="s">
        <v>527</v>
      </c>
      <c r="G317" s="2" t="s">
        <v>545</v>
      </c>
      <c r="H317" s="2" t="s">
        <v>593</v>
      </c>
      <c r="I317" s="4">
        <v>98.72</v>
      </c>
      <c r="J317" s="2">
        <v>91</v>
      </c>
      <c r="K317" s="4">
        <f>Table13[[#This Row],[Price per Unit]]*Table13[[#This Row],[Units Sold]]</f>
        <v>8983.52</v>
      </c>
      <c r="L317" s="2">
        <v>1947.48</v>
      </c>
      <c r="M317" s="22">
        <f>Table13[[#This Row],[Operating Profit]]/Table13[[#This Row],[Total Sales]]</f>
        <v>0.21678362156482089</v>
      </c>
      <c r="N317" s="2" t="s">
        <v>554</v>
      </c>
      <c r="O317" s="2" t="str">
        <f>IF(MONTH(Table13[[#This Row],[Invoice Date]])&lt;4,"Q1",IF(MONTH(Table13[[#This Row],[Invoice Date]])&lt;7,"Q2",IF(MONTH(Table13[[#This Row],[Invoice Date]])&lt;10,"Q3",IF(MONTH(Table13[[#This Row],[Invoice Date]])&lt;13,"Q4"))))</f>
        <v>Q1</v>
      </c>
      <c r="P317" s="2">
        <f>YEAR(Table13[[#This Row],[Invoice Date]])</f>
        <v>2023</v>
      </c>
      <c r="Q317" s="11" t="str">
        <f>TEXT(Table13[[#This Row],[Invoice Date]],"mmm")</f>
        <v>Mar</v>
      </c>
      <c r="R317" s="11">
        <f>DAY(Table13[[#This Row],[Invoice Date]])</f>
        <v>4</v>
      </c>
      <c r="S317" s="11" t="s">
        <v>560</v>
      </c>
    </row>
    <row r="318" spans="1:19" x14ac:dyDescent="0.25">
      <c r="A318" s="10" t="s">
        <v>19</v>
      </c>
      <c r="B318" s="2" t="s">
        <v>338</v>
      </c>
      <c r="C318" s="5">
        <v>44475</v>
      </c>
      <c r="D318" s="2" t="s">
        <v>522</v>
      </c>
      <c r="E318" s="2" t="s">
        <v>523</v>
      </c>
      <c r="F318" s="2" t="s">
        <v>545</v>
      </c>
      <c r="G318" s="2" t="s">
        <v>545</v>
      </c>
      <c r="H318" s="2" t="s">
        <v>591</v>
      </c>
      <c r="I318" s="4">
        <v>52.13</v>
      </c>
      <c r="J318" s="2">
        <v>35</v>
      </c>
      <c r="K318" s="4">
        <f>Table13[[#This Row],[Price per Unit]]*Table13[[#This Row],[Units Sold]]</f>
        <v>1824.5500000000002</v>
      </c>
      <c r="L318" s="2">
        <v>257.99</v>
      </c>
      <c r="M318" s="22">
        <f>Table13[[#This Row],[Operating Profit]]/Table13[[#This Row],[Total Sales]]</f>
        <v>0.14139924912992244</v>
      </c>
      <c r="N318" s="2" t="s">
        <v>555</v>
      </c>
      <c r="O318" s="2" t="str">
        <f>IF(MONTH(Table13[[#This Row],[Invoice Date]])&lt;4,"Q1",IF(MONTH(Table13[[#This Row],[Invoice Date]])&lt;7,"Q2",IF(MONTH(Table13[[#This Row],[Invoice Date]])&lt;10,"Q3",IF(MONTH(Table13[[#This Row],[Invoice Date]])&lt;13,"Q4"))))</f>
        <v>Q4</v>
      </c>
      <c r="P318" s="2">
        <f>YEAR(Table13[[#This Row],[Invoice Date]])</f>
        <v>2021</v>
      </c>
      <c r="Q318" s="11" t="str">
        <f>TEXT(Table13[[#This Row],[Invoice Date]],"mmm")</f>
        <v>Oct</v>
      </c>
      <c r="R318" s="11">
        <f>DAY(Table13[[#This Row],[Invoice Date]])</f>
        <v>6</v>
      </c>
      <c r="S318" s="11" t="s">
        <v>561</v>
      </c>
    </row>
    <row r="319" spans="1:19" x14ac:dyDescent="0.25">
      <c r="A319" s="10" t="s">
        <v>17</v>
      </c>
      <c r="B319" s="2" t="s">
        <v>339</v>
      </c>
      <c r="C319" s="5">
        <v>45002</v>
      </c>
      <c r="D319" s="2" t="s">
        <v>522</v>
      </c>
      <c r="E319" s="2" t="s">
        <v>524</v>
      </c>
      <c r="F319" s="2" t="s">
        <v>529</v>
      </c>
      <c r="G319" s="2" t="s">
        <v>549</v>
      </c>
      <c r="H319" s="2" t="s">
        <v>592</v>
      </c>
      <c r="I319" s="4">
        <v>66.260000000000005</v>
      </c>
      <c r="J319" s="2">
        <v>95</v>
      </c>
      <c r="K319" s="4">
        <f>Table13[[#This Row],[Price per Unit]]*Table13[[#This Row],[Units Sold]]</f>
        <v>6294.7000000000007</v>
      </c>
      <c r="L319" s="2">
        <v>1701.34</v>
      </c>
      <c r="M319" s="22">
        <f>Table13[[#This Row],[Operating Profit]]/Table13[[#This Row],[Total Sales]]</f>
        <v>0.27028134780053054</v>
      </c>
      <c r="N319" s="2" t="s">
        <v>555</v>
      </c>
      <c r="O319" s="2" t="str">
        <f>IF(MONTH(Table13[[#This Row],[Invoice Date]])&lt;4,"Q1",IF(MONTH(Table13[[#This Row],[Invoice Date]])&lt;7,"Q2",IF(MONTH(Table13[[#This Row],[Invoice Date]])&lt;10,"Q3",IF(MONTH(Table13[[#This Row],[Invoice Date]])&lt;13,"Q4"))))</f>
        <v>Q1</v>
      </c>
      <c r="P319" s="2">
        <f>YEAR(Table13[[#This Row],[Invoice Date]])</f>
        <v>2023</v>
      </c>
      <c r="Q319" s="11" t="str">
        <f>TEXT(Table13[[#This Row],[Invoice Date]],"mmm")</f>
        <v>Mar</v>
      </c>
      <c r="R319" s="11">
        <f>DAY(Table13[[#This Row],[Invoice Date]])</f>
        <v>17</v>
      </c>
      <c r="S319" s="11" t="s">
        <v>560</v>
      </c>
    </row>
    <row r="320" spans="1:19" x14ac:dyDescent="0.25">
      <c r="A320" s="10" t="s">
        <v>21</v>
      </c>
      <c r="B320" s="2" t="s">
        <v>340</v>
      </c>
      <c r="C320" s="5">
        <v>44512</v>
      </c>
      <c r="D320" s="2" t="s">
        <v>522</v>
      </c>
      <c r="E320" s="2" t="s">
        <v>524</v>
      </c>
      <c r="F320" s="2" t="s">
        <v>538</v>
      </c>
      <c r="G320" s="2" t="s">
        <v>528</v>
      </c>
      <c r="H320" s="2" t="s">
        <v>593</v>
      </c>
      <c r="I320" s="4">
        <v>30.91</v>
      </c>
      <c r="J320" s="2">
        <v>15</v>
      </c>
      <c r="K320" s="4">
        <f>Table13[[#This Row],[Price per Unit]]*Table13[[#This Row],[Units Sold]]</f>
        <v>463.65</v>
      </c>
      <c r="L320" s="2">
        <v>54.18</v>
      </c>
      <c r="M320" s="22">
        <f>Table13[[#This Row],[Operating Profit]]/Table13[[#This Row],[Total Sales]]</f>
        <v>0.11685538660627628</v>
      </c>
      <c r="N320" s="2" t="s">
        <v>555</v>
      </c>
      <c r="O320" s="2" t="str">
        <f>IF(MONTH(Table13[[#This Row],[Invoice Date]])&lt;4,"Q1",IF(MONTH(Table13[[#This Row],[Invoice Date]])&lt;7,"Q2",IF(MONTH(Table13[[#This Row],[Invoice Date]])&lt;10,"Q3",IF(MONTH(Table13[[#This Row],[Invoice Date]])&lt;13,"Q4"))))</f>
        <v>Q4</v>
      </c>
      <c r="P320" s="2">
        <f>YEAR(Table13[[#This Row],[Invoice Date]])</f>
        <v>2021</v>
      </c>
      <c r="Q320" s="11" t="str">
        <f>TEXT(Table13[[#This Row],[Invoice Date]],"mmm")</f>
        <v>Nov</v>
      </c>
      <c r="R320" s="11">
        <f>DAY(Table13[[#This Row],[Invoice Date]])</f>
        <v>12</v>
      </c>
      <c r="S320" s="11" t="s">
        <v>561</v>
      </c>
    </row>
    <row r="321" spans="1:19" x14ac:dyDescent="0.25">
      <c r="A321" s="10" t="s">
        <v>21</v>
      </c>
      <c r="B321" s="2" t="s">
        <v>341</v>
      </c>
      <c r="C321" s="5">
        <v>44664</v>
      </c>
      <c r="D321" s="2" t="s">
        <v>522</v>
      </c>
      <c r="E321" s="2" t="s">
        <v>595</v>
      </c>
      <c r="F321" s="2" t="s">
        <v>584</v>
      </c>
      <c r="G321" s="2" t="s">
        <v>585</v>
      </c>
      <c r="H321" s="2" t="s">
        <v>592</v>
      </c>
      <c r="I321" s="4">
        <v>63.35</v>
      </c>
      <c r="J321" s="2">
        <v>16</v>
      </c>
      <c r="K321" s="4">
        <f>Table13[[#This Row],[Price per Unit]]*Table13[[#This Row],[Units Sold]]</f>
        <v>1013.6</v>
      </c>
      <c r="L321" s="2">
        <v>173.55</v>
      </c>
      <c r="M321" s="22">
        <f>Table13[[#This Row],[Operating Profit]]/Table13[[#This Row],[Total Sales]]</f>
        <v>0.17122138910812945</v>
      </c>
      <c r="N321" s="2" t="s">
        <v>555</v>
      </c>
      <c r="O321" s="2" t="str">
        <f>IF(MONTH(Table13[[#This Row],[Invoice Date]])&lt;4,"Q1",IF(MONTH(Table13[[#This Row],[Invoice Date]])&lt;7,"Q2",IF(MONTH(Table13[[#This Row],[Invoice Date]])&lt;10,"Q3",IF(MONTH(Table13[[#This Row],[Invoice Date]])&lt;13,"Q4"))))</f>
        <v>Q2</v>
      </c>
      <c r="P321" s="2">
        <f>YEAR(Table13[[#This Row],[Invoice Date]])</f>
        <v>2022</v>
      </c>
      <c r="Q321" s="11" t="str">
        <f>TEXT(Table13[[#This Row],[Invoice Date]],"mmm")</f>
        <v>Apr</v>
      </c>
      <c r="R321" s="11">
        <f>DAY(Table13[[#This Row],[Invoice Date]])</f>
        <v>13</v>
      </c>
      <c r="S321" s="11" t="s">
        <v>562</v>
      </c>
    </row>
    <row r="322" spans="1:19" x14ac:dyDescent="0.25">
      <c r="A322" s="10" t="s">
        <v>19</v>
      </c>
      <c r="B322" s="2" t="s">
        <v>342</v>
      </c>
      <c r="C322" s="5">
        <v>45112</v>
      </c>
      <c r="D322" s="2" t="s">
        <v>522</v>
      </c>
      <c r="E322" s="2" t="s">
        <v>526</v>
      </c>
      <c r="F322" s="2" t="s">
        <v>534</v>
      </c>
      <c r="G322" s="2" t="s">
        <v>546</v>
      </c>
      <c r="H322" s="2" t="s">
        <v>591</v>
      </c>
      <c r="I322" s="4">
        <v>108.08</v>
      </c>
      <c r="J322" s="2">
        <v>13</v>
      </c>
      <c r="K322" s="4">
        <f>Table13[[#This Row],[Price per Unit]]*Table13[[#This Row],[Units Sold]]</f>
        <v>1405.04</v>
      </c>
      <c r="L322" s="2">
        <v>331.7</v>
      </c>
      <c r="M322" s="22">
        <f>Table13[[#This Row],[Operating Profit]]/Table13[[#This Row],[Total Sales]]</f>
        <v>0.23607868815122701</v>
      </c>
      <c r="N322" s="2" t="s">
        <v>555</v>
      </c>
      <c r="O322" s="2" t="str">
        <f>IF(MONTH(Table13[[#This Row],[Invoice Date]])&lt;4,"Q1",IF(MONTH(Table13[[#This Row],[Invoice Date]])&lt;7,"Q2",IF(MONTH(Table13[[#This Row],[Invoice Date]])&lt;10,"Q3",IF(MONTH(Table13[[#This Row],[Invoice Date]])&lt;13,"Q4"))))</f>
        <v>Q3</v>
      </c>
      <c r="P322" s="2">
        <f>YEAR(Table13[[#This Row],[Invoice Date]])</f>
        <v>2023</v>
      </c>
      <c r="Q322" s="11" t="str">
        <f>TEXT(Table13[[#This Row],[Invoice Date]],"mmm")</f>
        <v>Jul</v>
      </c>
      <c r="R322" s="11">
        <f>DAY(Table13[[#This Row],[Invoice Date]])</f>
        <v>5</v>
      </c>
      <c r="S322" s="11" t="s">
        <v>562</v>
      </c>
    </row>
    <row r="323" spans="1:19" x14ac:dyDescent="0.25">
      <c r="A323" s="10" t="s">
        <v>17</v>
      </c>
      <c r="B323" s="2" t="s">
        <v>343</v>
      </c>
      <c r="C323" s="5">
        <v>44546</v>
      </c>
      <c r="D323" s="2" t="s">
        <v>522</v>
      </c>
      <c r="E323" s="2" t="s">
        <v>524</v>
      </c>
      <c r="F323" s="2" t="s">
        <v>532</v>
      </c>
      <c r="G323" s="2" t="s">
        <v>549</v>
      </c>
      <c r="H323" s="2" t="s">
        <v>592</v>
      </c>
      <c r="I323" s="4">
        <v>29.37</v>
      </c>
      <c r="J323" s="2">
        <v>35</v>
      </c>
      <c r="K323" s="4">
        <f>Table13[[#This Row],[Price per Unit]]*Table13[[#This Row],[Units Sold]]</f>
        <v>1027.95</v>
      </c>
      <c r="L323" s="2">
        <v>159.15</v>
      </c>
      <c r="M323" s="22">
        <f>Table13[[#This Row],[Operating Profit]]/Table13[[#This Row],[Total Sales]]</f>
        <v>0.15482270538450313</v>
      </c>
      <c r="N323" s="2" t="s">
        <v>555</v>
      </c>
      <c r="O323" s="2" t="str">
        <f>IF(MONTH(Table13[[#This Row],[Invoice Date]])&lt;4,"Q1",IF(MONTH(Table13[[#This Row],[Invoice Date]])&lt;7,"Q2",IF(MONTH(Table13[[#This Row],[Invoice Date]])&lt;10,"Q3",IF(MONTH(Table13[[#This Row],[Invoice Date]])&lt;13,"Q4"))))</f>
        <v>Q4</v>
      </c>
      <c r="P323" s="2">
        <f>YEAR(Table13[[#This Row],[Invoice Date]])</f>
        <v>2021</v>
      </c>
      <c r="Q323" s="11" t="str">
        <f>TEXT(Table13[[#This Row],[Invoice Date]],"mmm")</f>
        <v>Dec</v>
      </c>
      <c r="R323" s="11">
        <f>DAY(Table13[[#This Row],[Invoice Date]])</f>
        <v>16</v>
      </c>
      <c r="S323" s="11" t="s">
        <v>561</v>
      </c>
    </row>
    <row r="324" spans="1:19" x14ac:dyDescent="0.25">
      <c r="A324" s="10" t="s">
        <v>18</v>
      </c>
      <c r="B324" s="2" t="s">
        <v>344</v>
      </c>
      <c r="C324" s="5">
        <v>45144</v>
      </c>
      <c r="D324" s="2" t="s">
        <v>522</v>
      </c>
      <c r="E324" s="2" t="s">
        <v>524</v>
      </c>
      <c r="F324" s="2" t="s">
        <v>536</v>
      </c>
      <c r="G324" s="2" t="s">
        <v>547</v>
      </c>
      <c r="H324" s="2" t="s">
        <v>591</v>
      </c>
      <c r="I324" s="4">
        <v>46.7</v>
      </c>
      <c r="J324" s="2">
        <v>75</v>
      </c>
      <c r="K324" s="4">
        <f>Table13[[#This Row],[Price per Unit]]*Table13[[#This Row],[Units Sold]]</f>
        <v>3502.5</v>
      </c>
      <c r="L324" s="2">
        <v>930.04</v>
      </c>
      <c r="M324" s="22">
        <f>Table13[[#This Row],[Operating Profit]]/Table13[[#This Row],[Total Sales]]</f>
        <v>0.26553604568165595</v>
      </c>
      <c r="N324" s="2" t="s">
        <v>555</v>
      </c>
      <c r="O324" s="2" t="str">
        <f>IF(MONTH(Table13[[#This Row],[Invoice Date]])&lt;4,"Q1",IF(MONTH(Table13[[#This Row],[Invoice Date]])&lt;7,"Q2",IF(MONTH(Table13[[#This Row],[Invoice Date]])&lt;10,"Q3",IF(MONTH(Table13[[#This Row],[Invoice Date]])&lt;13,"Q4"))))</f>
        <v>Q3</v>
      </c>
      <c r="P324" s="2">
        <f>YEAR(Table13[[#This Row],[Invoice Date]])</f>
        <v>2023</v>
      </c>
      <c r="Q324" s="11" t="str">
        <f>TEXT(Table13[[#This Row],[Invoice Date]],"mmm")</f>
        <v>Aug</v>
      </c>
      <c r="R324" s="11">
        <f>DAY(Table13[[#This Row],[Invoice Date]])</f>
        <v>6</v>
      </c>
      <c r="S324" s="11" t="s">
        <v>561</v>
      </c>
    </row>
    <row r="325" spans="1:19" x14ac:dyDescent="0.25">
      <c r="A325" s="10" t="s">
        <v>17</v>
      </c>
      <c r="B325" s="2" t="s">
        <v>345</v>
      </c>
      <c r="C325" s="5">
        <v>44747</v>
      </c>
      <c r="D325" s="2" t="s">
        <v>522</v>
      </c>
      <c r="E325" s="2" t="s">
        <v>525</v>
      </c>
      <c r="F325" s="2" t="s">
        <v>542</v>
      </c>
      <c r="G325" s="2" t="s">
        <v>551</v>
      </c>
      <c r="H325" s="2" t="s">
        <v>592</v>
      </c>
      <c r="I325" s="4">
        <v>69.59</v>
      </c>
      <c r="J325" s="2">
        <v>59</v>
      </c>
      <c r="K325" s="4">
        <f>Table13[[#This Row],[Price per Unit]]*Table13[[#This Row],[Units Sold]]</f>
        <v>4105.8100000000004</v>
      </c>
      <c r="L325" s="2">
        <v>1018.13</v>
      </c>
      <c r="M325" s="22">
        <f>Table13[[#This Row],[Operating Profit]]/Table13[[#This Row],[Total Sales]]</f>
        <v>0.24797299436651962</v>
      </c>
      <c r="N325" s="2" t="s">
        <v>554</v>
      </c>
      <c r="O325" s="2" t="str">
        <f>IF(MONTH(Table13[[#This Row],[Invoice Date]])&lt;4,"Q1",IF(MONTH(Table13[[#This Row],[Invoice Date]])&lt;7,"Q2",IF(MONTH(Table13[[#This Row],[Invoice Date]])&lt;10,"Q3",IF(MONTH(Table13[[#This Row],[Invoice Date]])&lt;13,"Q4"))))</f>
        <v>Q3</v>
      </c>
      <c r="P325" s="2">
        <f>YEAR(Table13[[#This Row],[Invoice Date]])</f>
        <v>2022</v>
      </c>
      <c r="Q325" s="11" t="str">
        <f>TEXT(Table13[[#This Row],[Invoice Date]],"mmm")</f>
        <v>Jul</v>
      </c>
      <c r="R325" s="11">
        <f>DAY(Table13[[#This Row],[Invoice Date]])</f>
        <v>5</v>
      </c>
      <c r="S325" s="11" t="s">
        <v>560</v>
      </c>
    </row>
    <row r="326" spans="1:19" x14ac:dyDescent="0.25">
      <c r="A326" s="10" t="s">
        <v>20</v>
      </c>
      <c r="B326" s="2" t="s">
        <v>346</v>
      </c>
      <c r="C326" s="5">
        <v>45098</v>
      </c>
      <c r="D326" s="2" t="s">
        <v>522</v>
      </c>
      <c r="E326" s="2" t="s">
        <v>526</v>
      </c>
      <c r="F326" s="2" t="s">
        <v>534</v>
      </c>
      <c r="G326" s="2" t="s">
        <v>544</v>
      </c>
      <c r="H326" s="2" t="s">
        <v>591</v>
      </c>
      <c r="I326" s="4">
        <v>147.66999999999999</v>
      </c>
      <c r="J326" s="2">
        <v>21</v>
      </c>
      <c r="K326" s="4">
        <f>Table13[[#This Row],[Price per Unit]]*Table13[[#This Row],[Units Sold]]</f>
        <v>3101.0699999999997</v>
      </c>
      <c r="L326" s="2">
        <v>799.47</v>
      </c>
      <c r="M326" s="22">
        <f>Table13[[#This Row],[Operating Profit]]/Table13[[#This Row],[Total Sales]]</f>
        <v>0.25780456423105574</v>
      </c>
      <c r="N326" s="2" t="s">
        <v>554</v>
      </c>
      <c r="O326" s="2" t="str">
        <f>IF(MONTH(Table13[[#This Row],[Invoice Date]])&lt;4,"Q1",IF(MONTH(Table13[[#This Row],[Invoice Date]])&lt;7,"Q2",IF(MONTH(Table13[[#This Row],[Invoice Date]])&lt;10,"Q3",IF(MONTH(Table13[[#This Row],[Invoice Date]])&lt;13,"Q4"))))</f>
        <v>Q2</v>
      </c>
      <c r="P326" s="2">
        <f>YEAR(Table13[[#This Row],[Invoice Date]])</f>
        <v>2023</v>
      </c>
      <c r="Q326" s="11" t="str">
        <f>TEXT(Table13[[#This Row],[Invoice Date]],"mmm")</f>
        <v>Jun</v>
      </c>
      <c r="R326" s="11">
        <f>DAY(Table13[[#This Row],[Invoice Date]])</f>
        <v>21</v>
      </c>
      <c r="S326" s="11" t="s">
        <v>561</v>
      </c>
    </row>
    <row r="327" spans="1:19" x14ac:dyDescent="0.25">
      <c r="A327" s="10" t="s">
        <v>18</v>
      </c>
      <c r="B327" s="2" t="s">
        <v>347</v>
      </c>
      <c r="C327" s="5">
        <v>44898</v>
      </c>
      <c r="D327" s="2" t="s">
        <v>522</v>
      </c>
      <c r="E327" s="2" t="s">
        <v>524</v>
      </c>
      <c r="F327" s="2" t="s">
        <v>528</v>
      </c>
      <c r="G327" s="2" t="s">
        <v>528</v>
      </c>
      <c r="H327" s="2" t="s">
        <v>594</v>
      </c>
      <c r="I327" s="4">
        <v>122.03</v>
      </c>
      <c r="J327" s="2">
        <v>54</v>
      </c>
      <c r="K327" s="4">
        <f>Table13[[#This Row],[Price per Unit]]*Table13[[#This Row],[Units Sold]]</f>
        <v>6589.62</v>
      </c>
      <c r="L327" s="2">
        <v>815.94</v>
      </c>
      <c r="M327" s="22">
        <f>Table13[[#This Row],[Operating Profit]]/Table13[[#This Row],[Total Sales]]</f>
        <v>0.12382201098090634</v>
      </c>
      <c r="N327" s="2" t="s">
        <v>555</v>
      </c>
      <c r="O327" s="2" t="str">
        <f>IF(MONTH(Table13[[#This Row],[Invoice Date]])&lt;4,"Q1",IF(MONTH(Table13[[#This Row],[Invoice Date]])&lt;7,"Q2",IF(MONTH(Table13[[#This Row],[Invoice Date]])&lt;10,"Q3",IF(MONTH(Table13[[#This Row],[Invoice Date]])&lt;13,"Q4"))))</f>
        <v>Q4</v>
      </c>
      <c r="P327" s="2">
        <f>YEAR(Table13[[#This Row],[Invoice Date]])</f>
        <v>2022</v>
      </c>
      <c r="Q327" s="11" t="str">
        <f>TEXT(Table13[[#This Row],[Invoice Date]],"mmm")</f>
        <v>Dec</v>
      </c>
      <c r="R327" s="11">
        <f>DAY(Table13[[#This Row],[Invoice Date]])</f>
        <v>3</v>
      </c>
      <c r="S327" s="11" t="s">
        <v>561</v>
      </c>
    </row>
    <row r="328" spans="1:19" x14ac:dyDescent="0.25">
      <c r="A328" s="10" t="s">
        <v>21</v>
      </c>
      <c r="B328" s="2" t="s">
        <v>348</v>
      </c>
      <c r="C328" s="5">
        <v>45257</v>
      </c>
      <c r="D328" s="2" t="s">
        <v>522</v>
      </c>
      <c r="E328" s="2" t="s">
        <v>525</v>
      </c>
      <c r="F328" s="2" t="s">
        <v>541</v>
      </c>
      <c r="G328" s="2" t="s">
        <v>551</v>
      </c>
      <c r="H328" s="2" t="s">
        <v>592</v>
      </c>
      <c r="I328" s="4">
        <v>115.35</v>
      </c>
      <c r="J328" s="2">
        <v>75</v>
      </c>
      <c r="K328" s="4">
        <f>Table13[[#This Row],[Price per Unit]]*Table13[[#This Row],[Units Sold]]</f>
        <v>8651.25</v>
      </c>
      <c r="L328" s="2">
        <v>1108.31</v>
      </c>
      <c r="M328" s="22">
        <f>Table13[[#This Row],[Operating Profit]]/Table13[[#This Row],[Total Sales]]</f>
        <v>0.12810981072099406</v>
      </c>
      <c r="N328" s="2" t="s">
        <v>555</v>
      </c>
      <c r="O328" s="2" t="str">
        <f>IF(MONTH(Table13[[#This Row],[Invoice Date]])&lt;4,"Q1",IF(MONTH(Table13[[#This Row],[Invoice Date]])&lt;7,"Q2",IF(MONTH(Table13[[#This Row],[Invoice Date]])&lt;10,"Q3",IF(MONTH(Table13[[#This Row],[Invoice Date]])&lt;13,"Q4"))))</f>
        <v>Q4</v>
      </c>
      <c r="P328" s="2">
        <f>YEAR(Table13[[#This Row],[Invoice Date]])</f>
        <v>2023</v>
      </c>
      <c r="Q328" s="11" t="str">
        <f>TEXT(Table13[[#This Row],[Invoice Date]],"mmm")</f>
        <v>Nov</v>
      </c>
      <c r="R328" s="11">
        <f>DAY(Table13[[#This Row],[Invoice Date]])</f>
        <v>27</v>
      </c>
      <c r="S328" s="11" t="s">
        <v>561</v>
      </c>
    </row>
    <row r="329" spans="1:19" x14ac:dyDescent="0.25">
      <c r="A329" s="10" t="s">
        <v>18</v>
      </c>
      <c r="B329" s="2" t="s">
        <v>349</v>
      </c>
      <c r="C329" s="5">
        <v>44598</v>
      </c>
      <c r="D329" s="2" t="s">
        <v>522</v>
      </c>
      <c r="E329" s="2" t="s">
        <v>595</v>
      </c>
      <c r="F329" s="2" t="s">
        <v>584</v>
      </c>
      <c r="G329" s="2" t="s">
        <v>586</v>
      </c>
      <c r="H329" s="2" t="s">
        <v>592</v>
      </c>
      <c r="I329" s="4">
        <v>35.1</v>
      </c>
      <c r="J329" s="2">
        <v>30</v>
      </c>
      <c r="K329" s="4">
        <f>Table13[[#This Row],[Price per Unit]]*Table13[[#This Row],[Units Sold]]</f>
        <v>1053</v>
      </c>
      <c r="L329" s="2">
        <v>165.63</v>
      </c>
      <c r="M329" s="22">
        <f>Table13[[#This Row],[Operating Profit]]/Table13[[#This Row],[Total Sales]]</f>
        <v>0.1572934472934473</v>
      </c>
      <c r="N329" s="2" t="s">
        <v>555</v>
      </c>
      <c r="O329" s="2" t="str">
        <f>IF(MONTH(Table13[[#This Row],[Invoice Date]])&lt;4,"Q1",IF(MONTH(Table13[[#This Row],[Invoice Date]])&lt;7,"Q2",IF(MONTH(Table13[[#This Row],[Invoice Date]])&lt;10,"Q3",IF(MONTH(Table13[[#This Row],[Invoice Date]])&lt;13,"Q4"))))</f>
        <v>Q1</v>
      </c>
      <c r="P329" s="2">
        <f>YEAR(Table13[[#This Row],[Invoice Date]])</f>
        <v>2022</v>
      </c>
      <c r="Q329" s="11" t="str">
        <f>TEXT(Table13[[#This Row],[Invoice Date]],"mmm")</f>
        <v>Feb</v>
      </c>
      <c r="R329" s="11">
        <f>DAY(Table13[[#This Row],[Invoice Date]])</f>
        <v>6</v>
      </c>
      <c r="S329" s="11" t="s">
        <v>560</v>
      </c>
    </row>
    <row r="330" spans="1:19" x14ac:dyDescent="0.25">
      <c r="A330" s="10" t="s">
        <v>21</v>
      </c>
      <c r="B330" s="2" t="s">
        <v>350</v>
      </c>
      <c r="C330" s="5">
        <v>44918</v>
      </c>
      <c r="D330" s="2" t="s">
        <v>522</v>
      </c>
      <c r="E330" s="2" t="s">
        <v>524</v>
      </c>
      <c r="F330" s="2" t="s">
        <v>528</v>
      </c>
      <c r="G330" s="2" t="s">
        <v>528</v>
      </c>
      <c r="H330" s="2" t="s">
        <v>594</v>
      </c>
      <c r="I330" s="4">
        <v>121.53</v>
      </c>
      <c r="J330" s="2">
        <v>48</v>
      </c>
      <c r="K330" s="4">
        <f>Table13[[#This Row],[Price per Unit]]*Table13[[#This Row],[Units Sold]]</f>
        <v>5833.4400000000005</v>
      </c>
      <c r="L330" s="2">
        <v>1187.78</v>
      </c>
      <c r="M330" s="22">
        <f>Table13[[#This Row],[Operating Profit]]/Table13[[#This Row],[Total Sales]]</f>
        <v>0.20361570531281711</v>
      </c>
      <c r="N330" s="2" t="s">
        <v>554</v>
      </c>
      <c r="O330" s="2" t="str">
        <f>IF(MONTH(Table13[[#This Row],[Invoice Date]])&lt;4,"Q1",IF(MONTH(Table13[[#This Row],[Invoice Date]])&lt;7,"Q2",IF(MONTH(Table13[[#This Row],[Invoice Date]])&lt;10,"Q3",IF(MONTH(Table13[[#This Row],[Invoice Date]])&lt;13,"Q4"))))</f>
        <v>Q4</v>
      </c>
      <c r="P330" s="2">
        <f>YEAR(Table13[[#This Row],[Invoice Date]])</f>
        <v>2022</v>
      </c>
      <c r="Q330" s="11" t="str">
        <f>TEXT(Table13[[#This Row],[Invoice Date]],"mmm")</f>
        <v>Dec</v>
      </c>
      <c r="R330" s="11">
        <f>DAY(Table13[[#This Row],[Invoice Date]])</f>
        <v>23</v>
      </c>
      <c r="S330" s="11" t="s">
        <v>561</v>
      </c>
    </row>
    <row r="331" spans="1:19" x14ac:dyDescent="0.25">
      <c r="A331" s="10" t="s">
        <v>21</v>
      </c>
      <c r="B331" s="2" t="s">
        <v>351</v>
      </c>
      <c r="C331" s="5">
        <v>45214</v>
      </c>
      <c r="D331" s="2" t="s">
        <v>522</v>
      </c>
      <c r="E331" s="2" t="s">
        <v>524</v>
      </c>
      <c r="F331" s="2" t="s">
        <v>532</v>
      </c>
      <c r="G331" s="2" t="s">
        <v>528</v>
      </c>
      <c r="H331" s="2" t="s">
        <v>594</v>
      </c>
      <c r="I331" s="4">
        <v>122.08</v>
      </c>
      <c r="J331" s="2">
        <v>35</v>
      </c>
      <c r="K331" s="4">
        <f>Table13[[#This Row],[Price per Unit]]*Table13[[#This Row],[Units Sold]]</f>
        <v>4272.8</v>
      </c>
      <c r="L331" s="2">
        <v>1066.5</v>
      </c>
      <c r="M331" s="22">
        <f>Table13[[#This Row],[Operating Profit]]/Table13[[#This Row],[Total Sales]]</f>
        <v>0.24960213443175433</v>
      </c>
      <c r="N331" s="2" t="s">
        <v>555</v>
      </c>
      <c r="O331" s="2" t="str">
        <f>IF(MONTH(Table13[[#This Row],[Invoice Date]])&lt;4,"Q1",IF(MONTH(Table13[[#This Row],[Invoice Date]])&lt;7,"Q2",IF(MONTH(Table13[[#This Row],[Invoice Date]])&lt;10,"Q3",IF(MONTH(Table13[[#This Row],[Invoice Date]])&lt;13,"Q4"))))</f>
        <v>Q4</v>
      </c>
      <c r="P331" s="2">
        <f>YEAR(Table13[[#This Row],[Invoice Date]])</f>
        <v>2023</v>
      </c>
      <c r="Q331" s="11" t="str">
        <f>TEXT(Table13[[#This Row],[Invoice Date]],"mmm")</f>
        <v>Oct</v>
      </c>
      <c r="R331" s="11">
        <f>DAY(Table13[[#This Row],[Invoice Date]])</f>
        <v>15</v>
      </c>
      <c r="S331" s="11" t="s">
        <v>562</v>
      </c>
    </row>
    <row r="332" spans="1:19" x14ac:dyDescent="0.25">
      <c r="A332" s="10" t="s">
        <v>18</v>
      </c>
      <c r="B332" s="2" t="s">
        <v>352</v>
      </c>
      <c r="C332" s="5">
        <v>44646</v>
      </c>
      <c r="D332" s="2" t="s">
        <v>522</v>
      </c>
      <c r="E332" s="2" t="s">
        <v>523</v>
      </c>
      <c r="F332" s="2" t="s">
        <v>545</v>
      </c>
      <c r="G332" s="2" t="s">
        <v>533</v>
      </c>
      <c r="H332" s="2" t="s">
        <v>592</v>
      </c>
      <c r="I332" s="4">
        <v>98.14</v>
      </c>
      <c r="J332" s="2">
        <v>86</v>
      </c>
      <c r="K332" s="4">
        <f>Table13[[#This Row],[Price per Unit]]*Table13[[#This Row],[Units Sold]]</f>
        <v>8440.0400000000009</v>
      </c>
      <c r="L332" s="2">
        <v>2256.0700000000002</v>
      </c>
      <c r="M332" s="22">
        <f>Table13[[#This Row],[Operating Profit]]/Table13[[#This Row],[Total Sales]]</f>
        <v>0.26730560518670526</v>
      </c>
      <c r="N332" s="2" t="s">
        <v>554</v>
      </c>
      <c r="O332" s="2" t="str">
        <f>IF(MONTH(Table13[[#This Row],[Invoice Date]])&lt;4,"Q1",IF(MONTH(Table13[[#This Row],[Invoice Date]])&lt;7,"Q2",IF(MONTH(Table13[[#This Row],[Invoice Date]])&lt;10,"Q3",IF(MONTH(Table13[[#This Row],[Invoice Date]])&lt;13,"Q4"))))</f>
        <v>Q1</v>
      </c>
      <c r="P332" s="2">
        <f>YEAR(Table13[[#This Row],[Invoice Date]])</f>
        <v>2022</v>
      </c>
      <c r="Q332" s="11" t="str">
        <f>TEXT(Table13[[#This Row],[Invoice Date]],"mmm")</f>
        <v>Mar</v>
      </c>
      <c r="R332" s="11">
        <f>DAY(Table13[[#This Row],[Invoice Date]])</f>
        <v>26</v>
      </c>
      <c r="S332" s="11" t="s">
        <v>560</v>
      </c>
    </row>
    <row r="333" spans="1:19" x14ac:dyDescent="0.25">
      <c r="A333" s="10" t="s">
        <v>21</v>
      </c>
      <c r="B333" s="2" t="s">
        <v>353</v>
      </c>
      <c r="C333" s="5">
        <v>44245</v>
      </c>
      <c r="D333" s="2" t="s">
        <v>522</v>
      </c>
      <c r="E333" s="2" t="s">
        <v>526</v>
      </c>
      <c r="F333" s="2" t="s">
        <v>544</v>
      </c>
      <c r="G333" s="2" t="s">
        <v>546</v>
      </c>
      <c r="H333" s="2" t="s">
        <v>594</v>
      </c>
      <c r="I333" s="4">
        <v>148.75</v>
      </c>
      <c r="J333" s="2">
        <v>38</v>
      </c>
      <c r="K333" s="4">
        <f>Table13[[#This Row],[Price per Unit]]*Table13[[#This Row],[Units Sold]]</f>
        <v>5652.5</v>
      </c>
      <c r="L333" s="2">
        <v>1361.5</v>
      </c>
      <c r="M333" s="22">
        <f>Table13[[#This Row],[Operating Profit]]/Table13[[#This Row],[Total Sales]]</f>
        <v>0.24086687306501547</v>
      </c>
      <c r="N333" s="2" t="s">
        <v>554</v>
      </c>
      <c r="O333" s="2" t="str">
        <f>IF(MONTH(Table13[[#This Row],[Invoice Date]])&lt;4,"Q1",IF(MONTH(Table13[[#This Row],[Invoice Date]])&lt;7,"Q2",IF(MONTH(Table13[[#This Row],[Invoice Date]])&lt;10,"Q3",IF(MONTH(Table13[[#This Row],[Invoice Date]])&lt;13,"Q4"))))</f>
        <v>Q1</v>
      </c>
      <c r="P333" s="2">
        <f>YEAR(Table13[[#This Row],[Invoice Date]])</f>
        <v>2021</v>
      </c>
      <c r="Q333" s="11" t="str">
        <f>TEXT(Table13[[#This Row],[Invoice Date]],"mmm")</f>
        <v>Feb</v>
      </c>
      <c r="R333" s="11">
        <f>DAY(Table13[[#This Row],[Invoice Date]])</f>
        <v>18</v>
      </c>
      <c r="S333" s="11" t="s">
        <v>560</v>
      </c>
    </row>
    <row r="334" spans="1:19" x14ac:dyDescent="0.25">
      <c r="A334" s="10" t="s">
        <v>21</v>
      </c>
      <c r="B334" s="2" t="s">
        <v>354</v>
      </c>
      <c r="C334" s="5">
        <v>45060</v>
      </c>
      <c r="D334" s="2" t="s">
        <v>522</v>
      </c>
      <c r="E334" s="2" t="s">
        <v>524</v>
      </c>
      <c r="F334" s="2" t="s">
        <v>529</v>
      </c>
      <c r="G334" s="2" t="s">
        <v>547</v>
      </c>
      <c r="H334" s="2" t="s">
        <v>593</v>
      </c>
      <c r="I334" s="4">
        <v>62.28</v>
      </c>
      <c r="J334" s="2">
        <v>31</v>
      </c>
      <c r="K334" s="4">
        <f>Table13[[#This Row],[Price per Unit]]*Table13[[#This Row],[Units Sold]]</f>
        <v>1930.68</v>
      </c>
      <c r="L334" s="2">
        <v>551.63</v>
      </c>
      <c r="M334" s="22">
        <f>Table13[[#This Row],[Operating Profit]]/Table13[[#This Row],[Total Sales]]</f>
        <v>0.28571798537302917</v>
      </c>
      <c r="N334" s="2" t="s">
        <v>554</v>
      </c>
      <c r="O334" s="2" t="str">
        <f>IF(MONTH(Table13[[#This Row],[Invoice Date]])&lt;4,"Q1",IF(MONTH(Table13[[#This Row],[Invoice Date]])&lt;7,"Q2",IF(MONTH(Table13[[#This Row],[Invoice Date]])&lt;10,"Q3",IF(MONTH(Table13[[#This Row],[Invoice Date]])&lt;13,"Q4"))))</f>
        <v>Q2</v>
      </c>
      <c r="P334" s="2">
        <f>YEAR(Table13[[#This Row],[Invoice Date]])</f>
        <v>2023</v>
      </c>
      <c r="Q334" s="11" t="str">
        <f>TEXT(Table13[[#This Row],[Invoice Date]],"mmm")</f>
        <v>May</v>
      </c>
      <c r="R334" s="11">
        <f>DAY(Table13[[#This Row],[Invoice Date]])</f>
        <v>14</v>
      </c>
      <c r="S334" s="11" t="s">
        <v>562</v>
      </c>
    </row>
    <row r="335" spans="1:19" x14ac:dyDescent="0.25">
      <c r="A335" s="10" t="s">
        <v>20</v>
      </c>
      <c r="B335" s="2" t="s">
        <v>355</v>
      </c>
      <c r="C335" s="5">
        <v>44330</v>
      </c>
      <c r="D335" s="2" t="s">
        <v>522</v>
      </c>
      <c r="E335" s="2" t="s">
        <v>525</v>
      </c>
      <c r="F335" s="2" t="s">
        <v>531</v>
      </c>
      <c r="G335" s="2" t="s">
        <v>552</v>
      </c>
      <c r="H335" s="2" t="s">
        <v>591</v>
      </c>
      <c r="I335" s="4">
        <v>142.37</v>
      </c>
      <c r="J335" s="2">
        <v>78</v>
      </c>
      <c r="K335" s="4">
        <f>Table13[[#This Row],[Price per Unit]]*Table13[[#This Row],[Units Sold]]</f>
        <v>11104.86</v>
      </c>
      <c r="L335" s="2">
        <v>2751.21</v>
      </c>
      <c r="M335" s="22">
        <f>Table13[[#This Row],[Operating Profit]]/Table13[[#This Row],[Total Sales]]</f>
        <v>0.24774828318411937</v>
      </c>
      <c r="N335" s="2" t="s">
        <v>554</v>
      </c>
      <c r="O335" s="2" t="str">
        <f>IF(MONTH(Table13[[#This Row],[Invoice Date]])&lt;4,"Q1",IF(MONTH(Table13[[#This Row],[Invoice Date]])&lt;7,"Q2",IF(MONTH(Table13[[#This Row],[Invoice Date]])&lt;10,"Q3",IF(MONTH(Table13[[#This Row],[Invoice Date]])&lt;13,"Q4"))))</f>
        <v>Q2</v>
      </c>
      <c r="P335" s="2">
        <f>YEAR(Table13[[#This Row],[Invoice Date]])</f>
        <v>2021</v>
      </c>
      <c r="Q335" s="11" t="str">
        <f>TEXT(Table13[[#This Row],[Invoice Date]],"mmm")</f>
        <v>May</v>
      </c>
      <c r="R335" s="11">
        <f>DAY(Table13[[#This Row],[Invoice Date]])</f>
        <v>14</v>
      </c>
      <c r="S335" s="11" t="s">
        <v>562</v>
      </c>
    </row>
    <row r="336" spans="1:19" x14ac:dyDescent="0.25">
      <c r="A336" s="10" t="s">
        <v>17</v>
      </c>
      <c r="B336" s="2" t="s">
        <v>356</v>
      </c>
      <c r="C336" s="5">
        <v>44763</v>
      </c>
      <c r="D336" s="2" t="s">
        <v>522</v>
      </c>
      <c r="E336" s="2" t="s">
        <v>525</v>
      </c>
      <c r="F336" s="2" t="s">
        <v>542</v>
      </c>
      <c r="G336" s="2" t="s">
        <v>551</v>
      </c>
      <c r="H336" s="2" t="s">
        <v>591</v>
      </c>
      <c r="I336" s="4">
        <v>138.91999999999999</v>
      </c>
      <c r="J336" s="2">
        <v>24</v>
      </c>
      <c r="K336" s="4">
        <f>Table13[[#This Row],[Price per Unit]]*Table13[[#This Row],[Units Sold]]</f>
        <v>3334.08</v>
      </c>
      <c r="L336" s="2">
        <v>537.63</v>
      </c>
      <c r="M336" s="22">
        <f>Table13[[#This Row],[Operating Profit]]/Table13[[#This Row],[Total Sales]]</f>
        <v>0.16125287935502447</v>
      </c>
      <c r="N336" s="2" t="s">
        <v>554</v>
      </c>
      <c r="O336" s="2" t="str">
        <f>IF(MONTH(Table13[[#This Row],[Invoice Date]])&lt;4,"Q1",IF(MONTH(Table13[[#This Row],[Invoice Date]])&lt;7,"Q2",IF(MONTH(Table13[[#This Row],[Invoice Date]])&lt;10,"Q3",IF(MONTH(Table13[[#This Row],[Invoice Date]])&lt;13,"Q4"))))</f>
        <v>Q3</v>
      </c>
      <c r="P336" s="2">
        <f>YEAR(Table13[[#This Row],[Invoice Date]])</f>
        <v>2022</v>
      </c>
      <c r="Q336" s="11" t="str">
        <f>TEXT(Table13[[#This Row],[Invoice Date]],"mmm")</f>
        <v>Jul</v>
      </c>
      <c r="R336" s="11">
        <f>DAY(Table13[[#This Row],[Invoice Date]])</f>
        <v>21</v>
      </c>
      <c r="S336" s="11" t="s">
        <v>562</v>
      </c>
    </row>
    <row r="337" spans="1:19" x14ac:dyDescent="0.25">
      <c r="A337" s="10" t="s">
        <v>17</v>
      </c>
      <c r="B337" s="2" t="s">
        <v>357</v>
      </c>
      <c r="C337" s="5">
        <v>44327</v>
      </c>
      <c r="D337" s="2" t="s">
        <v>522</v>
      </c>
      <c r="E337" s="2" t="s">
        <v>525</v>
      </c>
      <c r="F337" s="2" t="s">
        <v>531</v>
      </c>
      <c r="G337" s="2" t="s">
        <v>550</v>
      </c>
      <c r="H337" s="2" t="s">
        <v>591</v>
      </c>
      <c r="I337" s="4">
        <v>21.49</v>
      </c>
      <c r="J337" s="2">
        <v>49</v>
      </c>
      <c r="K337" s="4">
        <f>Table13[[#This Row],[Price per Unit]]*Table13[[#This Row],[Units Sold]]</f>
        <v>1053.01</v>
      </c>
      <c r="L337" s="2">
        <v>161.13</v>
      </c>
      <c r="M337" s="22">
        <f>Table13[[#This Row],[Operating Profit]]/Table13[[#This Row],[Total Sales]]</f>
        <v>0.15301848985289787</v>
      </c>
      <c r="N337" s="2" t="s">
        <v>555</v>
      </c>
      <c r="O337" s="2" t="str">
        <f>IF(MONTH(Table13[[#This Row],[Invoice Date]])&lt;4,"Q1",IF(MONTH(Table13[[#This Row],[Invoice Date]])&lt;7,"Q2",IF(MONTH(Table13[[#This Row],[Invoice Date]])&lt;10,"Q3",IF(MONTH(Table13[[#This Row],[Invoice Date]])&lt;13,"Q4"))))</f>
        <v>Q2</v>
      </c>
      <c r="P337" s="2">
        <f>YEAR(Table13[[#This Row],[Invoice Date]])</f>
        <v>2021</v>
      </c>
      <c r="Q337" s="11" t="str">
        <f>TEXT(Table13[[#This Row],[Invoice Date]],"mmm")</f>
        <v>May</v>
      </c>
      <c r="R337" s="11">
        <f>DAY(Table13[[#This Row],[Invoice Date]])</f>
        <v>11</v>
      </c>
      <c r="S337" s="11" t="s">
        <v>561</v>
      </c>
    </row>
    <row r="338" spans="1:19" x14ac:dyDescent="0.25">
      <c r="A338" s="10" t="s">
        <v>20</v>
      </c>
      <c r="B338" s="2" t="s">
        <v>358</v>
      </c>
      <c r="C338" s="5">
        <v>44990</v>
      </c>
      <c r="D338" s="2" t="s">
        <v>522</v>
      </c>
      <c r="E338" s="2" t="s">
        <v>523</v>
      </c>
      <c r="F338" s="2" t="s">
        <v>530</v>
      </c>
      <c r="G338" s="2" t="s">
        <v>527</v>
      </c>
      <c r="H338" s="2" t="s">
        <v>593</v>
      </c>
      <c r="I338" s="4">
        <v>78.52</v>
      </c>
      <c r="J338" s="2">
        <v>96</v>
      </c>
      <c r="K338" s="4">
        <f>Table13[[#This Row],[Price per Unit]]*Table13[[#This Row],[Units Sold]]</f>
        <v>7537.92</v>
      </c>
      <c r="L338" s="2">
        <v>1803.36</v>
      </c>
      <c r="M338" s="22">
        <f>Table13[[#This Row],[Operating Profit]]/Table13[[#This Row],[Total Sales]]</f>
        <v>0.23923841059602646</v>
      </c>
      <c r="N338" s="2" t="s">
        <v>555</v>
      </c>
      <c r="O338" s="2" t="str">
        <f>IF(MONTH(Table13[[#This Row],[Invoice Date]])&lt;4,"Q1",IF(MONTH(Table13[[#This Row],[Invoice Date]])&lt;7,"Q2",IF(MONTH(Table13[[#This Row],[Invoice Date]])&lt;10,"Q3",IF(MONTH(Table13[[#This Row],[Invoice Date]])&lt;13,"Q4"))))</f>
        <v>Q1</v>
      </c>
      <c r="P338" s="2">
        <f>YEAR(Table13[[#This Row],[Invoice Date]])</f>
        <v>2023</v>
      </c>
      <c r="Q338" s="11" t="str">
        <f>TEXT(Table13[[#This Row],[Invoice Date]],"mmm")</f>
        <v>Mar</v>
      </c>
      <c r="R338" s="11">
        <f>DAY(Table13[[#This Row],[Invoice Date]])</f>
        <v>5</v>
      </c>
      <c r="S338" s="11" t="s">
        <v>562</v>
      </c>
    </row>
    <row r="339" spans="1:19" x14ac:dyDescent="0.25">
      <c r="A339" s="10" t="s">
        <v>18</v>
      </c>
      <c r="B339" s="2" t="s">
        <v>359</v>
      </c>
      <c r="C339" s="5">
        <v>44422</v>
      </c>
      <c r="D339" s="2" t="s">
        <v>522</v>
      </c>
      <c r="E339" s="2" t="s">
        <v>525</v>
      </c>
      <c r="F339" s="2" t="s">
        <v>543</v>
      </c>
      <c r="G339" s="2" t="s">
        <v>551</v>
      </c>
      <c r="H339" s="2" t="s">
        <v>594</v>
      </c>
      <c r="I339" s="4">
        <v>147.02000000000001</v>
      </c>
      <c r="J339" s="2">
        <v>32</v>
      </c>
      <c r="K339" s="4">
        <f>Table13[[#This Row],[Price per Unit]]*Table13[[#This Row],[Units Sold]]</f>
        <v>4704.6400000000003</v>
      </c>
      <c r="L339" s="2">
        <v>651.94000000000005</v>
      </c>
      <c r="M339" s="22">
        <f>Table13[[#This Row],[Operating Profit]]/Table13[[#This Row],[Total Sales]]</f>
        <v>0.13857383349204191</v>
      </c>
      <c r="N339" s="2" t="s">
        <v>554</v>
      </c>
      <c r="O339" s="2" t="str">
        <f>IF(MONTH(Table13[[#This Row],[Invoice Date]])&lt;4,"Q1",IF(MONTH(Table13[[#This Row],[Invoice Date]])&lt;7,"Q2",IF(MONTH(Table13[[#This Row],[Invoice Date]])&lt;10,"Q3",IF(MONTH(Table13[[#This Row],[Invoice Date]])&lt;13,"Q4"))))</f>
        <v>Q3</v>
      </c>
      <c r="P339" s="2">
        <f>YEAR(Table13[[#This Row],[Invoice Date]])</f>
        <v>2021</v>
      </c>
      <c r="Q339" s="11" t="str">
        <f>TEXT(Table13[[#This Row],[Invoice Date]],"mmm")</f>
        <v>Aug</v>
      </c>
      <c r="R339" s="11">
        <f>DAY(Table13[[#This Row],[Invoice Date]])</f>
        <v>14</v>
      </c>
      <c r="S339" s="11" t="s">
        <v>561</v>
      </c>
    </row>
    <row r="340" spans="1:19" x14ac:dyDescent="0.25">
      <c r="A340" s="10" t="s">
        <v>19</v>
      </c>
      <c r="B340" s="2" t="s">
        <v>360</v>
      </c>
      <c r="C340" s="5">
        <v>44329</v>
      </c>
      <c r="D340" s="2" t="s">
        <v>522</v>
      </c>
      <c r="E340" s="2" t="s">
        <v>525</v>
      </c>
      <c r="F340" s="2" t="s">
        <v>540</v>
      </c>
      <c r="G340" s="2" t="s">
        <v>552</v>
      </c>
      <c r="H340" s="2" t="s">
        <v>594</v>
      </c>
      <c r="I340" s="4">
        <v>33.409999999999997</v>
      </c>
      <c r="J340" s="2">
        <v>55</v>
      </c>
      <c r="K340" s="4">
        <f>Table13[[#This Row],[Price per Unit]]*Table13[[#This Row],[Units Sold]]</f>
        <v>1837.5499999999997</v>
      </c>
      <c r="L340" s="2">
        <v>217.83</v>
      </c>
      <c r="M340" s="22">
        <f>Table13[[#This Row],[Operating Profit]]/Table13[[#This Row],[Total Sales]]</f>
        <v>0.1185437130962423</v>
      </c>
      <c r="N340" s="2" t="s">
        <v>555</v>
      </c>
      <c r="O340" s="2" t="str">
        <f>IF(MONTH(Table13[[#This Row],[Invoice Date]])&lt;4,"Q1",IF(MONTH(Table13[[#This Row],[Invoice Date]])&lt;7,"Q2",IF(MONTH(Table13[[#This Row],[Invoice Date]])&lt;10,"Q3",IF(MONTH(Table13[[#This Row],[Invoice Date]])&lt;13,"Q4"))))</f>
        <v>Q2</v>
      </c>
      <c r="P340" s="2">
        <f>YEAR(Table13[[#This Row],[Invoice Date]])</f>
        <v>2021</v>
      </c>
      <c r="Q340" s="11" t="str">
        <f>TEXT(Table13[[#This Row],[Invoice Date]],"mmm")</f>
        <v>May</v>
      </c>
      <c r="R340" s="11">
        <f>DAY(Table13[[#This Row],[Invoice Date]])</f>
        <v>13</v>
      </c>
      <c r="S340" s="11" t="s">
        <v>560</v>
      </c>
    </row>
    <row r="341" spans="1:19" x14ac:dyDescent="0.25">
      <c r="A341" s="10" t="s">
        <v>19</v>
      </c>
      <c r="B341" s="2" t="s">
        <v>361</v>
      </c>
      <c r="C341" s="5">
        <v>45125</v>
      </c>
      <c r="D341" s="2" t="s">
        <v>522</v>
      </c>
      <c r="E341" s="2" t="s">
        <v>525</v>
      </c>
      <c r="F341" s="2" t="s">
        <v>542</v>
      </c>
      <c r="G341" s="2" t="s">
        <v>552</v>
      </c>
      <c r="H341" s="2" t="s">
        <v>592</v>
      </c>
      <c r="I341" s="4">
        <v>91.21</v>
      </c>
      <c r="J341" s="2">
        <v>79</v>
      </c>
      <c r="K341" s="4">
        <f>Table13[[#This Row],[Price per Unit]]*Table13[[#This Row],[Units Sold]]</f>
        <v>7205.5899999999992</v>
      </c>
      <c r="L341" s="2">
        <v>1487.55</v>
      </c>
      <c r="M341" s="22">
        <f>Table13[[#This Row],[Operating Profit]]/Table13[[#This Row],[Total Sales]]</f>
        <v>0.20644388592745355</v>
      </c>
      <c r="N341" s="2" t="s">
        <v>554</v>
      </c>
      <c r="O341" s="2" t="str">
        <f>IF(MONTH(Table13[[#This Row],[Invoice Date]])&lt;4,"Q1",IF(MONTH(Table13[[#This Row],[Invoice Date]])&lt;7,"Q2",IF(MONTH(Table13[[#This Row],[Invoice Date]])&lt;10,"Q3",IF(MONTH(Table13[[#This Row],[Invoice Date]])&lt;13,"Q4"))))</f>
        <v>Q3</v>
      </c>
      <c r="P341" s="2">
        <f>YEAR(Table13[[#This Row],[Invoice Date]])</f>
        <v>2023</v>
      </c>
      <c r="Q341" s="11" t="str">
        <f>TEXT(Table13[[#This Row],[Invoice Date]],"mmm")</f>
        <v>Jul</v>
      </c>
      <c r="R341" s="11">
        <f>DAY(Table13[[#This Row],[Invoice Date]])</f>
        <v>18</v>
      </c>
      <c r="S341" s="11" t="s">
        <v>560</v>
      </c>
    </row>
    <row r="342" spans="1:19" x14ac:dyDescent="0.25">
      <c r="A342" s="10" t="s">
        <v>19</v>
      </c>
      <c r="B342" s="2" t="s">
        <v>362</v>
      </c>
      <c r="C342" s="5">
        <v>44909</v>
      </c>
      <c r="D342" s="2" t="s">
        <v>522</v>
      </c>
      <c r="E342" s="2" t="s">
        <v>525</v>
      </c>
      <c r="F342" s="2" t="s">
        <v>542</v>
      </c>
      <c r="G342" s="2" t="s">
        <v>552</v>
      </c>
      <c r="H342" s="2" t="s">
        <v>594</v>
      </c>
      <c r="I342" s="4">
        <v>147.26</v>
      </c>
      <c r="J342" s="2">
        <v>58</v>
      </c>
      <c r="K342" s="4">
        <f>Table13[[#This Row],[Price per Unit]]*Table13[[#This Row],[Units Sold]]</f>
        <v>8541.08</v>
      </c>
      <c r="L342" s="2">
        <v>2257.65</v>
      </c>
      <c r="M342" s="22">
        <f>Table13[[#This Row],[Operating Profit]]/Table13[[#This Row],[Total Sales]]</f>
        <v>0.26432839875050934</v>
      </c>
      <c r="N342" s="2" t="s">
        <v>554</v>
      </c>
      <c r="O342" s="2" t="str">
        <f>IF(MONTH(Table13[[#This Row],[Invoice Date]])&lt;4,"Q1",IF(MONTH(Table13[[#This Row],[Invoice Date]])&lt;7,"Q2",IF(MONTH(Table13[[#This Row],[Invoice Date]])&lt;10,"Q3",IF(MONTH(Table13[[#This Row],[Invoice Date]])&lt;13,"Q4"))))</f>
        <v>Q4</v>
      </c>
      <c r="P342" s="2">
        <f>YEAR(Table13[[#This Row],[Invoice Date]])</f>
        <v>2022</v>
      </c>
      <c r="Q342" s="11" t="str">
        <f>TEXT(Table13[[#This Row],[Invoice Date]],"mmm")</f>
        <v>Dec</v>
      </c>
      <c r="R342" s="11">
        <f>DAY(Table13[[#This Row],[Invoice Date]])</f>
        <v>14</v>
      </c>
      <c r="S342" s="11" t="s">
        <v>562</v>
      </c>
    </row>
    <row r="343" spans="1:19" x14ac:dyDescent="0.25">
      <c r="A343" s="10" t="s">
        <v>20</v>
      </c>
      <c r="B343" s="2" t="s">
        <v>363</v>
      </c>
      <c r="C343" s="5">
        <v>44658</v>
      </c>
      <c r="D343" s="2" t="s">
        <v>522</v>
      </c>
      <c r="E343" s="2" t="s">
        <v>525</v>
      </c>
      <c r="F343" s="2" t="s">
        <v>531</v>
      </c>
      <c r="G343" s="2" t="s">
        <v>552</v>
      </c>
      <c r="H343" s="2" t="s">
        <v>592</v>
      </c>
      <c r="I343" s="4">
        <v>92.21</v>
      </c>
      <c r="J343" s="2">
        <v>99</v>
      </c>
      <c r="K343" s="4">
        <f>Table13[[#This Row],[Price per Unit]]*Table13[[#This Row],[Units Sold]]</f>
        <v>9128.7899999999991</v>
      </c>
      <c r="L343" s="2">
        <v>1097.97</v>
      </c>
      <c r="M343" s="22">
        <f>Table13[[#This Row],[Operating Profit]]/Table13[[#This Row],[Total Sales]]</f>
        <v>0.12027552391938034</v>
      </c>
      <c r="N343" s="2" t="s">
        <v>555</v>
      </c>
      <c r="O343" s="2" t="str">
        <f>IF(MONTH(Table13[[#This Row],[Invoice Date]])&lt;4,"Q1",IF(MONTH(Table13[[#This Row],[Invoice Date]])&lt;7,"Q2",IF(MONTH(Table13[[#This Row],[Invoice Date]])&lt;10,"Q3",IF(MONTH(Table13[[#This Row],[Invoice Date]])&lt;13,"Q4"))))</f>
        <v>Q2</v>
      </c>
      <c r="P343" s="2">
        <f>YEAR(Table13[[#This Row],[Invoice Date]])</f>
        <v>2022</v>
      </c>
      <c r="Q343" s="11" t="str">
        <f>TEXT(Table13[[#This Row],[Invoice Date]],"mmm")</f>
        <v>Apr</v>
      </c>
      <c r="R343" s="11">
        <f>DAY(Table13[[#This Row],[Invoice Date]])</f>
        <v>7</v>
      </c>
      <c r="S343" s="11" t="s">
        <v>561</v>
      </c>
    </row>
    <row r="344" spans="1:19" x14ac:dyDescent="0.25">
      <c r="A344" s="10" t="s">
        <v>20</v>
      </c>
      <c r="B344" s="2" t="s">
        <v>364</v>
      </c>
      <c r="C344" s="5">
        <v>44953</v>
      </c>
      <c r="D344" s="2" t="s">
        <v>522</v>
      </c>
      <c r="E344" s="2" t="s">
        <v>595</v>
      </c>
      <c r="F344" s="2" t="s">
        <v>587</v>
      </c>
      <c r="G344" s="2" t="s">
        <v>588</v>
      </c>
      <c r="H344" s="2" t="s">
        <v>593</v>
      </c>
      <c r="I344" s="4">
        <v>44.68</v>
      </c>
      <c r="J344" s="2">
        <v>3</v>
      </c>
      <c r="K344" s="4">
        <f>Table13[[#This Row],[Price per Unit]]*Table13[[#This Row],[Units Sold]]</f>
        <v>134.04</v>
      </c>
      <c r="L344" s="2">
        <v>34.630000000000003</v>
      </c>
      <c r="M344" s="22">
        <f>Table13[[#This Row],[Operating Profit]]/Table13[[#This Row],[Total Sales]]</f>
        <v>0.25835571471202629</v>
      </c>
      <c r="N344" s="2" t="s">
        <v>555</v>
      </c>
      <c r="O344" s="2" t="str">
        <f>IF(MONTH(Table13[[#This Row],[Invoice Date]])&lt;4,"Q1",IF(MONTH(Table13[[#This Row],[Invoice Date]])&lt;7,"Q2",IF(MONTH(Table13[[#This Row],[Invoice Date]])&lt;10,"Q3",IF(MONTH(Table13[[#This Row],[Invoice Date]])&lt;13,"Q4"))))</f>
        <v>Q1</v>
      </c>
      <c r="P344" s="2">
        <f>YEAR(Table13[[#This Row],[Invoice Date]])</f>
        <v>2023</v>
      </c>
      <c r="Q344" s="11" t="str">
        <f>TEXT(Table13[[#This Row],[Invoice Date]],"mmm")</f>
        <v>Jan</v>
      </c>
      <c r="R344" s="11">
        <f>DAY(Table13[[#This Row],[Invoice Date]])</f>
        <v>27</v>
      </c>
      <c r="S344" s="11" t="s">
        <v>562</v>
      </c>
    </row>
    <row r="345" spans="1:19" x14ac:dyDescent="0.25">
      <c r="A345" s="10" t="s">
        <v>21</v>
      </c>
      <c r="B345" s="2" t="s">
        <v>365</v>
      </c>
      <c r="C345" s="5">
        <v>44827</v>
      </c>
      <c r="D345" s="2" t="s">
        <v>522</v>
      </c>
      <c r="E345" s="2" t="s">
        <v>524</v>
      </c>
      <c r="F345" s="2" t="s">
        <v>538</v>
      </c>
      <c r="G345" s="2" t="s">
        <v>538</v>
      </c>
      <c r="H345" s="2" t="s">
        <v>591</v>
      </c>
      <c r="I345" s="4">
        <v>95.68</v>
      </c>
      <c r="J345" s="2">
        <v>80</v>
      </c>
      <c r="K345" s="4">
        <f>Table13[[#This Row],[Price per Unit]]*Table13[[#This Row],[Units Sold]]</f>
        <v>7654.4000000000005</v>
      </c>
      <c r="L345" s="2">
        <v>2007.86</v>
      </c>
      <c r="M345" s="22">
        <f>Table13[[#This Row],[Operating Profit]]/Table13[[#This Row],[Total Sales]]</f>
        <v>0.26231448578595312</v>
      </c>
      <c r="N345" s="2" t="s">
        <v>555</v>
      </c>
      <c r="O345" s="2" t="str">
        <f>IF(MONTH(Table13[[#This Row],[Invoice Date]])&lt;4,"Q1",IF(MONTH(Table13[[#This Row],[Invoice Date]])&lt;7,"Q2",IF(MONTH(Table13[[#This Row],[Invoice Date]])&lt;10,"Q3",IF(MONTH(Table13[[#This Row],[Invoice Date]])&lt;13,"Q4"))))</f>
        <v>Q3</v>
      </c>
      <c r="P345" s="2">
        <f>YEAR(Table13[[#This Row],[Invoice Date]])</f>
        <v>2022</v>
      </c>
      <c r="Q345" s="11" t="str">
        <f>TEXT(Table13[[#This Row],[Invoice Date]],"mmm")</f>
        <v>Sep</v>
      </c>
      <c r="R345" s="11">
        <f>DAY(Table13[[#This Row],[Invoice Date]])</f>
        <v>23</v>
      </c>
      <c r="S345" s="11" t="s">
        <v>562</v>
      </c>
    </row>
    <row r="346" spans="1:19" x14ac:dyDescent="0.25">
      <c r="A346" s="10" t="s">
        <v>19</v>
      </c>
      <c r="B346" s="2" t="s">
        <v>366</v>
      </c>
      <c r="C346" s="5">
        <v>44835</v>
      </c>
      <c r="D346" s="2" t="s">
        <v>522</v>
      </c>
      <c r="E346" s="2" t="s">
        <v>595</v>
      </c>
      <c r="F346" s="2" t="s">
        <v>587</v>
      </c>
      <c r="G346" s="2" t="s">
        <v>589</v>
      </c>
      <c r="H346" s="2" t="s">
        <v>591</v>
      </c>
      <c r="I346" s="4">
        <v>46.58</v>
      </c>
      <c r="J346" s="2">
        <v>69</v>
      </c>
      <c r="K346" s="4">
        <f>Table13[[#This Row],[Price per Unit]]*Table13[[#This Row],[Units Sold]]</f>
        <v>3214.02</v>
      </c>
      <c r="L346" s="2">
        <v>631.41</v>
      </c>
      <c r="M346" s="22">
        <f>Table13[[#This Row],[Operating Profit]]/Table13[[#This Row],[Total Sales]]</f>
        <v>0.19645490693897361</v>
      </c>
      <c r="N346" s="2" t="s">
        <v>555</v>
      </c>
      <c r="O346" s="2" t="str">
        <f>IF(MONTH(Table13[[#This Row],[Invoice Date]])&lt;4,"Q1",IF(MONTH(Table13[[#This Row],[Invoice Date]])&lt;7,"Q2",IF(MONTH(Table13[[#This Row],[Invoice Date]])&lt;10,"Q3",IF(MONTH(Table13[[#This Row],[Invoice Date]])&lt;13,"Q4"))))</f>
        <v>Q4</v>
      </c>
      <c r="P346" s="2">
        <f>YEAR(Table13[[#This Row],[Invoice Date]])</f>
        <v>2022</v>
      </c>
      <c r="Q346" s="11" t="str">
        <f>TEXT(Table13[[#This Row],[Invoice Date]],"mmm")</f>
        <v>Oct</v>
      </c>
      <c r="R346" s="11">
        <f>DAY(Table13[[#This Row],[Invoice Date]])</f>
        <v>1</v>
      </c>
      <c r="S346" s="11" t="s">
        <v>561</v>
      </c>
    </row>
    <row r="347" spans="1:19" x14ac:dyDescent="0.25">
      <c r="A347" s="10" t="s">
        <v>18</v>
      </c>
      <c r="B347" s="2" t="s">
        <v>367</v>
      </c>
      <c r="C347" s="5">
        <v>44390</v>
      </c>
      <c r="D347" s="2" t="s">
        <v>522</v>
      </c>
      <c r="E347" s="2" t="s">
        <v>595</v>
      </c>
      <c r="F347" s="2" t="s">
        <v>563</v>
      </c>
      <c r="G347" s="2" t="s">
        <v>564</v>
      </c>
      <c r="H347" s="2" t="s">
        <v>591</v>
      </c>
      <c r="I347" s="4">
        <v>87.56</v>
      </c>
      <c r="J347" s="2">
        <v>85</v>
      </c>
      <c r="K347" s="4">
        <f>Table13[[#This Row],[Price per Unit]]*Table13[[#This Row],[Units Sold]]</f>
        <v>7442.6</v>
      </c>
      <c r="L347" s="2">
        <v>829.57</v>
      </c>
      <c r="M347" s="22">
        <f>Table13[[#This Row],[Operating Profit]]/Table13[[#This Row],[Total Sales]]</f>
        <v>0.11146239217477763</v>
      </c>
      <c r="N347" s="2" t="s">
        <v>555</v>
      </c>
      <c r="O347" s="2" t="str">
        <f>IF(MONTH(Table13[[#This Row],[Invoice Date]])&lt;4,"Q1",IF(MONTH(Table13[[#This Row],[Invoice Date]])&lt;7,"Q2",IF(MONTH(Table13[[#This Row],[Invoice Date]])&lt;10,"Q3",IF(MONTH(Table13[[#This Row],[Invoice Date]])&lt;13,"Q4"))))</f>
        <v>Q3</v>
      </c>
      <c r="P347" s="2">
        <f>YEAR(Table13[[#This Row],[Invoice Date]])</f>
        <v>2021</v>
      </c>
      <c r="Q347" s="11" t="str">
        <f>TEXT(Table13[[#This Row],[Invoice Date]],"mmm")</f>
        <v>Jul</v>
      </c>
      <c r="R347" s="11">
        <f>DAY(Table13[[#This Row],[Invoice Date]])</f>
        <v>13</v>
      </c>
      <c r="S347" s="11" t="s">
        <v>562</v>
      </c>
    </row>
    <row r="348" spans="1:19" x14ac:dyDescent="0.25">
      <c r="A348" s="10" t="s">
        <v>18</v>
      </c>
      <c r="B348" s="2" t="s">
        <v>368</v>
      </c>
      <c r="C348" s="5">
        <v>44754</v>
      </c>
      <c r="D348" s="2" t="s">
        <v>522</v>
      </c>
      <c r="E348" s="2" t="s">
        <v>524</v>
      </c>
      <c r="F348" s="2" t="s">
        <v>536</v>
      </c>
      <c r="G348" s="2" t="s">
        <v>549</v>
      </c>
      <c r="H348" s="2" t="s">
        <v>594</v>
      </c>
      <c r="I348" s="4">
        <v>29.63</v>
      </c>
      <c r="J348" s="2">
        <v>10</v>
      </c>
      <c r="K348" s="4">
        <f>Table13[[#This Row],[Price per Unit]]*Table13[[#This Row],[Units Sold]]</f>
        <v>296.3</v>
      </c>
      <c r="L348" s="2">
        <v>39.979999999999997</v>
      </c>
      <c r="M348" s="22">
        <f>Table13[[#This Row],[Operating Profit]]/Table13[[#This Row],[Total Sales]]</f>
        <v>0.13493081336483292</v>
      </c>
      <c r="N348" s="2" t="s">
        <v>554</v>
      </c>
      <c r="O348" s="2" t="str">
        <f>IF(MONTH(Table13[[#This Row],[Invoice Date]])&lt;4,"Q1",IF(MONTH(Table13[[#This Row],[Invoice Date]])&lt;7,"Q2",IF(MONTH(Table13[[#This Row],[Invoice Date]])&lt;10,"Q3",IF(MONTH(Table13[[#This Row],[Invoice Date]])&lt;13,"Q4"))))</f>
        <v>Q3</v>
      </c>
      <c r="P348" s="2">
        <f>YEAR(Table13[[#This Row],[Invoice Date]])</f>
        <v>2022</v>
      </c>
      <c r="Q348" s="11" t="str">
        <f>TEXT(Table13[[#This Row],[Invoice Date]],"mmm")</f>
        <v>Jul</v>
      </c>
      <c r="R348" s="11">
        <f>DAY(Table13[[#This Row],[Invoice Date]])</f>
        <v>12</v>
      </c>
      <c r="S348" s="11" t="s">
        <v>560</v>
      </c>
    </row>
    <row r="349" spans="1:19" x14ac:dyDescent="0.25">
      <c r="A349" s="10" t="s">
        <v>19</v>
      </c>
      <c r="B349" s="2" t="s">
        <v>369</v>
      </c>
      <c r="C349" s="5">
        <v>44740</v>
      </c>
      <c r="D349" s="2" t="s">
        <v>522</v>
      </c>
      <c r="E349" s="2" t="s">
        <v>525</v>
      </c>
      <c r="F349" s="2" t="s">
        <v>543</v>
      </c>
      <c r="G349" s="2" t="s">
        <v>553</v>
      </c>
      <c r="H349" s="2" t="s">
        <v>592</v>
      </c>
      <c r="I349" s="4">
        <v>98.71</v>
      </c>
      <c r="J349" s="2">
        <v>83</v>
      </c>
      <c r="K349" s="4">
        <f>Table13[[#This Row],[Price per Unit]]*Table13[[#This Row],[Units Sold]]</f>
        <v>8192.93</v>
      </c>
      <c r="L349" s="2">
        <v>1978.47</v>
      </c>
      <c r="M349" s="22">
        <f>Table13[[#This Row],[Operating Profit]]/Table13[[#This Row],[Total Sales]]</f>
        <v>0.2414850364887775</v>
      </c>
      <c r="N349" s="2" t="s">
        <v>555</v>
      </c>
      <c r="O349" s="2" t="str">
        <f>IF(MONTH(Table13[[#This Row],[Invoice Date]])&lt;4,"Q1",IF(MONTH(Table13[[#This Row],[Invoice Date]])&lt;7,"Q2",IF(MONTH(Table13[[#This Row],[Invoice Date]])&lt;10,"Q3",IF(MONTH(Table13[[#This Row],[Invoice Date]])&lt;13,"Q4"))))</f>
        <v>Q2</v>
      </c>
      <c r="P349" s="2">
        <f>YEAR(Table13[[#This Row],[Invoice Date]])</f>
        <v>2022</v>
      </c>
      <c r="Q349" s="11" t="str">
        <f>TEXT(Table13[[#This Row],[Invoice Date]],"mmm")</f>
        <v>Jun</v>
      </c>
      <c r="R349" s="11">
        <f>DAY(Table13[[#This Row],[Invoice Date]])</f>
        <v>28</v>
      </c>
      <c r="S349" s="11" t="s">
        <v>562</v>
      </c>
    </row>
    <row r="350" spans="1:19" x14ac:dyDescent="0.25">
      <c r="A350" s="10" t="s">
        <v>19</v>
      </c>
      <c r="B350" s="2" t="s">
        <v>370</v>
      </c>
      <c r="C350" s="5">
        <v>44859</v>
      </c>
      <c r="D350" s="2" t="s">
        <v>522</v>
      </c>
      <c r="E350" s="2" t="s">
        <v>525</v>
      </c>
      <c r="F350" s="2" t="s">
        <v>541</v>
      </c>
      <c r="G350" s="2" t="s">
        <v>551</v>
      </c>
      <c r="H350" s="2" t="s">
        <v>592</v>
      </c>
      <c r="I350" s="4">
        <v>87.18</v>
      </c>
      <c r="J350" s="2">
        <v>25</v>
      </c>
      <c r="K350" s="4">
        <f>Table13[[#This Row],[Price per Unit]]*Table13[[#This Row],[Units Sold]]</f>
        <v>2179.5</v>
      </c>
      <c r="L350" s="2">
        <v>528.21</v>
      </c>
      <c r="M350" s="22">
        <f>Table13[[#This Row],[Operating Profit]]/Table13[[#This Row],[Total Sales]]</f>
        <v>0.24235375086028907</v>
      </c>
      <c r="N350" s="2" t="s">
        <v>555</v>
      </c>
      <c r="O350" s="2" t="str">
        <f>IF(MONTH(Table13[[#This Row],[Invoice Date]])&lt;4,"Q1",IF(MONTH(Table13[[#This Row],[Invoice Date]])&lt;7,"Q2",IF(MONTH(Table13[[#This Row],[Invoice Date]])&lt;10,"Q3",IF(MONTH(Table13[[#This Row],[Invoice Date]])&lt;13,"Q4"))))</f>
        <v>Q4</v>
      </c>
      <c r="P350" s="2">
        <f>YEAR(Table13[[#This Row],[Invoice Date]])</f>
        <v>2022</v>
      </c>
      <c r="Q350" s="11" t="str">
        <f>TEXT(Table13[[#This Row],[Invoice Date]],"mmm")</f>
        <v>Oct</v>
      </c>
      <c r="R350" s="11">
        <f>DAY(Table13[[#This Row],[Invoice Date]])</f>
        <v>25</v>
      </c>
      <c r="S350" s="11" t="s">
        <v>561</v>
      </c>
    </row>
    <row r="351" spans="1:19" x14ac:dyDescent="0.25">
      <c r="A351" s="10" t="s">
        <v>19</v>
      </c>
      <c r="B351" s="2" t="s">
        <v>371</v>
      </c>
      <c r="C351" s="5">
        <v>44381</v>
      </c>
      <c r="D351" s="2" t="s">
        <v>522</v>
      </c>
      <c r="E351" s="2" t="s">
        <v>524</v>
      </c>
      <c r="F351" s="2" t="s">
        <v>538</v>
      </c>
      <c r="G351" s="2" t="s">
        <v>528</v>
      </c>
      <c r="H351" s="2" t="s">
        <v>593</v>
      </c>
      <c r="I351" s="4">
        <v>116.22</v>
      </c>
      <c r="J351" s="2">
        <v>68</v>
      </c>
      <c r="K351" s="4">
        <f>Table13[[#This Row],[Price per Unit]]*Table13[[#This Row],[Units Sold]]</f>
        <v>7902.96</v>
      </c>
      <c r="L351" s="2">
        <v>2210.23</v>
      </c>
      <c r="M351" s="22">
        <f>Table13[[#This Row],[Operating Profit]]/Table13[[#This Row],[Total Sales]]</f>
        <v>0.27967116118517621</v>
      </c>
      <c r="N351" s="2" t="s">
        <v>555</v>
      </c>
      <c r="O351" s="2" t="str">
        <f>IF(MONTH(Table13[[#This Row],[Invoice Date]])&lt;4,"Q1",IF(MONTH(Table13[[#This Row],[Invoice Date]])&lt;7,"Q2",IF(MONTH(Table13[[#This Row],[Invoice Date]])&lt;10,"Q3",IF(MONTH(Table13[[#This Row],[Invoice Date]])&lt;13,"Q4"))))</f>
        <v>Q3</v>
      </c>
      <c r="P351" s="2">
        <f>YEAR(Table13[[#This Row],[Invoice Date]])</f>
        <v>2021</v>
      </c>
      <c r="Q351" s="11" t="str">
        <f>TEXT(Table13[[#This Row],[Invoice Date]],"mmm")</f>
        <v>Jul</v>
      </c>
      <c r="R351" s="11">
        <f>DAY(Table13[[#This Row],[Invoice Date]])</f>
        <v>4</v>
      </c>
      <c r="S351" s="11" t="s">
        <v>561</v>
      </c>
    </row>
    <row r="352" spans="1:19" x14ac:dyDescent="0.25">
      <c r="A352" s="10" t="s">
        <v>20</v>
      </c>
      <c r="B352" s="2" t="s">
        <v>372</v>
      </c>
      <c r="C352" s="5">
        <v>44849</v>
      </c>
      <c r="D352" s="2" t="s">
        <v>522</v>
      </c>
      <c r="E352" s="2" t="s">
        <v>524</v>
      </c>
      <c r="F352" s="2" t="s">
        <v>536</v>
      </c>
      <c r="G352" s="2" t="s">
        <v>547</v>
      </c>
      <c r="H352" s="2" t="s">
        <v>594</v>
      </c>
      <c r="I352" s="4">
        <v>101.99</v>
      </c>
      <c r="J352" s="2">
        <v>61</v>
      </c>
      <c r="K352" s="4">
        <f>Table13[[#This Row],[Price per Unit]]*Table13[[#This Row],[Units Sold]]</f>
        <v>6221.3899999999994</v>
      </c>
      <c r="L352" s="2">
        <v>1347.16</v>
      </c>
      <c r="M352" s="22">
        <f>Table13[[#This Row],[Operating Profit]]/Table13[[#This Row],[Total Sales]]</f>
        <v>0.21653681894239071</v>
      </c>
      <c r="N352" s="2" t="s">
        <v>554</v>
      </c>
      <c r="O352" s="2" t="str">
        <f>IF(MONTH(Table13[[#This Row],[Invoice Date]])&lt;4,"Q1",IF(MONTH(Table13[[#This Row],[Invoice Date]])&lt;7,"Q2",IF(MONTH(Table13[[#This Row],[Invoice Date]])&lt;10,"Q3",IF(MONTH(Table13[[#This Row],[Invoice Date]])&lt;13,"Q4"))))</f>
        <v>Q4</v>
      </c>
      <c r="P352" s="2">
        <f>YEAR(Table13[[#This Row],[Invoice Date]])</f>
        <v>2022</v>
      </c>
      <c r="Q352" s="11" t="str">
        <f>TEXT(Table13[[#This Row],[Invoice Date]],"mmm")</f>
        <v>Oct</v>
      </c>
      <c r="R352" s="11">
        <f>DAY(Table13[[#This Row],[Invoice Date]])</f>
        <v>15</v>
      </c>
      <c r="S352" s="11" t="s">
        <v>560</v>
      </c>
    </row>
    <row r="353" spans="1:19" x14ac:dyDescent="0.25">
      <c r="A353" s="10" t="s">
        <v>20</v>
      </c>
      <c r="B353" s="2" t="s">
        <v>373</v>
      </c>
      <c r="C353" s="5">
        <v>44222</v>
      </c>
      <c r="D353" s="2" t="s">
        <v>522</v>
      </c>
      <c r="E353" s="2" t="s">
        <v>524</v>
      </c>
      <c r="F353" s="2" t="s">
        <v>528</v>
      </c>
      <c r="G353" s="2" t="s">
        <v>538</v>
      </c>
      <c r="H353" s="2" t="s">
        <v>593</v>
      </c>
      <c r="I353" s="4">
        <v>91.45</v>
      </c>
      <c r="J353" s="2">
        <v>29</v>
      </c>
      <c r="K353" s="4">
        <f>Table13[[#This Row],[Price per Unit]]*Table13[[#This Row],[Units Sold]]</f>
        <v>2652.05</v>
      </c>
      <c r="L353" s="2">
        <v>331.03</v>
      </c>
      <c r="M353" s="22">
        <f>Table13[[#This Row],[Operating Profit]]/Table13[[#This Row],[Total Sales]]</f>
        <v>0.12482042193774626</v>
      </c>
      <c r="N353" s="2" t="s">
        <v>555</v>
      </c>
      <c r="O353" s="2" t="str">
        <f>IF(MONTH(Table13[[#This Row],[Invoice Date]])&lt;4,"Q1",IF(MONTH(Table13[[#This Row],[Invoice Date]])&lt;7,"Q2",IF(MONTH(Table13[[#This Row],[Invoice Date]])&lt;10,"Q3",IF(MONTH(Table13[[#This Row],[Invoice Date]])&lt;13,"Q4"))))</f>
        <v>Q1</v>
      </c>
      <c r="P353" s="2">
        <f>YEAR(Table13[[#This Row],[Invoice Date]])</f>
        <v>2021</v>
      </c>
      <c r="Q353" s="11" t="str">
        <f>TEXT(Table13[[#This Row],[Invoice Date]],"mmm")</f>
        <v>Jan</v>
      </c>
      <c r="R353" s="11">
        <f>DAY(Table13[[#This Row],[Invoice Date]])</f>
        <v>26</v>
      </c>
      <c r="S353" s="11" t="s">
        <v>561</v>
      </c>
    </row>
    <row r="354" spans="1:19" x14ac:dyDescent="0.25">
      <c r="A354" s="10" t="s">
        <v>20</v>
      </c>
      <c r="B354" s="2" t="s">
        <v>374</v>
      </c>
      <c r="C354" s="5">
        <v>44433</v>
      </c>
      <c r="D354" s="2" t="s">
        <v>522</v>
      </c>
      <c r="E354" s="2" t="s">
        <v>524</v>
      </c>
      <c r="F354" s="2" t="s">
        <v>538</v>
      </c>
      <c r="G354" s="2" t="s">
        <v>549</v>
      </c>
      <c r="H354" s="2" t="s">
        <v>592</v>
      </c>
      <c r="I354" s="4">
        <v>109.67</v>
      </c>
      <c r="J354" s="2">
        <v>19</v>
      </c>
      <c r="K354" s="4">
        <f>Table13[[#This Row],[Price per Unit]]*Table13[[#This Row],[Units Sold]]</f>
        <v>2083.73</v>
      </c>
      <c r="L354" s="2">
        <v>258.97000000000003</v>
      </c>
      <c r="M354" s="22">
        <f>Table13[[#This Row],[Operating Profit]]/Table13[[#This Row],[Total Sales]]</f>
        <v>0.12428193671924867</v>
      </c>
      <c r="N354" s="2" t="s">
        <v>554</v>
      </c>
      <c r="O354" s="2" t="str">
        <f>IF(MONTH(Table13[[#This Row],[Invoice Date]])&lt;4,"Q1",IF(MONTH(Table13[[#This Row],[Invoice Date]])&lt;7,"Q2",IF(MONTH(Table13[[#This Row],[Invoice Date]])&lt;10,"Q3",IF(MONTH(Table13[[#This Row],[Invoice Date]])&lt;13,"Q4"))))</f>
        <v>Q3</v>
      </c>
      <c r="P354" s="2">
        <f>YEAR(Table13[[#This Row],[Invoice Date]])</f>
        <v>2021</v>
      </c>
      <c r="Q354" s="11" t="str">
        <f>TEXT(Table13[[#This Row],[Invoice Date]],"mmm")</f>
        <v>Aug</v>
      </c>
      <c r="R354" s="11">
        <f>DAY(Table13[[#This Row],[Invoice Date]])</f>
        <v>25</v>
      </c>
      <c r="S354" s="11" t="s">
        <v>561</v>
      </c>
    </row>
    <row r="355" spans="1:19" x14ac:dyDescent="0.25">
      <c r="A355" s="10" t="s">
        <v>17</v>
      </c>
      <c r="B355" s="2" t="s">
        <v>375</v>
      </c>
      <c r="C355" s="5">
        <v>44639</v>
      </c>
      <c r="D355" s="2" t="s">
        <v>522</v>
      </c>
      <c r="E355" s="2" t="s">
        <v>595</v>
      </c>
      <c r="F355" s="2" t="s">
        <v>563</v>
      </c>
      <c r="G355" s="2" t="s">
        <v>565</v>
      </c>
      <c r="H355" s="2" t="s">
        <v>592</v>
      </c>
      <c r="I355" s="4">
        <v>38.71</v>
      </c>
      <c r="J355" s="2">
        <v>43</v>
      </c>
      <c r="K355" s="4">
        <f>Table13[[#This Row],[Price per Unit]]*Table13[[#This Row],[Units Sold]]</f>
        <v>1664.53</v>
      </c>
      <c r="L355" s="2">
        <v>406.52</v>
      </c>
      <c r="M355" s="22">
        <f>Table13[[#This Row],[Operating Profit]]/Table13[[#This Row],[Total Sales]]</f>
        <v>0.24422509657380762</v>
      </c>
      <c r="N355" s="2" t="s">
        <v>555</v>
      </c>
      <c r="O355" s="2" t="str">
        <f>IF(MONTH(Table13[[#This Row],[Invoice Date]])&lt;4,"Q1",IF(MONTH(Table13[[#This Row],[Invoice Date]])&lt;7,"Q2",IF(MONTH(Table13[[#This Row],[Invoice Date]])&lt;10,"Q3",IF(MONTH(Table13[[#This Row],[Invoice Date]])&lt;13,"Q4"))))</f>
        <v>Q1</v>
      </c>
      <c r="P355" s="2">
        <f>YEAR(Table13[[#This Row],[Invoice Date]])</f>
        <v>2022</v>
      </c>
      <c r="Q355" s="11" t="str">
        <f>TEXT(Table13[[#This Row],[Invoice Date]],"mmm")</f>
        <v>Mar</v>
      </c>
      <c r="R355" s="11">
        <f>DAY(Table13[[#This Row],[Invoice Date]])</f>
        <v>19</v>
      </c>
      <c r="S355" s="11" t="s">
        <v>560</v>
      </c>
    </row>
    <row r="356" spans="1:19" x14ac:dyDescent="0.25">
      <c r="A356" s="10" t="s">
        <v>18</v>
      </c>
      <c r="B356" s="2" t="s">
        <v>376</v>
      </c>
      <c r="C356" s="5">
        <v>45205</v>
      </c>
      <c r="D356" s="2" t="s">
        <v>522</v>
      </c>
      <c r="E356" s="2" t="s">
        <v>524</v>
      </c>
      <c r="F356" s="2" t="s">
        <v>532</v>
      </c>
      <c r="G356" s="2" t="s">
        <v>547</v>
      </c>
      <c r="H356" s="2" t="s">
        <v>591</v>
      </c>
      <c r="I356" s="4">
        <v>97.4</v>
      </c>
      <c r="J356" s="2">
        <v>66</v>
      </c>
      <c r="K356" s="4">
        <f>Table13[[#This Row],[Price per Unit]]*Table13[[#This Row],[Units Sold]]</f>
        <v>6428.4000000000005</v>
      </c>
      <c r="L356" s="2">
        <v>879.13</v>
      </c>
      <c r="M356" s="22">
        <f>Table13[[#This Row],[Operating Profit]]/Table13[[#This Row],[Total Sales]]</f>
        <v>0.1367572024142866</v>
      </c>
      <c r="N356" s="2" t="s">
        <v>555</v>
      </c>
      <c r="O356" s="2" t="str">
        <f>IF(MONTH(Table13[[#This Row],[Invoice Date]])&lt;4,"Q1",IF(MONTH(Table13[[#This Row],[Invoice Date]])&lt;7,"Q2",IF(MONTH(Table13[[#This Row],[Invoice Date]])&lt;10,"Q3",IF(MONTH(Table13[[#This Row],[Invoice Date]])&lt;13,"Q4"))))</f>
        <v>Q4</v>
      </c>
      <c r="P356" s="2">
        <f>YEAR(Table13[[#This Row],[Invoice Date]])</f>
        <v>2023</v>
      </c>
      <c r="Q356" s="11" t="str">
        <f>TEXT(Table13[[#This Row],[Invoice Date]],"mmm")</f>
        <v>Oct</v>
      </c>
      <c r="R356" s="11">
        <f>DAY(Table13[[#This Row],[Invoice Date]])</f>
        <v>6</v>
      </c>
      <c r="S356" s="11" t="s">
        <v>562</v>
      </c>
    </row>
    <row r="357" spans="1:19" x14ac:dyDescent="0.25">
      <c r="A357" s="10" t="s">
        <v>18</v>
      </c>
      <c r="B357" s="2" t="s">
        <v>377</v>
      </c>
      <c r="C357" s="5">
        <v>44525</v>
      </c>
      <c r="D357" s="2" t="s">
        <v>522</v>
      </c>
      <c r="E357" s="2" t="s">
        <v>595</v>
      </c>
      <c r="F357" s="2" t="s">
        <v>566</v>
      </c>
      <c r="G357" s="2" t="s">
        <v>567</v>
      </c>
      <c r="H357" s="2" t="s">
        <v>594</v>
      </c>
      <c r="I357" s="4">
        <v>42.37</v>
      </c>
      <c r="J357" s="2">
        <v>74</v>
      </c>
      <c r="K357" s="4">
        <f>Table13[[#This Row],[Price per Unit]]*Table13[[#This Row],[Units Sold]]</f>
        <v>3135.3799999999997</v>
      </c>
      <c r="L357" s="2">
        <v>519.46</v>
      </c>
      <c r="M357" s="22">
        <f>Table13[[#This Row],[Operating Profit]]/Table13[[#This Row],[Total Sales]]</f>
        <v>0.16567688764998184</v>
      </c>
      <c r="N357" s="2" t="s">
        <v>554</v>
      </c>
      <c r="O357" s="2" t="str">
        <f>IF(MONTH(Table13[[#This Row],[Invoice Date]])&lt;4,"Q1",IF(MONTH(Table13[[#This Row],[Invoice Date]])&lt;7,"Q2",IF(MONTH(Table13[[#This Row],[Invoice Date]])&lt;10,"Q3",IF(MONTH(Table13[[#This Row],[Invoice Date]])&lt;13,"Q4"))))</f>
        <v>Q4</v>
      </c>
      <c r="P357" s="2">
        <f>YEAR(Table13[[#This Row],[Invoice Date]])</f>
        <v>2021</v>
      </c>
      <c r="Q357" s="11" t="str">
        <f>TEXT(Table13[[#This Row],[Invoice Date]],"mmm")</f>
        <v>Nov</v>
      </c>
      <c r="R357" s="11">
        <f>DAY(Table13[[#This Row],[Invoice Date]])</f>
        <v>25</v>
      </c>
      <c r="S357" s="11" t="s">
        <v>560</v>
      </c>
    </row>
    <row r="358" spans="1:19" x14ac:dyDescent="0.25">
      <c r="A358" s="10" t="s">
        <v>21</v>
      </c>
      <c r="B358" s="2" t="s">
        <v>378</v>
      </c>
      <c r="C358" s="5">
        <v>44922</v>
      </c>
      <c r="D358" s="2" t="s">
        <v>522</v>
      </c>
      <c r="E358" s="2" t="s">
        <v>525</v>
      </c>
      <c r="F358" s="2" t="s">
        <v>543</v>
      </c>
      <c r="G358" s="2" t="s">
        <v>548</v>
      </c>
      <c r="H358" s="2" t="s">
        <v>592</v>
      </c>
      <c r="I358" s="4">
        <v>140.32</v>
      </c>
      <c r="J358" s="2">
        <v>61</v>
      </c>
      <c r="K358" s="4">
        <f>Table13[[#This Row],[Price per Unit]]*Table13[[#This Row],[Units Sold]]</f>
        <v>8559.52</v>
      </c>
      <c r="L358" s="2">
        <v>1690.01</v>
      </c>
      <c r="M358" s="22">
        <f>Table13[[#This Row],[Operating Profit]]/Table13[[#This Row],[Total Sales]]</f>
        <v>0.19744214628857693</v>
      </c>
      <c r="N358" s="2" t="s">
        <v>555</v>
      </c>
      <c r="O358" s="2" t="str">
        <f>IF(MONTH(Table13[[#This Row],[Invoice Date]])&lt;4,"Q1",IF(MONTH(Table13[[#This Row],[Invoice Date]])&lt;7,"Q2",IF(MONTH(Table13[[#This Row],[Invoice Date]])&lt;10,"Q3",IF(MONTH(Table13[[#This Row],[Invoice Date]])&lt;13,"Q4"))))</f>
        <v>Q4</v>
      </c>
      <c r="P358" s="2">
        <f>YEAR(Table13[[#This Row],[Invoice Date]])</f>
        <v>2022</v>
      </c>
      <c r="Q358" s="11" t="str">
        <f>TEXT(Table13[[#This Row],[Invoice Date]],"mmm")</f>
        <v>Dec</v>
      </c>
      <c r="R358" s="11">
        <f>DAY(Table13[[#This Row],[Invoice Date]])</f>
        <v>27</v>
      </c>
      <c r="S358" s="11" t="s">
        <v>562</v>
      </c>
    </row>
    <row r="359" spans="1:19" x14ac:dyDescent="0.25">
      <c r="A359" s="10" t="s">
        <v>20</v>
      </c>
      <c r="B359" s="2" t="s">
        <v>379</v>
      </c>
      <c r="C359" s="5">
        <v>45052</v>
      </c>
      <c r="D359" s="2" t="s">
        <v>522</v>
      </c>
      <c r="E359" s="2" t="s">
        <v>595</v>
      </c>
      <c r="F359" s="2" t="s">
        <v>566</v>
      </c>
      <c r="G359" s="2" t="s">
        <v>568</v>
      </c>
      <c r="H359" s="2" t="s">
        <v>591</v>
      </c>
      <c r="I359" s="4">
        <v>28.88</v>
      </c>
      <c r="J359" s="2">
        <v>43</v>
      </c>
      <c r="K359" s="4">
        <f>Table13[[#This Row],[Price per Unit]]*Table13[[#This Row],[Units Sold]]</f>
        <v>1241.8399999999999</v>
      </c>
      <c r="L359" s="2">
        <v>130.33000000000001</v>
      </c>
      <c r="M359" s="22">
        <f>Table13[[#This Row],[Operating Profit]]/Table13[[#This Row],[Total Sales]]</f>
        <v>0.10494910777555887</v>
      </c>
      <c r="N359" s="2" t="s">
        <v>555</v>
      </c>
      <c r="O359" s="2" t="str">
        <f>IF(MONTH(Table13[[#This Row],[Invoice Date]])&lt;4,"Q1",IF(MONTH(Table13[[#This Row],[Invoice Date]])&lt;7,"Q2",IF(MONTH(Table13[[#This Row],[Invoice Date]])&lt;10,"Q3",IF(MONTH(Table13[[#This Row],[Invoice Date]])&lt;13,"Q4"))))</f>
        <v>Q2</v>
      </c>
      <c r="P359" s="2">
        <f>YEAR(Table13[[#This Row],[Invoice Date]])</f>
        <v>2023</v>
      </c>
      <c r="Q359" s="11" t="str">
        <f>TEXT(Table13[[#This Row],[Invoice Date]],"mmm")</f>
        <v>May</v>
      </c>
      <c r="R359" s="11">
        <f>DAY(Table13[[#This Row],[Invoice Date]])</f>
        <v>6</v>
      </c>
      <c r="S359" s="11" t="s">
        <v>560</v>
      </c>
    </row>
    <row r="360" spans="1:19" x14ac:dyDescent="0.25">
      <c r="A360" s="10" t="s">
        <v>17</v>
      </c>
      <c r="B360" s="2" t="s">
        <v>380</v>
      </c>
      <c r="C360" s="5">
        <v>44917</v>
      </c>
      <c r="D360" s="2" t="s">
        <v>522</v>
      </c>
      <c r="E360" s="2" t="s">
        <v>525</v>
      </c>
      <c r="F360" s="2" t="s">
        <v>542</v>
      </c>
      <c r="G360" s="2" t="s">
        <v>551</v>
      </c>
      <c r="H360" s="2" t="s">
        <v>594</v>
      </c>
      <c r="I360" s="4">
        <v>75.95</v>
      </c>
      <c r="J360" s="2">
        <v>25</v>
      </c>
      <c r="K360" s="4">
        <f>Table13[[#This Row],[Price per Unit]]*Table13[[#This Row],[Units Sold]]</f>
        <v>1898.75</v>
      </c>
      <c r="L360" s="2">
        <v>284.36</v>
      </c>
      <c r="M360" s="22">
        <f>Table13[[#This Row],[Operating Profit]]/Table13[[#This Row],[Total Sales]]</f>
        <v>0.14976168531928902</v>
      </c>
      <c r="N360" s="2" t="s">
        <v>554</v>
      </c>
      <c r="O360" s="2" t="str">
        <f>IF(MONTH(Table13[[#This Row],[Invoice Date]])&lt;4,"Q1",IF(MONTH(Table13[[#This Row],[Invoice Date]])&lt;7,"Q2",IF(MONTH(Table13[[#This Row],[Invoice Date]])&lt;10,"Q3",IF(MONTH(Table13[[#This Row],[Invoice Date]])&lt;13,"Q4"))))</f>
        <v>Q4</v>
      </c>
      <c r="P360" s="2">
        <f>YEAR(Table13[[#This Row],[Invoice Date]])</f>
        <v>2022</v>
      </c>
      <c r="Q360" s="11" t="str">
        <f>TEXT(Table13[[#This Row],[Invoice Date]],"mmm")</f>
        <v>Dec</v>
      </c>
      <c r="R360" s="11">
        <f>DAY(Table13[[#This Row],[Invoice Date]])</f>
        <v>22</v>
      </c>
      <c r="S360" s="11" t="s">
        <v>562</v>
      </c>
    </row>
    <row r="361" spans="1:19" x14ac:dyDescent="0.25">
      <c r="A361" s="10" t="s">
        <v>17</v>
      </c>
      <c r="B361" s="2" t="s">
        <v>381</v>
      </c>
      <c r="C361" s="5">
        <v>44964</v>
      </c>
      <c r="D361" s="2" t="s">
        <v>522</v>
      </c>
      <c r="E361" s="2" t="s">
        <v>524</v>
      </c>
      <c r="F361" s="2" t="s">
        <v>529</v>
      </c>
      <c r="G361" s="2" t="s">
        <v>549</v>
      </c>
      <c r="H361" s="2" t="s">
        <v>593</v>
      </c>
      <c r="I361" s="4">
        <v>110.45</v>
      </c>
      <c r="J361" s="2">
        <v>20</v>
      </c>
      <c r="K361" s="4">
        <f>Table13[[#This Row],[Price per Unit]]*Table13[[#This Row],[Units Sold]]</f>
        <v>2209</v>
      </c>
      <c r="L361" s="2">
        <v>401.11</v>
      </c>
      <c r="M361" s="22">
        <f>Table13[[#This Row],[Operating Profit]]/Table13[[#This Row],[Total Sales]]</f>
        <v>0.18157990040742417</v>
      </c>
      <c r="N361" s="2" t="s">
        <v>555</v>
      </c>
      <c r="O361" s="2" t="str">
        <f>IF(MONTH(Table13[[#This Row],[Invoice Date]])&lt;4,"Q1",IF(MONTH(Table13[[#This Row],[Invoice Date]])&lt;7,"Q2",IF(MONTH(Table13[[#This Row],[Invoice Date]])&lt;10,"Q3",IF(MONTH(Table13[[#This Row],[Invoice Date]])&lt;13,"Q4"))))</f>
        <v>Q1</v>
      </c>
      <c r="P361" s="2">
        <f>YEAR(Table13[[#This Row],[Invoice Date]])</f>
        <v>2023</v>
      </c>
      <c r="Q361" s="11" t="str">
        <f>TEXT(Table13[[#This Row],[Invoice Date]],"mmm")</f>
        <v>Feb</v>
      </c>
      <c r="R361" s="11">
        <f>DAY(Table13[[#This Row],[Invoice Date]])</f>
        <v>7</v>
      </c>
      <c r="S361" s="11" t="s">
        <v>560</v>
      </c>
    </row>
    <row r="362" spans="1:19" x14ac:dyDescent="0.25">
      <c r="A362" s="10" t="s">
        <v>18</v>
      </c>
      <c r="B362" s="2" t="s">
        <v>382</v>
      </c>
      <c r="C362" s="5">
        <v>44905</v>
      </c>
      <c r="D362" s="2" t="s">
        <v>522</v>
      </c>
      <c r="E362" s="2" t="s">
        <v>523</v>
      </c>
      <c r="F362" s="2" t="s">
        <v>539</v>
      </c>
      <c r="G362" s="2" t="s">
        <v>530</v>
      </c>
      <c r="H362" s="2" t="s">
        <v>594</v>
      </c>
      <c r="I362" s="4">
        <v>79.540000000000006</v>
      </c>
      <c r="J362" s="2">
        <v>48</v>
      </c>
      <c r="K362" s="4">
        <f>Table13[[#This Row],[Price per Unit]]*Table13[[#This Row],[Units Sold]]</f>
        <v>3817.92</v>
      </c>
      <c r="L362" s="2">
        <v>595.32000000000005</v>
      </c>
      <c r="M362" s="22">
        <f>Table13[[#This Row],[Operating Profit]]/Table13[[#This Row],[Total Sales]]</f>
        <v>0.15592783505154639</v>
      </c>
      <c r="N362" s="2" t="s">
        <v>554</v>
      </c>
      <c r="O362" s="2" t="str">
        <f>IF(MONTH(Table13[[#This Row],[Invoice Date]])&lt;4,"Q1",IF(MONTH(Table13[[#This Row],[Invoice Date]])&lt;7,"Q2",IF(MONTH(Table13[[#This Row],[Invoice Date]])&lt;10,"Q3",IF(MONTH(Table13[[#This Row],[Invoice Date]])&lt;13,"Q4"))))</f>
        <v>Q4</v>
      </c>
      <c r="P362" s="2">
        <f>YEAR(Table13[[#This Row],[Invoice Date]])</f>
        <v>2022</v>
      </c>
      <c r="Q362" s="11" t="str">
        <f>TEXT(Table13[[#This Row],[Invoice Date]],"mmm")</f>
        <v>Dec</v>
      </c>
      <c r="R362" s="11">
        <f>DAY(Table13[[#This Row],[Invoice Date]])</f>
        <v>10</v>
      </c>
      <c r="S362" s="11" t="s">
        <v>562</v>
      </c>
    </row>
    <row r="363" spans="1:19" x14ac:dyDescent="0.25">
      <c r="A363" s="10" t="s">
        <v>20</v>
      </c>
      <c r="B363" s="2" t="s">
        <v>383</v>
      </c>
      <c r="C363" s="5">
        <v>44949</v>
      </c>
      <c r="D363" s="2" t="s">
        <v>522</v>
      </c>
      <c r="E363" s="2" t="s">
        <v>524</v>
      </c>
      <c r="F363" s="2" t="s">
        <v>532</v>
      </c>
      <c r="G363" s="2" t="s">
        <v>528</v>
      </c>
      <c r="H363" s="2" t="s">
        <v>594</v>
      </c>
      <c r="I363" s="4">
        <v>31.97</v>
      </c>
      <c r="J363" s="2">
        <v>83</v>
      </c>
      <c r="K363" s="4">
        <f>Table13[[#This Row],[Price per Unit]]*Table13[[#This Row],[Units Sold]]</f>
        <v>2653.5099999999998</v>
      </c>
      <c r="L363" s="2">
        <v>337.72</v>
      </c>
      <c r="M363" s="22">
        <f>Table13[[#This Row],[Operating Profit]]/Table13[[#This Row],[Total Sales]]</f>
        <v>0.12727293283236168</v>
      </c>
      <c r="N363" s="2" t="s">
        <v>554</v>
      </c>
      <c r="O363" s="2" t="str">
        <f>IF(MONTH(Table13[[#This Row],[Invoice Date]])&lt;4,"Q1",IF(MONTH(Table13[[#This Row],[Invoice Date]])&lt;7,"Q2",IF(MONTH(Table13[[#This Row],[Invoice Date]])&lt;10,"Q3",IF(MONTH(Table13[[#This Row],[Invoice Date]])&lt;13,"Q4"))))</f>
        <v>Q1</v>
      </c>
      <c r="P363" s="2">
        <f>YEAR(Table13[[#This Row],[Invoice Date]])</f>
        <v>2023</v>
      </c>
      <c r="Q363" s="11" t="str">
        <f>TEXT(Table13[[#This Row],[Invoice Date]],"mmm")</f>
        <v>Jan</v>
      </c>
      <c r="R363" s="11">
        <f>DAY(Table13[[#This Row],[Invoice Date]])</f>
        <v>23</v>
      </c>
      <c r="S363" s="11" t="s">
        <v>560</v>
      </c>
    </row>
    <row r="364" spans="1:19" x14ac:dyDescent="0.25">
      <c r="A364" s="10" t="s">
        <v>21</v>
      </c>
      <c r="B364" s="2" t="s">
        <v>384</v>
      </c>
      <c r="C364" s="5">
        <v>45197</v>
      </c>
      <c r="D364" s="2" t="s">
        <v>522</v>
      </c>
      <c r="E364" s="2" t="s">
        <v>525</v>
      </c>
      <c r="F364" s="2" t="s">
        <v>541</v>
      </c>
      <c r="G364" s="2" t="s">
        <v>553</v>
      </c>
      <c r="H364" s="2" t="s">
        <v>592</v>
      </c>
      <c r="I364" s="4">
        <v>91.94</v>
      </c>
      <c r="J364" s="2">
        <v>87</v>
      </c>
      <c r="K364" s="4">
        <f>Table13[[#This Row],[Price per Unit]]*Table13[[#This Row],[Units Sold]]</f>
        <v>7998.78</v>
      </c>
      <c r="L364" s="2">
        <v>1964.52</v>
      </c>
      <c r="M364" s="22">
        <f>Table13[[#This Row],[Operating Profit]]/Table13[[#This Row],[Total Sales]]</f>
        <v>0.2456024543742921</v>
      </c>
      <c r="N364" s="2" t="s">
        <v>554</v>
      </c>
      <c r="O364" s="2" t="str">
        <f>IF(MONTH(Table13[[#This Row],[Invoice Date]])&lt;4,"Q1",IF(MONTH(Table13[[#This Row],[Invoice Date]])&lt;7,"Q2",IF(MONTH(Table13[[#This Row],[Invoice Date]])&lt;10,"Q3",IF(MONTH(Table13[[#This Row],[Invoice Date]])&lt;13,"Q4"))))</f>
        <v>Q3</v>
      </c>
      <c r="P364" s="2">
        <f>YEAR(Table13[[#This Row],[Invoice Date]])</f>
        <v>2023</v>
      </c>
      <c r="Q364" s="11" t="str">
        <f>TEXT(Table13[[#This Row],[Invoice Date]],"mmm")</f>
        <v>Sep</v>
      </c>
      <c r="R364" s="11">
        <f>DAY(Table13[[#This Row],[Invoice Date]])</f>
        <v>28</v>
      </c>
      <c r="S364" s="11" t="s">
        <v>562</v>
      </c>
    </row>
    <row r="365" spans="1:19" x14ac:dyDescent="0.25">
      <c r="A365" s="10" t="s">
        <v>20</v>
      </c>
      <c r="B365" s="2" t="s">
        <v>385</v>
      </c>
      <c r="C365" s="5">
        <v>44867</v>
      </c>
      <c r="D365" s="2" t="s">
        <v>522</v>
      </c>
      <c r="E365" s="2" t="s">
        <v>526</v>
      </c>
      <c r="F365" s="2" t="s">
        <v>534</v>
      </c>
      <c r="G365" s="2" t="s">
        <v>535</v>
      </c>
      <c r="H365" s="2" t="s">
        <v>592</v>
      </c>
      <c r="I365" s="4">
        <v>103.41</v>
      </c>
      <c r="J365" s="2">
        <v>24</v>
      </c>
      <c r="K365" s="4">
        <f>Table13[[#This Row],[Price per Unit]]*Table13[[#This Row],[Units Sold]]</f>
        <v>2481.84</v>
      </c>
      <c r="L365" s="2">
        <v>651.79999999999995</v>
      </c>
      <c r="M365" s="22">
        <f>Table13[[#This Row],[Operating Profit]]/Table13[[#This Row],[Total Sales]]</f>
        <v>0.262627727814847</v>
      </c>
      <c r="N365" s="2" t="s">
        <v>554</v>
      </c>
      <c r="O365" s="2" t="str">
        <f>IF(MONTH(Table13[[#This Row],[Invoice Date]])&lt;4,"Q1",IF(MONTH(Table13[[#This Row],[Invoice Date]])&lt;7,"Q2",IF(MONTH(Table13[[#This Row],[Invoice Date]])&lt;10,"Q3",IF(MONTH(Table13[[#This Row],[Invoice Date]])&lt;13,"Q4"))))</f>
        <v>Q4</v>
      </c>
      <c r="P365" s="2">
        <f>YEAR(Table13[[#This Row],[Invoice Date]])</f>
        <v>2022</v>
      </c>
      <c r="Q365" s="11" t="str">
        <f>TEXT(Table13[[#This Row],[Invoice Date]],"mmm")</f>
        <v>Nov</v>
      </c>
      <c r="R365" s="11">
        <f>DAY(Table13[[#This Row],[Invoice Date]])</f>
        <v>2</v>
      </c>
      <c r="S365" s="11" t="s">
        <v>560</v>
      </c>
    </row>
    <row r="366" spans="1:19" x14ac:dyDescent="0.25">
      <c r="A366" s="10" t="s">
        <v>19</v>
      </c>
      <c r="B366" s="2" t="s">
        <v>386</v>
      </c>
      <c r="C366" s="5">
        <v>45140</v>
      </c>
      <c r="D366" s="2" t="s">
        <v>522</v>
      </c>
      <c r="E366" s="2" t="s">
        <v>524</v>
      </c>
      <c r="F366" s="2" t="s">
        <v>529</v>
      </c>
      <c r="G366" s="2" t="s">
        <v>538</v>
      </c>
      <c r="H366" s="2" t="s">
        <v>594</v>
      </c>
      <c r="I366" s="4">
        <v>111.49</v>
      </c>
      <c r="J366" s="2">
        <v>11</v>
      </c>
      <c r="K366" s="4">
        <f>Table13[[#This Row],[Price per Unit]]*Table13[[#This Row],[Units Sold]]</f>
        <v>1226.3899999999999</v>
      </c>
      <c r="L366" s="2">
        <v>185.79</v>
      </c>
      <c r="M366" s="22">
        <f>Table13[[#This Row],[Operating Profit]]/Table13[[#This Row],[Total Sales]]</f>
        <v>0.15149340748049153</v>
      </c>
      <c r="N366" s="2" t="s">
        <v>554</v>
      </c>
      <c r="O366" s="2" t="str">
        <f>IF(MONTH(Table13[[#This Row],[Invoice Date]])&lt;4,"Q1",IF(MONTH(Table13[[#This Row],[Invoice Date]])&lt;7,"Q2",IF(MONTH(Table13[[#This Row],[Invoice Date]])&lt;10,"Q3",IF(MONTH(Table13[[#This Row],[Invoice Date]])&lt;13,"Q4"))))</f>
        <v>Q3</v>
      </c>
      <c r="P366" s="2">
        <f>YEAR(Table13[[#This Row],[Invoice Date]])</f>
        <v>2023</v>
      </c>
      <c r="Q366" s="11" t="str">
        <f>TEXT(Table13[[#This Row],[Invoice Date]],"mmm")</f>
        <v>Aug</v>
      </c>
      <c r="R366" s="11">
        <f>DAY(Table13[[#This Row],[Invoice Date]])</f>
        <v>2</v>
      </c>
      <c r="S366" s="11" t="s">
        <v>561</v>
      </c>
    </row>
    <row r="367" spans="1:19" x14ac:dyDescent="0.25">
      <c r="A367" s="10" t="s">
        <v>20</v>
      </c>
      <c r="B367" s="2" t="s">
        <v>387</v>
      </c>
      <c r="C367" s="5">
        <v>45091</v>
      </c>
      <c r="D367" s="2" t="s">
        <v>522</v>
      </c>
      <c r="E367" s="2" t="s">
        <v>524</v>
      </c>
      <c r="F367" s="2" t="s">
        <v>538</v>
      </c>
      <c r="G367" s="2" t="s">
        <v>547</v>
      </c>
      <c r="H367" s="2" t="s">
        <v>592</v>
      </c>
      <c r="I367" s="4">
        <v>68.52</v>
      </c>
      <c r="J367" s="2">
        <v>98</v>
      </c>
      <c r="K367" s="4">
        <f>Table13[[#This Row],[Price per Unit]]*Table13[[#This Row],[Units Sold]]</f>
        <v>6714.96</v>
      </c>
      <c r="L367" s="2">
        <v>1711.54</v>
      </c>
      <c r="M367" s="22">
        <f>Table13[[#This Row],[Operating Profit]]/Table13[[#This Row],[Total Sales]]</f>
        <v>0.25488461584283451</v>
      </c>
      <c r="N367" s="2" t="s">
        <v>555</v>
      </c>
      <c r="O367" s="2" t="str">
        <f>IF(MONTH(Table13[[#This Row],[Invoice Date]])&lt;4,"Q1",IF(MONTH(Table13[[#This Row],[Invoice Date]])&lt;7,"Q2",IF(MONTH(Table13[[#This Row],[Invoice Date]])&lt;10,"Q3",IF(MONTH(Table13[[#This Row],[Invoice Date]])&lt;13,"Q4"))))</f>
        <v>Q2</v>
      </c>
      <c r="P367" s="2">
        <f>YEAR(Table13[[#This Row],[Invoice Date]])</f>
        <v>2023</v>
      </c>
      <c r="Q367" s="11" t="str">
        <f>TEXT(Table13[[#This Row],[Invoice Date]],"mmm")</f>
        <v>Jun</v>
      </c>
      <c r="R367" s="11">
        <f>DAY(Table13[[#This Row],[Invoice Date]])</f>
        <v>14</v>
      </c>
      <c r="S367" s="11" t="s">
        <v>562</v>
      </c>
    </row>
    <row r="368" spans="1:19" x14ac:dyDescent="0.25">
      <c r="A368" s="10" t="s">
        <v>19</v>
      </c>
      <c r="B368" s="2" t="s">
        <v>388</v>
      </c>
      <c r="C368" s="5">
        <v>44379</v>
      </c>
      <c r="D368" s="2" t="s">
        <v>522</v>
      </c>
      <c r="E368" s="2" t="s">
        <v>523</v>
      </c>
      <c r="F368" s="2" t="s">
        <v>527</v>
      </c>
      <c r="G368" s="2" t="s">
        <v>530</v>
      </c>
      <c r="H368" s="2" t="s">
        <v>592</v>
      </c>
      <c r="I368" s="4">
        <v>93.28</v>
      </c>
      <c r="J368" s="2">
        <v>55</v>
      </c>
      <c r="K368" s="4">
        <f>Table13[[#This Row],[Price per Unit]]*Table13[[#This Row],[Units Sold]]</f>
        <v>5130.3999999999996</v>
      </c>
      <c r="L368" s="2">
        <v>908.65</v>
      </c>
      <c r="M368" s="22">
        <f>Table13[[#This Row],[Operating Profit]]/Table13[[#This Row],[Total Sales]]</f>
        <v>0.17711094651489162</v>
      </c>
      <c r="N368" s="2" t="s">
        <v>555</v>
      </c>
      <c r="O368" s="2" t="str">
        <f>IF(MONTH(Table13[[#This Row],[Invoice Date]])&lt;4,"Q1",IF(MONTH(Table13[[#This Row],[Invoice Date]])&lt;7,"Q2",IF(MONTH(Table13[[#This Row],[Invoice Date]])&lt;10,"Q3",IF(MONTH(Table13[[#This Row],[Invoice Date]])&lt;13,"Q4"))))</f>
        <v>Q3</v>
      </c>
      <c r="P368" s="2">
        <f>YEAR(Table13[[#This Row],[Invoice Date]])</f>
        <v>2021</v>
      </c>
      <c r="Q368" s="11" t="str">
        <f>TEXT(Table13[[#This Row],[Invoice Date]],"mmm")</f>
        <v>Jul</v>
      </c>
      <c r="R368" s="11">
        <f>DAY(Table13[[#This Row],[Invoice Date]])</f>
        <v>2</v>
      </c>
      <c r="S368" s="11" t="s">
        <v>560</v>
      </c>
    </row>
    <row r="369" spans="1:19" x14ac:dyDescent="0.25">
      <c r="A369" s="10" t="s">
        <v>19</v>
      </c>
      <c r="B369" s="2" t="s">
        <v>389</v>
      </c>
      <c r="C369" s="5">
        <v>44616</v>
      </c>
      <c r="D369" s="2" t="s">
        <v>522</v>
      </c>
      <c r="E369" s="2" t="s">
        <v>595</v>
      </c>
      <c r="F369" s="2" t="s">
        <v>569</v>
      </c>
      <c r="G369" s="2" t="s">
        <v>570</v>
      </c>
      <c r="H369" s="2" t="s">
        <v>592</v>
      </c>
      <c r="I369" s="4">
        <v>78.59</v>
      </c>
      <c r="J369" s="2">
        <v>28</v>
      </c>
      <c r="K369" s="4">
        <f>Table13[[#This Row],[Price per Unit]]*Table13[[#This Row],[Units Sold]]</f>
        <v>2200.52</v>
      </c>
      <c r="L369" s="2">
        <v>443.05</v>
      </c>
      <c r="M369" s="22">
        <f>Table13[[#This Row],[Operating Profit]]/Table13[[#This Row],[Total Sales]]</f>
        <v>0.20133877447148857</v>
      </c>
      <c r="N369" s="2" t="s">
        <v>555</v>
      </c>
      <c r="O369" s="2" t="str">
        <f>IF(MONTH(Table13[[#This Row],[Invoice Date]])&lt;4,"Q1",IF(MONTH(Table13[[#This Row],[Invoice Date]])&lt;7,"Q2",IF(MONTH(Table13[[#This Row],[Invoice Date]])&lt;10,"Q3",IF(MONTH(Table13[[#This Row],[Invoice Date]])&lt;13,"Q4"))))</f>
        <v>Q1</v>
      </c>
      <c r="P369" s="2">
        <f>YEAR(Table13[[#This Row],[Invoice Date]])</f>
        <v>2022</v>
      </c>
      <c r="Q369" s="11" t="str">
        <f>TEXT(Table13[[#This Row],[Invoice Date]],"mmm")</f>
        <v>Feb</v>
      </c>
      <c r="R369" s="11">
        <f>DAY(Table13[[#This Row],[Invoice Date]])</f>
        <v>24</v>
      </c>
      <c r="S369" s="11" t="s">
        <v>562</v>
      </c>
    </row>
    <row r="370" spans="1:19" x14ac:dyDescent="0.25">
      <c r="A370" s="10" t="s">
        <v>21</v>
      </c>
      <c r="B370" s="2" t="s">
        <v>390</v>
      </c>
      <c r="C370" s="5">
        <v>44930</v>
      </c>
      <c r="D370" s="2" t="s">
        <v>522</v>
      </c>
      <c r="E370" s="2" t="s">
        <v>523</v>
      </c>
      <c r="F370" s="2" t="s">
        <v>539</v>
      </c>
      <c r="G370" s="2" t="s">
        <v>533</v>
      </c>
      <c r="H370" s="2" t="s">
        <v>591</v>
      </c>
      <c r="I370" s="4">
        <v>107.37</v>
      </c>
      <c r="J370" s="2">
        <v>69</v>
      </c>
      <c r="K370" s="4">
        <f>Table13[[#This Row],[Price per Unit]]*Table13[[#This Row],[Units Sold]]</f>
        <v>7408.5300000000007</v>
      </c>
      <c r="L370" s="2">
        <v>2009.19</v>
      </c>
      <c r="M370" s="22">
        <f>Table13[[#This Row],[Operating Profit]]/Table13[[#This Row],[Total Sales]]</f>
        <v>0.27119954970824167</v>
      </c>
      <c r="N370" s="2" t="s">
        <v>554</v>
      </c>
      <c r="O370" s="2" t="str">
        <f>IF(MONTH(Table13[[#This Row],[Invoice Date]])&lt;4,"Q1",IF(MONTH(Table13[[#This Row],[Invoice Date]])&lt;7,"Q2",IF(MONTH(Table13[[#This Row],[Invoice Date]])&lt;10,"Q3",IF(MONTH(Table13[[#This Row],[Invoice Date]])&lt;13,"Q4"))))</f>
        <v>Q1</v>
      </c>
      <c r="P370" s="2">
        <f>YEAR(Table13[[#This Row],[Invoice Date]])</f>
        <v>2023</v>
      </c>
      <c r="Q370" s="11" t="str">
        <f>TEXT(Table13[[#This Row],[Invoice Date]],"mmm")</f>
        <v>Jan</v>
      </c>
      <c r="R370" s="11">
        <f>DAY(Table13[[#This Row],[Invoice Date]])</f>
        <v>4</v>
      </c>
      <c r="S370" s="11" t="s">
        <v>562</v>
      </c>
    </row>
    <row r="371" spans="1:19" x14ac:dyDescent="0.25">
      <c r="A371" s="10" t="s">
        <v>18</v>
      </c>
      <c r="B371" s="2" t="s">
        <v>391</v>
      </c>
      <c r="C371" s="5">
        <v>44648</v>
      </c>
      <c r="D371" s="2" t="s">
        <v>522</v>
      </c>
      <c r="E371" s="2" t="s">
        <v>524</v>
      </c>
      <c r="F371" s="2" t="s">
        <v>538</v>
      </c>
      <c r="G371" s="2" t="s">
        <v>538</v>
      </c>
      <c r="H371" s="2" t="s">
        <v>591</v>
      </c>
      <c r="I371" s="4">
        <v>95.86</v>
      </c>
      <c r="J371" s="2">
        <v>63</v>
      </c>
      <c r="K371" s="4">
        <f>Table13[[#This Row],[Price per Unit]]*Table13[[#This Row],[Units Sold]]</f>
        <v>6039.18</v>
      </c>
      <c r="L371" s="2">
        <v>1509.74</v>
      </c>
      <c r="M371" s="22">
        <f>Table13[[#This Row],[Operating Profit]]/Table13[[#This Row],[Total Sales]]</f>
        <v>0.24999089280332759</v>
      </c>
      <c r="N371" s="2" t="s">
        <v>554</v>
      </c>
      <c r="O371" s="2" t="str">
        <f>IF(MONTH(Table13[[#This Row],[Invoice Date]])&lt;4,"Q1",IF(MONTH(Table13[[#This Row],[Invoice Date]])&lt;7,"Q2",IF(MONTH(Table13[[#This Row],[Invoice Date]])&lt;10,"Q3",IF(MONTH(Table13[[#This Row],[Invoice Date]])&lt;13,"Q4"))))</f>
        <v>Q1</v>
      </c>
      <c r="P371" s="2">
        <f>YEAR(Table13[[#This Row],[Invoice Date]])</f>
        <v>2022</v>
      </c>
      <c r="Q371" s="11" t="str">
        <f>TEXT(Table13[[#This Row],[Invoice Date]],"mmm")</f>
        <v>Mar</v>
      </c>
      <c r="R371" s="11">
        <f>DAY(Table13[[#This Row],[Invoice Date]])</f>
        <v>28</v>
      </c>
      <c r="S371" s="11" t="s">
        <v>560</v>
      </c>
    </row>
    <row r="372" spans="1:19" x14ac:dyDescent="0.25">
      <c r="A372" s="10" t="s">
        <v>20</v>
      </c>
      <c r="B372" s="2" t="s">
        <v>392</v>
      </c>
      <c r="C372" s="5">
        <v>44684</v>
      </c>
      <c r="D372" s="2" t="s">
        <v>522</v>
      </c>
      <c r="E372" s="2" t="s">
        <v>523</v>
      </c>
      <c r="F372" s="2" t="s">
        <v>533</v>
      </c>
      <c r="G372" s="2" t="s">
        <v>530</v>
      </c>
      <c r="H372" s="2" t="s">
        <v>594</v>
      </c>
      <c r="I372" s="4">
        <v>88.35</v>
      </c>
      <c r="J372" s="2">
        <v>59</v>
      </c>
      <c r="K372" s="4">
        <f>Table13[[#This Row],[Price per Unit]]*Table13[[#This Row],[Units Sold]]</f>
        <v>5212.6499999999996</v>
      </c>
      <c r="L372" s="2">
        <v>1360.62</v>
      </c>
      <c r="M372" s="22">
        <f>Table13[[#This Row],[Operating Profit]]/Table13[[#This Row],[Total Sales]]</f>
        <v>0.26102270438260772</v>
      </c>
      <c r="N372" s="2" t="s">
        <v>554</v>
      </c>
      <c r="O372" s="2" t="str">
        <f>IF(MONTH(Table13[[#This Row],[Invoice Date]])&lt;4,"Q1",IF(MONTH(Table13[[#This Row],[Invoice Date]])&lt;7,"Q2",IF(MONTH(Table13[[#This Row],[Invoice Date]])&lt;10,"Q3",IF(MONTH(Table13[[#This Row],[Invoice Date]])&lt;13,"Q4"))))</f>
        <v>Q2</v>
      </c>
      <c r="P372" s="2">
        <f>YEAR(Table13[[#This Row],[Invoice Date]])</f>
        <v>2022</v>
      </c>
      <c r="Q372" s="11" t="str">
        <f>TEXT(Table13[[#This Row],[Invoice Date]],"mmm")</f>
        <v>May</v>
      </c>
      <c r="R372" s="11">
        <f>DAY(Table13[[#This Row],[Invoice Date]])</f>
        <v>3</v>
      </c>
      <c r="S372" s="11" t="s">
        <v>562</v>
      </c>
    </row>
    <row r="373" spans="1:19" x14ac:dyDescent="0.25">
      <c r="A373" s="10" t="s">
        <v>19</v>
      </c>
      <c r="B373" s="2" t="s">
        <v>393</v>
      </c>
      <c r="C373" s="5">
        <v>45120</v>
      </c>
      <c r="D373" s="2" t="s">
        <v>522</v>
      </c>
      <c r="E373" s="2" t="s">
        <v>524</v>
      </c>
      <c r="F373" s="2" t="s">
        <v>529</v>
      </c>
      <c r="G373" s="2" t="s">
        <v>528</v>
      </c>
      <c r="H373" s="2" t="s">
        <v>592</v>
      </c>
      <c r="I373" s="4">
        <v>52.44</v>
      </c>
      <c r="J373" s="2">
        <v>5</v>
      </c>
      <c r="K373" s="4">
        <f>Table13[[#This Row],[Price per Unit]]*Table13[[#This Row],[Units Sold]]</f>
        <v>262.2</v>
      </c>
      <c r="L373" s="2">
        <v>33.4</v>
      </c>
      <c r="M373" s="22">
        <f>Table13[[#This Row],[Operating Profit]]/Table13[[#This Row],[Total Sales]]</f>
        <v>0.12738367658276126</v>
      </c>
      <c r="N373" s="2" t="s">
        <v>554</v>
      </c>
      <c r="O373" s="2" t="str">
        <f>IF(MONTH(Table13[[#This Row],[Invoice Date]])&lt;4,"Q1",IF(MONTH(Table13[[#This Row],[Invoice Date]])&lt;7,"Q2",IF(MONTH(Table13[[#This Row],[Invoice Date]])&lt;10,"Q3",IF(MONTH(Table13[[#This Row],[Invoice Date]])&lt;13,"Q4"))))</f>
        <v>Q3</v>
      </c>
      <c r="P373" s="2">
        <f>YEAR(Table13[[#This Row],[Invoice Date]])</f>
        <v>2023</v>
      </c>
      <c r="Q373" s="11" t="str">
        <f>TEXT(Table13[[#This Row],[Invoice Date]],"mmm")</f>
        <v>Jul</v>
      </c>
      <c r="R373" s="11">
        <f>DAY(Table13[[#This Row],[Invoice Date]])</f>
        <v>13</v>
      </c>
      <c r="S373" s="11" t="s">
        <v>560</v>
      </c>
    </row>
    <row r="374" spans="1:19" x14ac:dyDescent="0.25">
      <c r="A374" s="10" t="s">
        <v>20</v>
      </c>
      <c r="B374" s="2" t="s">
        <v>394</v>
      </c>
      <c r="C374" s="5">
        <v>45163</v>
      </c>
      <c r="D374" s="2" t="s">
        <v>522</v>
      </c>
      <c r="E374" s="2" t="s">
        <v>523</v>
      </c>
      <c r="F374" s="2" t="s">
        <v>527</v>
      </c>
      <c r="G374" s="2" t="s">
        <v>545</v>
      </c>
      <c r="H374" s="2" t="s">
        <v>591</v>
      </c>
      <c r="I374" s="4">
        <v>20.260000000000002</v>
      </c>
      <c r="J374" s="2">
        <v>51</v>
      </c>
      <c r="K374" s="4">
        <f>Table13[[#This Row],[Price per Unit]]*Table13[[#This Row],[Units Sold]]</f>
        <v>1033.26</v>
      </c>
      <c r="L374" s="2">
        <v>117.73</v>
      </c>
      <c r="M374" s="22">
        <f>Table13[[#This Row],[Operating Profit]]/Table13[[#This Row],[Total Sales]]</f>
        <v>0.11394034415345605</v>
      </c>
      <c r="N374" s="2" t="s">
        <v>555</v>
      </c>
      <c r="O374" s="2" t="str">
        <f>IF(MONTH(Table13[[#This Row],[Invoice Date]])&lt;4,"Q1",IF(MONTH(Table13[[#This Row],[Invoice Date]])&lt;7,"Q2",IF(MONTH(Table13[[#This Row],[Invoice Date]])&lt;10,"Q3",IF(MONTH(Table13[[#This Row],[Invoice Date]])&lt;13,"Q4"))))</f>
        <v>Q3</v>
      </c>
      <c r="P374" s="2">
        <f>YEAR(Table13[[#This Row],[Invoice Date]])</f>
        <v>2023</v>
      </c>
      <c r="Q374" s="11" t="str">
        <f>TEXT(Table13[[#This Row],[Invoice Date]],"mmm")</f>
        <v>Aug</v>
      </c>
      <c r="R374" s="11">
        <f>DAY(Table13[[#This Row],[Invoice Date]])</f>
        <v>25</v>
      </c>
      <c r="S374" s="11" t="s">
        <v>561</v>
      </c>
    </row>
    <row r="375" spans="1:19" x14ac:dyDescent="0.25">
      <c r="A375" s="10" t="s">
        <v>18</v>
      </c>
      <c r="B375" s="2" t="s">
        <v>395</v>
      </c>
      <c r="C375" s="5">
        <v>44893</v>
      </c>
      <c r="D375" s="2" t="s">
        <v>522</v>
      </c>
      <c r="E375" s="2" t="s">
        <v>526</v>
      </c>
      <c r="F375" s="2" t="s">
        <v>535</v>
      </c>
      <c r="G375" s="2" t="s">
        <v>537</v>
      </c>
      <c r="H375" s="2" t="s">
        <v>594</v>
      </c>
      <c r="I375" s="4">
        <v>42.63</v>
      </c>
      <c r="J375" s="2">
        <v>21</v>
      </c>
      <c r="K375" s="4">
        <f>Table13[[#This Row],[Price per Unit]]*Table13[[#This Row],[Units Sold]]</f>
        <v>895.23</v>
      </c>
      <c r="L375" s="2">
        <v>249.48</v>
      </c>
      <c r="M375" s="22">
        <f>Table13[[#This Row],[Operating Profit]]/Table13[[#This Row],[Total Sales]]</f>
        <v>0.27867698803659391</v>
      </c>
      <c r="N375" s="2" t="s">
        <v>555</v>
      </c>
      <c r="O375" s="2" t="str">
        <f>IF(MONTH(Table13[[#This Row],[Invoice Date]])&lt;4,"Q1",IF(MONTH(Table13[[#This Row],[Invoice Date]])&lt;7,"Q2",IF(MONTH(Table13[[#This Row],[Invoice Date]])&lt;10,"Q3",IF(MONTH(Table13[[#This Row],[Invoice Date]])&lt;13,"Q4"))))</f>
        <v>Q4</v>
      </c>
      <c r="P375" s="2">
        <f>YEAR(Table13[[#This Row],[Invoice Date]])</f>
        <v>2022</v>
      </c>
      <c r="Q375" s="11" t="str">
        <f>TEXT(Table13[[#This Row],[Invoice Date]],"mmm")</f>
        <v>Nov</v>
      </c>
      <c r="R375" s="11">
        <f>DAY(Table13[[#This Row],[Invoice Date]])</f>
        <v>28</v>
      </c>
      <c r="S375" s="11" t="s">
        <v>562</v>
      </c>
    </row>
    <row r="376" spans="1:19" x14ac:dyDescent="0.25">
      <c r="A376" s="10" t="s">
        <v>18</v>
      </c>
      <c r="B376" s="2" t="s">
        <v>396</v>
      </c>
      <c r="C376" s="5">
        <v>44966</v>
      </c>
      <c r="D376" s="2" t="s">
        <v>522</v>
      </c>
      <c r="E376" s="2" t="s">
        <v>523</v>
      </c>
      <c r="F376" s="2" t="s">
        <v>539</v>
      </c>
      <c r="G376" s="2" t="s">
        <v>533</v>
      </c>
      <c r="H376" s="2" t="s">
        <v>592</v>
      </c>
      <c r="I376" s="4">
        <v>35.22</v>
      </c>
      <c r="J376" s="2">
        <v>12</v>
      </c>
      <c r="K376" s="4">
        <f>Table13[[#This Row],[Price per Unit]]*Table13[[#This Row],[Units Sold]]</f>
        <v>422.64</v>
      </c>
      <c r="L376" s="2">
        <v>75.05</v>
      </c>
      <c r="M376" s="22">
        <f>Table13[[#This Row],[Operating Profit]]/Table13[[#This Row],[Total Sales]]</f>
        <v>0.1775742949081961</v>
      </c>
      <c r="N376" s="2" t="s">
        <v>554</v>
      </c>
      <c r="O376" s="2" t="str">
        <f>IF(MONTH(Table13[[#This Row],[Invoice Date]])&lt;4,"Q1",IF(MONTH(Table13[[#This Row],[Invoice Date]])&lt;7,"Q2",IF(MONTH(Table13[[#This Row],[Invoice Date]])&lt;10,"Q3",IF(MONTH(Table13[[#This Row],[Invoice Date]])&lt;13,"Q4"))))</f>
        <v>Q1</v>
      </c>
      <c r="P376" s="2">
        <f>YEAR(Table13[[#This Row],[Invoice Date]])</f>
        <v>2023</v>
      </c>
      <c r="Q376" s="11" t="str">
        <f>TEXT(Table13[[#This Row],[Invoice Date]],"mmm")</f>
        <v>Feb</v>
      </c>
      <c r="R376" s="11">
        <f>DAY(Table13[[#This Row],[Invoice Date]])</f>
        <v>9</v>
      </c>
      <c r="S376" s="11" t="s">
        <v>561</v>
      </c>
    </row>
    <row r="377" spans="1:19" x14ac:dyDescent="0.25">
      <c r="A377" s="10" t="s">
        <v>17</v>
      </c>
      <c r="B377" s="2" t="s">
        <v>397</v>
      </c>
      <c r="C377" s="5">
        <v>44333</v>
      </c>
      <c r="D377" s="2" t="s">
        <v>522</v>
      </c>
      <c r="E377" s="2" t="s">
        <v>595</v>
      </c>
      <c r="F377" s="2" t="s">
        <v>569</v>
      </c>
      <c r="G377" s="2" t="s">
        <v>571</v>
      </c>
      <c r="H377" s="2" t="s">
        <v>593</v>
      </c>
      <c r="I377" s="4">
        <v>78.38</v>
      </c>
      <c r="J377" s="2">
        <v>50</v>
      </c>
      <c r="K377" s="4">
        <f>Table13[[#This Row],[Price per Unit]]*Table13[[#This Row],[Units Sold]]</f>
        <v>3919</v>
      </c>
      <c r="L377" s="2">
        <v>617.54</v>
      </c>
      <c r="M377" s="22">
        <f>Table13[[#This Row],[Operating Profit]]/Table13[[#This Row],[Total Sales]]</f>
        <v>0.15757591222250572</v>
      </c>
      <c r="N377" s="2" t="s">
        <v>554</v>
      </c>
      <c r="O377" s="2" t="str">
        <f>IF(MONTH(Table13[[#This Row],[Invoice Date]])&lt;4,"Q1",IF(MONTH(Table13[[#This Row],[Invoice Date]])&lt;7,"Q2",IF(MONTH(Table13[[#This Row],[Invoice Date]])&lt;10,"Q3",IF(MONTH(Table13[[#This Row],[Invoice Date]])&lt;13,"Q4"))))</f>
        <v>Q2</v>
      </c>
      <c r="P377" s="2">
        <f>YEAR(Table13[[#This Row],[Invoice Date]])</f>
        <v>2021</v>
      </c>
      <c r="Q377" s="11" t="str">
        <f>TEXT(Table13[[#This Row],[Invoice Date]],"mmm")</f>
        <v>May</v>
      </c>
      <c r="R377" s="11">
        <f>DAY(Table13[[#This Row],[Invoice Date]])</f>
        <v>17</v>
      </c>
      <c r="S377" s="11" t="s">
        <v>562</v>
      </c>
    </row>
    <row r="378" spans="1:19" x14ac:dyDescent="0.25">
      <c r="A378" s="10" t="s">
        <v>18</v>
      </c>
      <c r="B378" s="2" t="s">
        <v>398</v>
      </c>
      <c r="C378" s="5">
        <v>45172</v>
      </c>
      <c r="D378" s="2" t="s">
        <v>522</v>
      </c>
      <c r="E378" s="2" t="s">
        <v>524</v>
      </c>
      <c r="F378" s="2" t="s">
        <v>528</v>
      </c>
      <c r="G378" s="2" t="s">
        <v>538</v>
      </c>
      <c r="H378" s="2" t="s">
        <v>592</v>
      </c>
      <c r="I378" s="4">
        <v>99.59</v>
      </c>
      <c r="J378" s="2">
        <v>4</v>
      </c>
      <c r="K378" s="4">
        <f>Table13[[#This Row],[Price per Unit]]*Table13[[#This Row],[Units Sold]]</f>
        <v>398.36</v>
      </c>
      <c r="L378" s="2">
        <v>97.57</v>
      </c>
      <c r="M378" s="22">
        <f>Table13[[#This Row],[Operating Profit]]/Table13[[#This Row],[Total Sales]]</f>
        <v>0.24492920976001603</v>
      </c>
      <c r="N378" s="2" t="s">
        <v>555</v>
      </c>
      <c r="O378" s="2" t="str">
        <f>IF(MONTH(Table13[[#This Row],[Invoice Date]])&lt;4,"Q1",IF(MONTH(Table13[[#This Row],[Invoice Date]])&lt;7,"Q2",IF(MONTH(Table13[[#This Row],[Invoice Date]])&lt;10,"Q3",IF(MONTH(Table13[[#This Row],[Invoice Date]])&lt;13,"Q4"))))</f>
        <v>Q3</v>
      </c>
      <c r="P378" s="2">
        <f>YEAR(Table13[[#This Row],[Invoice Date]])</f>
        <v>2023</v>
      </c>
      <c r="Q378" s="11" t="str">
        <f>TEXT(Table13[[#This Row],[Invoice Date]],"mmm")</f>
        <v>Sep</v>
      </c>
      <c r="R378" s="11">
        <f>DAY(Table13[[#This Row],[Invoice Date]])</f>
        <v>3</v>
      </c>
      <c r="S378" s="11" t="s">
        <v>562</v>
      </c>
    </row>
    <row r="379" spans="1:19" x14ac:dyDescent="0.25">
      <c r="A379" s="10" t="s">
        <v>21</v>
      </c>
      <c r="B379" s="2" t="s">
        <v>399</v>
      </c>
      <c r="C379" s="5">
        <v>44922</v>
      </c>
      <c r="D379" s="2" t="s">
        <v>522</v>
      </c>
      <c r="E379" s="2" t="s">
        <v>523</v>
      </c>
      <c r="F379" s="2" t="s">
        <v>530</v>
      </c>
      <c r="G379" s="2" t="s">
        <v>539</v>
      </c>
      <c r="H379" s="2" t="s">
        <v>592</v>
      </c>
      <c r="I379" s="4">
        <v>47.7</v>
      </c>
      <c r="J379" s="2">
        <v>42</v>
      </c>
      <c r="K379" s="4">
        <f>Table13[[#This Row],[Price per Unit]]*Table13[[#This Row],[Units Sold]]</f>
        <v>2003.4</v>
      </c>
      <c r="L379" s="2">
        <v>535.48</v>
      </c>
      <c r="M379" s="22">
        <f>Table13[[#This Row],[Operating Profit]]/Table13[[#This Row],[Total Sales]]</f>
        <v>0.26728561445542576</v>
      </c>
      <c r="N379" s="2" t="s">
        <v>554</v>
      </c>
      <c r="O379" s="2" t="str">
        <f>IF(MONTH(Table13[[#This Row],[Invoice Date]])&lt;4,"Q1",IF(MONTH(Table13[[#This Row],[Invoice Date]])&lt;7,"Q2",IF(MONTH(Table13[[#This Row],[Invoice Date]])&lt;10,"Q3",IF(MONTH(Table13[[#This Row],[Invoice Date]])&lt;13,"Q4"))))</f>
        <v>Q4</v>
      </c>
      <c r="P379" s="2">
        <f>YEAR(Table13[[#This Row],[Invoice Date]])</f>
        <v>2022</v>
      </c>
      <c r="Q379" s="11" t="str">
        <f>TEXT(Table13[[#This Row],[Invoice Date]],"mmm")</f>
        <v>Dec</v>
      </c>
      <c r="R379" s="11">
        <f>DAY(Table13[[#This Row],[Invoice Date]])</f>
        <v>27</v>
      </c>
      <c r="S379" s="11" t="s">
        <v>562</v>
      </c>
    </row>
    <row r="380" spans="1:19" x14ac:dyDescent="0.25">
      <c r="A380" s="10" t="s">
        <v>19</v>
      </c>
      <c r="B380" s="2" t="s">
        <v>400</v>
      </c>
      <c r="C380" s="5">
        <v>44631</v>
      </c>
      <c r="D380" s="2" t="s">
        <v>522</v>
      </c>
      <c r="E380" s="2" t="s">
        <v>595</v>
      </c>
      <c r="F380" s="2" t="s">
        <v>572</v>
      </c>
      <c r="G380" s="2" t="s">
        <v>573</v>
      </c>
      <c r="H380" s="2" t="s">
        <v>591</v>
      </c>
      <c r="I380" s="4">
        <v>142.08000000000001</v>
      </c>
      <c r="J380" s="2">
        <v>84</v>
      </c>
      <c r="K380" s="4">
        <f>Table13[[#This Row],[Price per Unit]]*Table13[[#This Row],[Units Sold]]</f>
        <v>11934.720000000001</v>
      </c>
      <c r="L380" s="2">
        <v>3252.19</v>
      </c>
      <c r="M380" s="22">
        <f>Table13[[#This Row],[Operating Profit]]/Table13[[#This Row],[Total Sales]]</f>
        <v>0.27249822367009863</v>
      </c>
      <c r="N380" s="2" t="s">
        <v>554</v>
      </c>
      <c r="O380" s="2" t="str">
        <f>IF(MONTH(Table13[[#This Row],[Invoice Date]])&lt;4,"Q1",IF(MONTH(Table13[[#This Row],[Invoice Date]])&lt;7,"Q2",IF(MONTH(Table13[[#This Row],[Invoice Date]])&lt;10,"Q3",IF(MONTH(Table13[[#This Row],[Invoice Date]])&lt;13,"Q4"))))</f>
        <v>Q1</v>
      </c>
      <c r="P380" s="2">
        <f>YEAR(Table13[[#This Row],[Invoice Date]])</f>
        <v>2022</v>
      </c>
      <c r="Q380" s="11" t="str">
        <f>TEXT(Table13[[#This Row],[Invoice Date]],"mmm")</f>
        <v>Mar</v>
      </c>
      <c r="R380" s="11">
        <f>DAY(Table13[[#This Row],[Invoice Date]])</f>
        <v>11</v>
      </c>
      <c r="S380" s="11" t="s">
        <v>560</v>
      </c>
    </row>
    <row r="381" spans="1:19" x14ac:dyDescent="0.25">
      <c r="A381" s="10" t="s">
        <v>17</v>
      </c>
      <c r="B381" s="2" t="s">
        <v>401</v>
      </c>
      <c r="C381" s="5">
        <v>45119</v>
      </c>
      <c r="D381" s="2" t="s">
        <v>522</v>
      </c>
      <c r="E381" s="2" t="s">
        <v>524</v>
      </c>
      <c r="F381" s="2" t="s">
        <v>536</v>
      </c>
      <c r="G381" s="2" t="s">
        <v>538</v>
      </c>
      <c r="H381" s="2" t="s">
        <v>594</v>
      </c>
      <c r="I381" s="4">
        <v>20.87</v>
      </c>
      <c r="J381" s="2">
        <v>38</v>
      </c>
      <c r="K381" s="4">
        <f>Table13[[#This Row],[Price per Unit]]*Table13[[#This Row],[Units Sold]]</f>
        <v>793.06000000000006</v>
      </c>
      <c r="L381" s="2">
        <v>129.43</v>
      </c>
      <c r="M381" s="22">
        <f>Table13[[#This Row],[Operating Profit]]/Table13[[#This Row],[Total Sales]]</f>
        <v>0.16320328852798022</v>
      </c>
      <c r="N381" s="2" t="s">
        <v>554</v>
      </c>
      <c r="O381" s="2" t="str">
        <f>IF(MONTH(Table13[[#This Row],[Invoice Date]])&lt;4,"Q1",IF(MONTH(Table13[[#This Row],[Invoice Date]])&lt;7,"Q2",IF(MONTH(Table13[[#This Row],[Invoice Date]])&lt;10,"Q3",IF(MONTH(Table13[[#This Row],[Invoice Date]])&lt;13,"Q4"))))</f>
        <v>Q3</v>
      </c>
      <c r="P381" s="2">
        <f>YEAR(Table13[[#This Row],[Invoice Date]])</f>
        <v>2023</v>
      </c>
      <c r="Q381" s="11" t="str">
        <f>TEXT(Table13[[#This Row],[Invoice Date]],"mmm")</f>
        <v>Jul</v>
      </c>
      <c r="R381" s="11">
        <f>DAY(Table13[[#This Row],[Invoice Date]])</f>
        <v>12</v>
      </c>
      <c r="S381" s="11" t="s">
        <v>561</v>
      </c>
    </row>
    <row r="382" spans="1:19" x14ac:dyDescent="0.25">
      <c r="A382" s="10" t="s">
        <v>21</v>
      </c>
      <c r="B382" s="2" t="s">
        <v>402</v>
      </c>
      <c r="C382" s="5">
        <v>44275</v>
      </c>
      <c r="D382" s="2" t="s">
        <v>522</v>
      </c>
      <c r="E382" s="2" t="s">
        <v>595</v>
      </c>
      <c r="F382" s="2" t="s">
        <v>572</v>
      </c>
      <c r="G382" s="2" t="s">
        <v>574</v>
      </c>
      <c r="H382" s="2" t="s">
        <v>594</v>
      </c>
      <c r="I382" s="4">
        <v>120.4</v>
      </c>
      <c r="J382" s="2">
        <v>25</v>
      </c>
      <c r="K382" s="4">
        <f>Table13[[#This Row],[Price per Unit]]*Table13[[#This Row],[Units Sold]]</f>
        <v>3010</v>
      </c>
      <c r="L382" s="2">
        <v>814.03</v>
      </c>
      <c r="M382" s="22">
        <f>Table13[[#This Row],[Operating Profit]]/Table13[[#This Row],[Total Sales]]</f>
        <v>0.27044186046511626</v>
      </c>
      <c r="N382" s="2" t="s">
        <v>555</v>
      </c>
      <c r="O382" s="2" t="str">
        <f>IF(MONTH(Table13[[#This Row],[Invoice Date]])&lt;4,"Q1",IF(MONTH(Table13[[#This Row],[Invoice Date]])&lt;7,"Q2",IF(MONTH(Table13[[#This Row],[Invoice Date]])&lt;10,"Q3",IF(MONTH(Table13[[#This Row],[Invoice Date]])&lt;13,"Q4"))))</f>
        <v>Q1</v>
      </c>
      <c r="P382" s="2">
        <f>YEAR(Table13[[#This Row],[Invoice Date]])</f>
        <v>2021</v>
      </c>
      <c r="Q382" s="11" t="str">
        <f>TEXT(Table13[[#This Row],[Invoice Date]],"mmm")</f>
        <v>Mar</v>
      </c>
      <c r="R382" s="11">
        <f>DAY(Table13[[#This Row],[Invoice Date]])</f>
        <v>20</v>
      </c>
      <c r="S382" s="11" t="s">
        <v>562</v>
      </c>
    </row>
    <row r="383" spans="1:19" x14ac:dyDescent="0.25">
      <c r="A383" s="10" t="s">
        <v>20</v>
      </c>
      <c r="B383" s="2" t="s">
        <v>403</v>
      </c>
      <c r="C383" s="5">
        <v>44698</v>
      </c>
      <c r="D383" s="2" t="s">
        <v>522</v>
      </c>
      <c r="E383" s="2" t="s">
        <v>524</v>
      </c>
      <c r="F383" s="2" t="s">
        <v>532</v>
      </c>
      <c r="G383" s="2" t="s">
        <v>529</v>
      </c>
      <c r="H383" s="2" t="s">
        <v>591</v>
      </c>
      <c r="I383" s="4">
        <v>101.28</v>
      </c>
      <c r="J383" s="2">
        <v>14</v>
      </c>
      <c r="K383" s="4">
        <f>Table13[[#This Row],[Price per Unit]]*Table13[[#This Row],[Units Sold]]</f>
        <v>1417.92</v>
      </c>
      <c r="L383" s="2">
        <v>153.4</v>
      </c>
      <c r="M383" s="22">
        <f>Table13[[#This Row],[Operating Profit]]/Table13[[#This Row],[Total Sales]]</f>
        <v>0.10818663958474385</v>
      </c>
      <c r="N383" s="2" t="s">
        <v>555</v>
      </c>
      <c r="O383" s="2" t="str">
        <f>IF(MONTH(Table13[[#This Row],[Invoice Date]])&lt;4,"Q1",IF(MONTH(Table13[[#This Row],[Invoice Date]])&lt;7,"Q2",IF(MONTH(Table13[[#This Row],[Invoice Date]])&lt;10,"Q3",IF(MONTH(Table13[[#This Row],[Invoice Date]])&lt;13,"Q4"))))</f>
        <v>Q2</v>
      </c>
      <c r="P383" s="2">
        <f>YEAR(Table13[[#This Row],[Invoice Date]])</f>
        <v>2022</v>
      </c>
      <c r="Q383" s="11" t="str">
        <f>TEXT(Table13[[#This Row],[Invoice Date]],"mmm")</f>
        <v>May</v>
      </c>
      <c r="R383" s="11">
        <f>DAY(Table13[[#This Row],[Invoice Date]])</f>
        <v>17</v>
      </c>
      <c r="S383" s="11" t="s">
        <v>560</v>
      </c>
    </row>
    <row r="384" spans="1:19" x14ac:dyDescent="0.25">
      <c r="A384" s="10" t="s">
        <v>19</v>
      </c>
      <c r="B384" s="2" t="s">
        <v>404</v>
      </c>
      <c r="C384" s="5">
        <v>44476</v>
      </c>
      <c r="D384" s="2" t="s">
        <v>522</v>
      </c>
      <c r="E384" s="2" t="s">
        <v>523</v>
      </c>
      <c r="F384" s="2" t="s">
        <v>530</v>
      </c>
      <c r="G384" s="2" t="s">
        <v>527</v>
      </c>
      <c r="H384" s="2" t="s">
        <v>592</v>
      </c>
      <c r="I384" s="4">
        <v>68.56</v>
      </c>
      <c r="J384" s="2">
        <v>75</v>
      </c>
      <c r="K384" s="4">
        <f>Table13[[#This Row],[Price per Unit]]*Table13[[#This Row],[Units Sold]]</f>
        <v>5142</v>
      </c>
      <c r="L384" s="2">
        <v>565.27</v>
      </c>
      <c r="M384" s="22">
        <f>Table13[[#This Row],[Operating Profit]]/Table13[[#This Row],[Total Sales]]</f>
        <v>0.1099319330999611</v>
      </c>
      <c r="N384" s="2" t="s">
        <v>554</v>
      </c>
      <c r="O384" s="2" t="str">
        <f>IF(MONTH(Table13[[#This Row],[Invoice Date]])&lt;4,"Q1",IF(MONTH(Table13[[#This Row],[Invoice Date]])&lt;7,"Q2",IF(MONTH(Table13[[#This Row],[Invoice Date]])&lt;10,"Q3",IF(MONTH(Table13[[#This Row],[Invoice Date]])&lt;13,"Q4"))))</f>
        <v>Q4</v>
      </c>
      <c r="P384" s="2">
        <f>YEAR(Table13[[#This Row],[Invoice Date]])</f>
        <v>2021</v>
      </c>
      <c r="Q384" s="11" t="str">
        <f>TEXT(Table13[[#This Row],[Invoice Date]],"mmm")</f>
        <v>Oct</v>
      </c>
      <c r="R384" s="11">
        <f>DAY(Table13[[#This Row],[Invoice Date]])</f>
        <v>7</v>
      </c>
      <c r="S384" s="11" t="s">
        <v>562</v>
      </c>
    </row>
    <row r="385" spans="1:19" x14ac:dyDescent="0.25">
      <c r="A385" s="10" t="s">
        <v>18</v>
      </c>
      <c r="B385" s="2" t="s">
        <v>405</v>
      </c>
      <c r="C385" s="5">
        <v>45173</v>
      </c>
      <c r="D385" s="2" t="s">
        <v>522</v>
      </c>
      <c r="E385" s="2" t="s">
        <v>595</v>
      </c>
      <c r="F385" s="2" t="s">
        <v>575</v>
      </c>
      <c r="G385" s="2" t="s">
        <v>576</v>
      </c>
      <c r="H385" s="2" t="s">
        <v>593</v>
      </c>
      <c r="I385" s="4">
        <v>26.56</v>
      </c>
      <c r="J385" s="2">
        <v>32</v>
      </c>
      <c r="K385" s="4">
        <f>Table13[[#This Row],[Price per Unit]]*Table13[[#This Row],[Units Sold]]</f>
        <v>849.92</v>
      </c>
      <c r="L385" s="2">
        <v>190.98</v>
      </c>
      <c r="M385" s="22">
        <f>Table13[[#This Row],[Operating Profit]]/Table13[[#This Row],[Total Sales]]</f>
        <v>0.22470350150602408</v>
      </c>
      <c r="N385" s="2" t="s">
        <v>555</v>
      </c>
      <c r="O385" s="2" t="str">
        <f>IF(MONTH(Table13[[#This Row],[Invoice Date]])&lt;4,"Q1",IF(MONTH(Table13[[#This Row],[Invoice Date]])&lt;7,"Q2",IF(MONTH(Table13[[#This Row],[Invoice Date]])&lt;10,"Q3",IF(MONTH(Table13[[#This Row],[Invoice Date]])&lt;13,"Q4"))))</f>
        <v>Q3</v>
      </c>
      <c r="P385" s="2">
        <f>YEAR(Table13[[#This Row],[Invoice Date]])</f>
        <v>2023</v>
      </c>
      <c r="Q385" s="11" t="str">
        <f>TEXT(Table13[[#This Row],[Invoice Date]],"mmm")</f>
        <v>Sep</v>
      </c>
      <c r="R385" s="11">
        <f>DAY(Table13[[#This Row],[Invoice Date]])</f>
        <v>4</v>
      </c>
      <c r="S385" s="11" t="s">
        <v>560</v>
      </c>
    </row>
    <row r="386" spans="1:19" x14ac:dyDescent="0.25">
      <c r="A386" s="10" t="s">
        <v>19</v>
      </c>
      <c r="B386" s="2" t="s">
        <v>406</v>
      </c>
      <c r="C386" s="5">
        <v>44214</v>
      </c>
      <c r="D386" s="2" t="s">
        <v>522</v>
      </c>
      <c r="E386" s="2" t="s">
        <v>523</v>
      </c>
      <c r="F386" s="2" t="s">
        <v>527</v>
      </c>
      <c r="G386" s="2" t="s">
        <v>527</v>
      </c>
      <c r="H386" s="2" t="s">
        <v>592</v>
      </c>
      <c r="I386" s="4">
        <v>101.57</v>
      </c>
      <c r="J386" s="2">
        <v>11</v>
      </c>
      <c r="K386" s="4">
        <f>Table13[[#This Row],[Price per Unit]]*Table13[[#This Row],[Units Sold]]</f>
        <v>1117.27</v>
      </c>
      <c r="L386" s="2">
        <v>125.83</v>
      </c>
      <c r="M386" s="22">
        <f>Table13[[#This Row],[Operating Profit]]/Table13[[#This Row],[Total Sales]]</f>
        <v>0.11262273219544067</v>
      </c>
      <c r="N386" s="2" t="s">
        <v>554</v>
      </c>
      <c r="O386" s="2" t="str">
        <f>IF(MONTH(Table13[[#This Row],[Invoice Date]])&lt;4,"Q1",IF(MONTH(Table13[[#This Row],[Invoice Date]])&lt;7,"Q2",IF(MONTH(Table13[[#This Row],[Invoice Date]])&lt;10,"Q3",IF(MONTH(Table13[[#This Row],[Invoice Date]])&lt;13,"Q4"))))</f>
        <v>Q1</v>
      </c>
      <c r="P386" s="2">
        <f>YEAR(Table13[[#This Row],[Invoice Date]])</f>
        <v>2021</v>
      </c>
      <c r="Q386" s="11" t="str">
        <f>TEXT(Table13[[#This Row],[Invoice Date]],"mmm")</f>
        <v>Jan</v>
      </c>
      <c r="R386" s="11">
        <f>DAY(Table13[[#This Row],[Invoice Date]])</f>
        <v>18</v>
      </c>
      <c r="S386" s="11" t="s">
        <v>562</v>
      </c>
    </row>
    <row r="387" spans="1:19" x14ac:dyDescent="0.25">
      <c r="A387" s="10" t="s">
        <v>20</v>
      </c>
      <c r="B387" s="2" t="s">
        <v>407</v>
      </c>
      <c r="C387" s="5">
        <v>45193</v>
      </c>
      <c r="D387" s="2" t="s">
        <v>522</v>
      </c>
      <c r="E387" s="2" t="s">
        <v>524</v>
      </c>
      <c r="F387" s="2" t="s">
        <v>532</v>
      </c>
      <c r="G387" s="2" t="s">
        <v>538</v>
      </c>
      <c r="H387" s="2" t="s">
        <v>592</v>
      </c>
      <c r="I387" s="4">
        <v>70.13</v>
      </c>
      <c r="J387" s="2">
        <v>61</v>
      </c>
      <c r="K387" s="4">
        <f>Table13[[#This Row],[Price per Unit]]*Table13[[#This Row],[Units Sold]]</f>
        <v>4277.9299999999994</v>
      </c>
      <c r="L387" s="2">
        <v>705.52</v>
      </c>
      <c r="M387" s="22">
        <f>Table13[[#This Row],[Operating Profit]]/Table13[[#This Row],[Total Sales]]</f>
        <v>0.16492088463345592</v>
      </c>
      <c r="N387" s="2" t="s">
        <v>554</v>
      </c>
      <c r="O387" s="2" t="str">
        <f>IF(MONTH(Table13[[#This Row],[Invoice Date]])&lt;4,"Q1",IF(MONTH(Table13[[#This Row],[Invoice Date]])&lt;7,"Q2",IF(MONTH(Table13[[#This Row],[Invoice Date]])&lt;10,"Q3",IF(MONTH(Table13[[#This Row],[Invoice Date]])&lt;13,"Q4"))))</f>
        <v>Q3</v>
      </c>
      <c r="P387" s="2">
        <f>YEAR(Table13[[#This Row],[Invoice Date]])</f>
        <v>2023</v>
      </c>
      <c r="Q387" s="11" t="str">
        <f>TEXT(Table13[[#This Row],[Invoice Date]],"mmm")</f>
        <v>Sep</v>
      </c>
      <c r="R387" s="11">
        <f>DAY(Table13[[#This Row],[Invoice Date]])</f>
        <v>24</v>
      </c>
      <c r="S387" s="11" t="s">
        <v>561</v>
      </c>
    </row>
    <row r="388" spans="1:19" x14ac:dyDescent="0.25">
      <c r="A388" s="10" t="s">
        <v>17</v>
      </c>
      <c r="B388" s="2" t="s">
        <v>408</v>
      </c>
      <c r="C388" s="5">
        <v>44253</v>
      </c>
      <c r="D388" s="2" t="s">
        <v>522</v>
      </c>
      <c r="E388" s="2" t="s">
        <v>525</v>
      </c>
      <c r="F388" s="2" t="s">
        <v>543</v>
      </c>
      <c r="G388" s="2" t="s">
        <v>552</v>
      </c>
      <c r="H388" s="2" t="s">
        <v>593</v>
      </c>
      <c r="I388" s="4">
        <v>141.71</v>
      </c>
      <c r="J388" s="2">
        <v>18</v>
      </c>
      <c r="K388" s="4">
        <f>Table13[[#This Row],[Price per Unit]]*Table13[[#This Row],[Units Sold]]</f>
        <v>2550.7800000000002</v>
      </c>
      <c r="L388" s="2">
        <v>598.29</v>
      </c>
      <c r="M388" s="22">
        <f>Table13[[#This Row],[Operating Profit]]/Table13[[#This Row],[Total Sales]]</f>
        <v>0.23455178416013922</v>
      </c>
      <c r="N388" s="2" t="s">
        <v>555</v>
      </c>
      <c r="O388" s="2" t="str">
        <f>IF(MONTH(Table13[[#This Row],[Invoice Date]])&lt;4,"Q1",IF(MONTH(Table13[[#This Row],[Invoice Date]])&lt;7,"Q2",IF(MONTH(Table13[[#This Row],[Invoice Date]])&lt;10,"Q3",IF(MONTH(Table13[[#This Row],[Invoice Date]])&lt;13,"Q4"))))</f>
        <v>Q1</v>
      </c>
      <c r="P388" s="2">
        <f>YEAR(Table13[[#This Row],[Invoice Date]])</f>
        <v>2021</v>
      </c>
      <c r="Q388" s="11" t="str">
        <f>TEXT(Table13[[#This Row],[Invoice Date]],"mmm")</f>
        <v>Feb</v>
      </c>
      <c r="R388" s="11">
        <f>DAY(Table13[[#This Row],[Invoice Date]])</f>
        <v>26</v>
      </c>
      <c r="S388" s="11" t="s">
        <v>561</v>
      </c>
    </row>
    <row r="389" spans="1:19" x14ac:dyDescent="0.25">
      <c r="A389" s="10" t="s">
        <v>17</v>
      </c>
      <c r="B389" s="2" t="s">
        <v>409</v>
      </c>
      <c r="C389" s="5">
        <v>45265</v>
      </c>
      <c r="D389" s="2" t="s">
        <v>522</v>
      </c>
      <c r="E389" s="2" t="s">
        <v>525</v>
      </c>
      <c r="F389" s="2" t="s">
        <v>540</v>
      </c>
      <c r="G389" s="2" t="s">
        <v>553</v>
      </c>
      <c r="H389" s="2" t="s">
        <v>591</v>
      </c>
      <c r="I389" s="4">
        <v>90.46</v>
      </c>
      <c r="J389" s="2">
        <v>27</v>
      </c>
      <c r="K389" s="4">
        <f>Table13[[#This Row],[Price per Unit]]*Table13[[#This Row],[Units Sold]]</f>
        <v>2442.4199999999996</v>
      </c>
      <c r="L389" s="2">
        <v>408.99</v>
      </c>
      <c r="M389" s="22">
        <f>Table13[[#This Row],[Operating Profit]]/Table13[[#This Row],[Total Sales]]</f>
        <v>0.16745277225047292</v>
      </c>
      <c r="N389" s="2" t="s">
        <v>554</v>
      </c>
      <c r="O389" s="2" t="str">
        <f>IF(MONTH(Table13[[#This Row],[Invoice Date]])&lt;4,"Q1",IF(MONTH(Table13[[#This Row],[Invoice Date]])&lt;7,"Q2",IF(MONTH(Table13[[#This Row],[Invoice Date]])&lt;10,"Q3",IF(MONTH(Table13[[#This Row],[Invoice Date]])&lt;13,"Q4"))))</f>
        <v>Q4</v>
      </c>
      <c r="P389" s="2">
        <f>YEAR(Table13[[#This Row],[Invoice Date]])</f>
        <v>2023</v>
      </c>
      <c r="Q389" s="11" t="str">
        <f>TEXT(Table13[[#This Row],[Invoice Date]],"mmm")</f>
        <v>Dec</v>
      </c>
      <c r="R389" s="11">
        <f>DAY(Table13[[#This Row],[Invoice Date]])</f>
        <v>5</v>
      </c>
      <c r="S389" s="11" t="s">
        <v>562</v>
      </c>
    </row>
    <row r="390" spans="1:19" x14ac:dyDescent="0.25">
      <c r="A390" s="10" t="s">
        <v>17</v>
      </c>
      <c r="B390" s="2" t="s">
        <v>410</v>
      </c>
      <c r="C390" s="5">
        <v>44753</v>
      </c>
      <c r="D390" s="2" t="s">
        <v>522</v>
      </c>
      <c r="E390" s="2" t="s">
        <v>526</v>
      </c>
      <c r="F390" s="2" t="s">
        <v>534</v>
      </c>
      <c r="G390" s="2" t="s">
        <v>544</v>
      </c>
      <c r="H390" s="2" t="s">
        <v>594</v>
      </c>
      <c r="I390" s="4">
        <v>142.15</v>
      </c>
      <c r="J390" s="2">
        <v>55</v>
      </c>
      <c r="K390" s="4">
        <f>Table13[[#This Row],[Price per Unit]]*Table13[[#This Row],[Units Sold]]</f>
        <v>7818.25</v>
      </c>
      <c r="L390" s="2">
        <v>1062.6600000000001</v>
      </c>
      <c r="M390" s="22">
        <f>Table13[[#This Row],[Operating Profit]]/Table13[[#This Row],[Total Sales]]</f>
        <v>0.13592044255428007</v>
      </c>
      <c r="N390" s="2" t="s">
        <v>554</v>
      </c>
      <c r="O390" s="2" t="str">
        <f>IF(MONTH(Table13[[#This Row],[Invoice Date]])&lt;4,"Q1",IF(MONTH(Table13[[#This Row],[Invoice Date]])&lt;7,"Q2",IF(MONTH(Table13[[#This Row],[Invoice Date]])&lt;10,"Q3",IF(MONTH(Table13[[#This Row],[Invoice Date]])&lt;13,"Q4"))))</f>
        <v>Q3</v>
      </c>
      <c r="P390" s="2">
        <f>YEAR(Table13[[#This Row],[Invoice Date]])</f>
        <v>2022</v>
      </c>
      <c r="Q390" s="11" t="str">
        <f>TEXT(Table13[[#This Row],[Invoice Date]],"mmm")</f>
        <v>Jul</v>
      </c>
      <c r="R390" s="11">
        <f>DAY(Table13[[#This Row],[Invoice Date]])</f>
        <v>11</v>
      </c>
      <c r="S390" s="11" t="s">
        <v>560</v>
      </c>
    </row>
    <row r="391" spans="1:19" x14ac:dyDescent="0.25">
      <c r="A391" s="10" t="s">
        <v>18</v>
      </c>
      <c r="B391" s="2" t="s">
        <v>411</v>
      </c>
      <c r="C391" s="5">
        <v>44993</v>
      </c>
      <c r="D391" s="2" t="s">
        <v>522</v>
      </c>
      <c r="E391" s="2" t="s">
        <v>525</v>
      </c>
      <c r="F391" s="2" t="s">
        <v>531</v>
      </c>
      <c r="G391" s="2" t="s">
        <v>550</v>
      </c>
      <c r="H391" s="2" t="s">
        <v>591</v>
      </c>
      <c r="I391" s="4">
        <v>48.66</v>
      </c>
      <c r="J391" s="2">
        <v>54</v>
      </c>
      <c r="K391" s="4">
        <f>Table13[[#This Row],[Price per Unit]]*Table13[[#This Row],[Units Sold]]</f>
        <v>2627.64</v>
      </c>
      <c r="L391" s="2">
        <v>410.62</v>
      </c>
      <c r="M391" s="22">
        <f>Table13[[#This Row],[Operating Profit]]/Table13[[#This Row],[Total Sales]]</f>
        <v>0.15626950419387742</v>
      </c>
      <c r="N391" s="2" t="s">
        <v>555</v>
      </c>
      <c r="O391" s="2" t="str">
        <f>IF(MONTH(Table13[[#This Row],[Invoice Date]])&lt;4,"Q1",IF(MONTH(Table13[[#This Row],[Invoice Date]])&lt;7,"Q2",IF(MONTH(Table13[[#This Row],[Invoice Date]])&lt;10,"Q3",IF(MONTH(Table13[[#This Row],[Invoice Date]])&lt;13,"Q4"))))</f>
        <v>Q1</v>
      </c>
      <c r="P391" s="2">
        <f>YEAR(Table13[[#This Row],[Invoice Date]])</f>
        <v>2023</v>
      </c>
      <c r="Q391" s="11" t="str">
        <f>TEXT(Table13[[#This Row],[Invoice Date]],"mmm")</f>
        <v>Mar</v>
      </c>
      <c r="R391" s="11">
        <f>DAY(Table13[[#This Row],[Invoice Date]])</f>
        <v>8</v>
      </c>
      <c r="S391" s="11" t="s">
        <v>562</v>
      </c>
    </row>
    <row r="392" spans="1:19" x14ac:dyDescent="0.25">
      <c r="A392" s="10" t="s">
        <v>21</v>
      </c>
      <c r="B392" s="2" t="s">
        <v>412</v>
      </c>
      <c r="C392" s="5">
        <v>45159</v>
      </c>
      <c r="D392" s="2" t="s">
        <v>522</v>
      </c>
      <c r="E392" s="2" t="s">
        <v>524</v>
      </c>
      <c r="F392" s="2" t="s">
        <v>532</v>
      </c>
      <c r="G392" s="2" t="s">
        <v>549</v>
      </c>
      <c r="H392" s="2" t="s">
        <v>591</v>
      </c>
      <c r="I392" s="4">
        <v>114.34</v>
      </c>
      <c r="J392" s="2">
        <v>82</v>
      </c>
      <c r="K392" s="4">
        <f>Table13[[#This Row],[Price per Unit]]*Table13[[#This Row],[Units Sold]]</f>
        <v>9375.880000000001</v>
      </c>
      <c r="L392" s="2">
        <v>1795.62</v>
      </c>
      <c r="M392" s="22">
        <f>Table13[[#This Row],[Operating Profit]]/Table13[[#This Row],[Total Sales]]</f>
        <v>0.19151482314193438</v>
      </c>
      <c r="N392" s="2" t="s">
        <v>554</v>
      </c>
      <c r="O392" s="2" t="str">
        <f>IF(MONTH(Table13[[#This Row],[Invoice Date]])&lt;4,"Q1",IF(MONTH(Table13[[#This Row],[Invoice Date]])&lt;7,"Q2",IF(MONTH(Table13[[#This Row],[Invoice Date]])&lt;10,"Q3",IF(MONTH(Table13[[#This Row],[Invoice Date]])&lt;13,"Q4"))))</f>
        <v>Q3</v>
      </c>
      <c r="P392" s="2">
        <f>YEAR(Table13[[#This Row],[Invoice Date]])</f>
        <v>2023</v>
      </c>
      <c r="Q392" s="11" t="str">
        <f>TEXT(Table13[[#This Row],[Invoice Date]],"mmm")</f>
        <v>Aug</v>
      </c>
      <c r="R392" s="11">
        <f>DAY(Table13[[#This Row],[Invoice Date]])</f>
        <v>21</v>
      </c>
      <c r="S392" s="11" t="s">
        <v>560</v>
      </c>
    </row>
    <row r="393" spans="1:19" x14ac:dyDescent="0.25">
      <c r="A393" s="10" t="s">
        <v>21</v>
      </c>
      <c r="B393" s="2" t="s">
        <v>413</v>
      </c>
      <c r="C393" s="5">
        <v>44361</v>
      </c>
      <c r="D393" s="2" t="s">
        <v>522</v>
      </c>
      <c r="E393" s="2" t="s">
        <v>523</v>
      </c>
      <c r="F393" s="2" t="s">
        <v>533</v>
      </c>
      <c r="G393" s="2" t="s">
        <v>527</v>
      </c>
      <c r="H393" s="2" t="s">
        <v>592</v>
      </c>
      <c r="I393" s="4">
        <v>100.24</v>
      </c>
      <c r="J393" s="2">
        <v>87</v>
      </c>
      <c r="K393" s="4">
        <f>Table13[[#This Row],[Price per Unit]]*Table13[[#This Row],[Units Sold]]</f>
        <v>8720.8799999999992</v>
      </c>
      <c r="L393" s="2">
        <v>1701.24</v>
      </c>
      <c r="M393" s="22">
        <f>Table13[[#This Row],[Operating Profit]]/Table13[[#This Row],[Total Sales]]</f>
        <v>0.1950766436414674</v>
      </c>
      <c r="N393" s="2" t="s">
        <v>554</v>
      </c>
      <c r="O393" s="2" t="str">
        <f>IF(MONTH(Table13[[#This Row],[Invoice Date]])&lt;4,"Q1",IF(MONTH(Table13[[#This Row],[Invoice Date]])&lt;7,"Q2",IF(MONTH(Table13[[#This Row],[Invoice Date]])&lt;10,"Q3",IF(MONTH(Table13[[#This Row],[Invoice Date]])&lt;13,"Q4"))))</f>
        <v>Q2</v>
      </c>
      <c r="P393" s="2">
        <f>YEAR(Table13[[#This Row],[Invoice Date]])</f>
        <v>2021</v>
      </c>
      <c r="Q393" s="11" t="str">
        <f>TEXT(Table13[[#This Row],[Invoice Date]],"mmm")</f>
        <v>Jun</v>
      </c>
      <c r="R393" s="11">
        <f>DAY(Table13[[#This Row],[Invoice Date]])</f>
        <v>14</v>
      </c>
      <c r="S393" s="11" t="s">
        <v>562</v>
      </c>
    </row>
    <row r="394" spans="1:19" x14ac:dyDescent="0.25">
      <c r="A394" s="10" t="s">
        <v>19</v>
      </c>
      <c r="B394" s="2" t="s">
        <v>414</v>
      </c>
      <c r="C394" s="5">
        <v>44770</v>
      </c>
      <c r="D394" s="2" t="s">
        <v>522</v>
      </c>
      <c r="E394" s="2" t="s">
        <v>525</v>
      </c>
      <c r="F394" s="2" t="s">
        <v>543</v>
      </c>
      <c r="G394" s="2" t="s">
        <v>550</v>
      </c>
      <c r="H394" s="2" t="s">
        <v>594</v>
      </c>
      <c r="I394" s="4">
        <v>116.12</v>
      </c>
      <c r="J394" s="2">
        <v>75</v>
      </c>
      <c r="K394" s="4">
        <f>Table13[[#This Row],[Price per Unit]]*Table13[[#This Row],[Units Sold]]</f>
        <v>8709</v>
      </c>
      <c r="L394" s="2">
        <v>2234.73</v>
      </c>
      <c r="M394" s="22">
        <f>Table13[[#This Row],[Operating Profit]]/Table13[[#This Row],[Total Sales]]</f>
        <v>0.25660006889424736</v>
      </c>
      <c r="N394" s="2" t="s">
        <v>554</v>
      </c>
      <c r="O394" s="2" t="str">
        <f>IF(MONTH(Table13[[#This Row],[Invoice Date]])&lt;4,"Q1",IF(MONTH(Table13[[#This Row],[Invoice Date]])&lt;7,"Q2",IF(MONTH(Table13[[#This Row],[Invoice Date]])&lt;10,"Q3",IF(MONTH(Table13[[#This Row],[Invoice Date]])&lt;13,"Q4"))))</f>
        <v>Q3</v>
      </c>
      <c r="P394" s="2">
        <f>YEAR(Table13[[#This Row],[Invoice Date]])</f>
        <v>2022</v>
      </c>
      <c r="Q394" s="11" t="str">
        <f>TEXT(Table13[[#This Row],[Invoice Date]],"mmm")</f>
        <v>Jul</v>
      </c>
      <c r="R394" s="11">
        <f>DAY(Table13[[#This Row],[Invoice Date]])</f>
        <v>28</v>
      </c>
      <c r="S394" s="11" t="s">
        <v>560</v>
      </c>
    </row>
    <row r="395" spans="1:19" x14ac:dyDescent="0.25">
      <c r="A395" s="10" t="s">
        <v>18</v>
      </c>
      <c r="B395" s="2" t="s">
        <v>415</v>
      </c>
      <c r="C395" s="5">
        <v>44267</v>
      </c>
      <c r="D395" s="2" t="s">
        <v>522</v>
      </c>
      <c r="E395" s="2" t="s">
        <v>523</v>
      </c>
      <c r="F395" s="2" t="s">
        <v>530</v>
      </c>
      <c r="G395" s="2" t="s">
        <v>545</v>
      </c>
      <c r="H395" s="2" t="s">
        <v>594</v>
      </c>
      <c r="I395" s="4">
        <v>47.91</v>
      </c>
      <c r="J395" s="2">
        <v>21</v>
      </c>
      <c r="K395" s="4">
        <f>Table13[[#This Row],[Price per Unit]]*Table13[[#This Row],[Units Sold]]</f>
        <v>1006.1099999999999</v>
      </c>
      <c r="L395" s="2">
        <v>251.56</v>
      </c>
      <c r="M395" s="22">
        <f>Table13[[#This Row],[Operating Profit]]/Table13[[#This Row],[Total Sales]]</f>
        <v>0.25003230263092507</v>
      </c>
      <c r="N395" s="2" t="s">
        <v>555</v>
      </c>
      <c r="O395" s="2" t="str">
        <f>IF(MONTH(Table13[[#This Row],[Invoice Date]])&lt;4,"Q1",IF(MONTH(Table13[[#This Row],[Invoice Date]])&lt;7,"Q2",IF(MONTH(Table13[[#This Row],[Invoice Date]])&lt;10,"Q3",IF(MONTH(Table13[[#This Row],[Invoice Date]])&lt;13,"Q4"))))</f>
        <v>Q1</v>
      </c>
      <c r="P395" s="2">
        <f>YEAR(Table13[[#This Row],[Invoice Date]])</f>
        <v>2021</v>
      </c>
      <c r="Q395" s="11" t="str">
        <f>TEXT(Table13[[#This Row],[Invoice Date]],"mmm")</f>
        <v>Mar</v>
      </c>
      <c r="R395" s="11">
        <f>DAY(Table13[[#This Row],[Invoice Date]])</f>
        <v>12</v>
      </c>
      <c r="S395" s="11" t="s">
        <v>561</v>
      </c>
    </row>
    <row r="396" spans="1:19" x14ac:dyDescent="0.25">
      <c r="A396" s="10" t="s">
        <v>17</v>
      </c>
      <c r="B396" s="2" t="s">
        <v>416</v>
      </c>
      <c r="C396" s="5">
        <v>44363</v>
      </c>
      <c r="D396" s="2" t="s">
        <v>522</v>
      </c>
      <c r="E396" s="2" t="s">
        <v>523</v>
      </c>
      <c r="F396" s="2" t="s">
        <v>530</v>
      </c>
      <c r="G396" s="2" t="s">
        <v>539</v>
      </c>
      <c r="H396" s="2" t="s">
        <v>591</v>
      </c>
      <c r="I396" s="4">
        <v>106.45</v>
      </c>
      <c r="J396" s="2">
        <v>44</v>
      </c>
      <c r="K396" s="4">
        <f>Table13[[#This Row],[Price per Unit]]*Table13[[#This Row],[Units Sold]]</f>
        <v>4683.8</v>
      </c>
      <c r="L396" s="2">
        <v>896.31</v>
      </c>
      <c r="M396" s="22">
        <f>Table13[[#This Row],[Operating Profit]]/Table13[[#This Row],[Total Sales]]</f>
        <v>0.19136384986549382</v>
      </c>
      <c r="N396" s="2" t="s">
        <v>554</v>
      </c>
      <c r="O396" s="2" t="str">
        <f>IF(MONTH(Table13[[#This Row],[Invoice Date]])&lt;4,"Q1",IF(MONTH(Table13[[#This Row],[Invoice Date]])&lt;7,"Q2",IF(MONTH(Table13[[#This Row],[Invoice Date]])&lt;10,"Q3",IF(MONTH(Table13[[#This Row],[Invoice Date]])&lt;13,"Q4"))))</f>
        <v>Q2</v>
      </c>
      <c r="P396" s="2">
        <f>YEAR(Table13[[#This Row],[Invoice Date]])</f>
        <v>2021</v>
      </c>
      <c r="Q396" s="11" t="str">
        <f>TEXT(Table13[[#This Row],[Invoice Date]],"mmm")</f>
        <v>Jun</v>
      </c>
      <c r="R396" s="11">
        <f>DAY(Table13[[#This Row],[Invoice Date]])</f>
        <v>16</v>
      </c>
      <c r="S396" s="11" t="s">
        <v>562</v>
      </c>
    </row>
    <row r="397" spans="1:19" x14ac:dyDescent="0.25">
      <c r="A397" s="10" t="s">
        <v>17</v>
      </c>
      <c r="B397" s="2" t="s">
        <v>417</v>
      </c>
      <c r="C397" s="5">
        <v>44309</v>
      </c>
      <c r="D397" s="2" t="s">
        <v>522</v>
      </c>
      <c r="E397" s="2" t="s">
        <v>595</v>
      </c>
      <c r="F397" s="2" t="s">
        <v>575</v>
      </c>
      <c r="G397" s="2" t="s">
        <v>577</v>
      </c>
      <c r="H397" s="2" t="s">
        <v>593</v>
      </c>
      <c r="I397" s="4">
        <v>84.75</v>
      </c>
      <c r="J397" s="2">
        <v>5</v>
      </c>
      <c r="K397" s="4">
        <f>Table13[[#This Row],[Price per Unit]]*Table13[[#This Row],[Units Sold]]</f>
        <v>423.75</v>
      </c>
      <c r="L397" s="2">
        <v>114.05</v>
      </c>
      <c r="M397" s="22">
        <f>Table13[[#This Row],[Operating Profit]]/Table13[[#This Row],[Total Sales]]</f>
        <v>0.26914454277286137</v>
      </c>
      <c r="N397" s="2" t="s">
        <v>555</v>
      </c>
      <c r="O397" s="2" t="str">
        <f>IF(MONTH(Table13[[#This Row],[Invoice Date]])&lt;4,"Q1",IF(MONTH(Table13[[#This Row],[Invoice Date]])&lt;7,"Q2",IF(MONTH(Table13[[#This Row],[Invoice Date]])&lt;10,"Q3",IF(MONTH(Table13[[#This Row],[Invoice Date]])&lt;13,"Q4"))))</f>
        <v>Q2</v>
      </c>
      <c r="P397" s="2">
        <f>YEAR(Table13[[#This Row],[Invoice Date]])</f>
        <v>2021</v>
      </c>
      <c r="Q397" s="11" t="str">
        <f>TEXT(Table13[[#This Row],[Invoice Date]],"mmm")</f>
        <v>Apr</v>
      </c>
      <c r="R397" s="11">
        <f>DAY(Table13[[#This Row],[Invoice Date]])</f>
        <v>23</v>
      </c>
      <c r="S397" s="11" t="s">
        <v>561</v>
      </c>
    </row>
    <row r="398" spans="1:19" x14ac:dyDescent="0.25">
      <c r="A398" s="10" t="s">
        <v>20</v>
      </c>
      <c r="B398" s="2" t="s">
        <v>418</v>
      </c>
      <c r="C398" s="5">
        <v>44728</v>
      </c>
      <c r="D398" s="2" t="s">
        <v>522</v>
      </c>
      <c r="E398" s="2" t="s">
        <v>525</v>
      </c>
      <c r="F398" s="2" t="s">
        <v>543</v>
      </c>
      <c r="G398" s="2" t="s">
        <v>551</v>
      </c>
      <c r="H398" s="2" t="s">
        <v>591</v>
      </c>
      <c r="I398" s="4">
        <v>116.57</v>
      </c>
      <c r="J398" s="2">
        <v>87</v>
      </c>
      <c r="K398" s="4">
        <f>Table13[[#This Row],[Price per Unit]]*Table13[[#This Row],[Units Sold]]</f>
        <v>10141.59</v>
      </c>
      <c r="L398" s="2">
        <v>1245.8699999999999</v>
      </c>
      <c r="M398" s="22">
        <f>Table13[[#This Row],[Operating Profit]]/Table13[[#This Row],[Total Sales]]</f>
        <v>0.12284760081998976</v>
      </c>
      <c r="N398" s="2" t="s">
        <v>554</v>
      </c>
      <c r="O398" s="2" t="str">
        <f>IF(MONTH(Table13[[#This Row],[Invoice Date]])&lt;4,"Q1",IF(MONTH(Table13[[#This Row],[Invoice Date]])&lt;7,"Q2",IF(MONTH(Table13[[#This Row],[Invoice Date]])&lt;10,"Q3",IF(MONTH(Table13[[#This Row],[Invoice Date]])&lt;13,"Q4"))))</f>
        <v>Q2</v>
      </c>
      <c r="P398" s="2">
        <f>YEAR(Table13[[#This Row],[Invoice Date]])</f>
        <v>2022</v>
      </c>
      <c r="Q398" s="11" t="str">
        <f>TEXT(Table13[[#This Row],[Invoice Date]],"mmm")</f>
        <v>Jun</v>
      </c>
      <c r="R398" s="11">
        <f>DAY(Table13[[#This Row],[Invoice Date]])</f>
        <v>16</v>
      </c>
      <c r="S398" s="11" t="s">
        <v>561</v>
      </c>
    </row>
    <row r="399" spans="1:19" x14ac:dyDescent="0.25">
      <c r="A399" s="10" t="s">
        <v>20</v>
      </c>
      <c r="B399" s="2" t="s">
        <v>419</v>
      </c>
      <c r="C399" s="5">
        <v>44829</v>
      </c>
      <c r="D399" s="2" t="s">
        <v>522</v>
      </c>
      <c r="E399" s="2" t="s">
        <v>525</v>
      </c>
      <c r="F399" s="2" t="s">
        <v>540</v>
      </c>
      <c r="G399" s="2" t="s">
        <v>551</v>
      </c>
      <c r="H399" s="2" t="s">
        <v>593</v>
      </c>
      <c r="I399" s="4">
        <v>62.52</v>
      </c>
      <c r="J399" s="2">
        <v>41</v>
      </c>
      <c r="K399" s="4">
        <f>Table13[[#This Row],[Price per Unit]]*Table13[[#This Row],[Units Sold]]</f>
        <v>2563.3200000000002</v>
      </c>
      <c r="L399" s="2">
        <v>387.24</v>
      </c>
      <c r="M399" s="22">
        <f>Table13[[#This Row],[Operating Profit]]/Table13[[#This Row],[Total Sales]]</f>
        <v>0.15106970647441598</v>
      </c>
      <c r="N399" s="2" t="s">
        <v>554</v>
      </c>
      <c r="O399" s="2" t="str">
        <f>IF(MONTH(Table13[[#This Row],[Invoice Date]])&lt;4,"Q1",IF(MONTH(Table13[[#This Row],[Invoice Date]])&lt;7,"Q2",IF(MONTH(Table13[[#This Row],[Invoice Date]])&lt;10,"Q3",IF(MONTH(Table13[[#This Row],[Invoice Date]])&lt;13,"Q4"))))</f>
        <v>Q3</v>
      </c>
      <c r="P399" s="2">
        <f>YEAR(Table13[[#This Row],[Invoice Date]])</f>
        <v>2022</v>
      </c>
      <c r="Q399" s="11" t="str">
        <f>TEXT(Table13[[#This Row],[Invoice Date]],"mmm")</f>
        <v>Sep</v>
      </c>
      <c r="R399" s="11">
        <f>DAY(Table13[[#This Row],[Invoice Date]])</f>
        <v>25</v>
      </c>
      <c r="S399" s="11" t="s">
        <v>562</v>
      </c>
    </row>
    <row r="400" spans="1:19" x14ac:dyDescent="0.25">
      <c r="A400" s="10" t="s">
        <v>17</v>
      </c>
      <c r="B400" s="2" t="s">
        <v>420</v>
      </c>
      <c r="C400" s="5">
        <v>44300</v>
      </c>
      <c r="D400" s="2" t="s">
        <v>522</v>
      </c>
      <c r="E400" s="2" t="s">
        <v>524</v>
      </c>
      <c r="F400" s="2" t="s">
        <v>538</v>
      </c>
      <c r="G400" s="2" t="s">
        <v>547</v>
      </c>
      <c r="H400" s="2" t="s">
        <v>594</v>
      </c>
      <c r="I400" s="4">
        <v>135.71</v>
      </c>
      <c r="J400" s="2">
        <v>59</v>
      </c>
      <c r="K400" s="4">
        <f>Table13[[#This Row],[Price per Unit]]*Table13[[#This Row],[Units Sold]]</f>
        <v>8006.89</v>
      </c>
      <c r="L400" s="2">
        <v>2126.59</v>
      </c>
      <c r="M400" s="22">
        <f>Table13[[#This Row],[Operating Profit]]/Table13[[#This Row],[Total Sales]]</f>
        <v>0.26559500630082344</v>
      </c>
      <c r="N400" s="2" t="s">
        <v>554</v>
      </c>
      <c r="O400" s="2" t="str">
        <f>IF(MONTH(Table13[[#This Row],[Invoice Date]])&lt;4,"Q1",IF(MONTH(Table13[[#This Row],[Invoice Date]])&lt;7,"Q2",IF(MONTH(Table13[[#This Row],[Invoice Date]])&lt;10,"Q3",IF(MONTH(Table13[[#This Row],[Invoice Date]])&lt;13,"Q4"))))</f>
        <v>Q2</v>
      </c>
      <c r="P400" s="2">
        <f>YEAR(Table13[[#This Row],[Invoice Date]])</f>
        <v>2021</v>
      </c>
      <c r="Q400" s="11" t="str">
        <f>TEXT(Table13[[#This Row],[Invoice Date]],"mmm")</f>
        <v>Apr</v>
      </c>
      <c r="R400" s="11">
        <f>DAY(Table13[[#This Row],[Invoice Date]])</f>
        <v>14</v>
      </c>
      <c r="S400" s="11" t="s">
        <v>562</v>
      </c>
    </row>
    <row r="401" spans="1:19" x14ac:dyDescent="0.25">
      <c r="A401" s="10" t="s">
        <v>17</v>
      </c>
      <c r="B401" s="2" t="s">
        <v>421</v>
      </c>
      <c r="C401" s="5">
        <v>44648</v>
      </c>
      <c r="D401" s="2" t="s">
        <v>522</v>
      </c>
      <c r="E401" s="2" t="s">
        <v>524</v>
      </c>
      <c r="F401" s="2" t="s">
        <v>532</v>
      </c>
      <c r="G401" s="2" t="s">
        <v>529</v>
      </c>
      <c r="H401" s="2" t="s">
        <v>591</v>
      </c>
      <c r="I401" s="4">
        <v>30.96</v>
      </c>
      <c r="J401" s="2">
        <v>89</v>
      </c>
      <c r="K401" s="4">
        <f>Table13[[#This Row],[Price per Unit]]*Table13[[#This Row],[Units Sold]]</f>
        <v>2755.44</v>
      </c>
      <c r="L401" s="2">
        <v>483.85</v>
      </c>
      <c r="M401" s="22">
        <f>Table13[[#This Row],[Operating Profit]]/Table13[[#This Row],[Total Sales]]</f>
        <v>0.17559808959730569</v>
      </c>
      <c r="N401" s="2" t="s">
        <v>554</v>
      </c>
      <c r="O401" s="2" t="str">
        <f>IF(MONTH(Table13[[#This Row],[Invoice Date]])&lt;4,"Q1",IF(MONTH(Table13[[#This Row],[Invoice Date]])&lt;7,"Q2",IF(MONTH(Table13[[#This Row],[Invoice Date]])&lt;10,"Q3",IF(MONTH(Table13[[#This Row],[Invoice Date]])&lt;13,"Q4"))))</f>
        <v>Q1</v>
      </c>
      <c r="P401" s="2">
        <f>YEAR(Table13[[#This Row],[Invoice Date]])</f>
        <v>2022</v>
      </c>
      <c r="Q401" s="11" t="str">
        <f>TEXT(Table13[[#This Row],[Invoice Date]],"mmm")</f>
        <v>Mar</v>
      </c>
      <c r="R401" s="11">
        <f>DAY(Table13[[#This Row],[Invoice Date]])</f>
        <v>28</v>
      </c>
      <c r="S401" s="11" t="s">
        <v>560</v>
      </c>
    </row>
    <row r="402" spans="1:19" x14ac:dyDescent="0.25">
      <c r="A402" s="10" t="s">
        <v>18</v>
      </c>
      <c r="B402" s="2" t="s">
        <v>422</v>
      </c>
      <c r="C402" s="5">
        <v>44354</v>
      </c>
      <c r="D402" s="2" t="s">
        <v>522</v>
      </c>
      <c r="E402" s="2" t="s">
        <v>524</v>
      </c>
      <c r="F402" s="2" t="s">
        <v>536</v>
      </c>
      <c r="G402" s="2" t="s">
        <v>547</v>
      </c>
      <c r="H402" s="2" t="s">
        <v>592</v>
      </c>
      <c r="I402" s="4">
        <v>124.93</v>
      </c>
      <c r="J402" s="2">
        <v>54</v>
      </c>
      <c r="K402" s="4">
        <f>Table13[[#This Row],[Price per Unit]]*Table13[[#This Row],[Units Sold]]</f>
        <v>6746.22</v>
      </c>
      <c r="L402" s="2">
        <v>1998.48</v>
      </c>
      <c r="M402" s="22">
        <f>Table13[[#This Row],[Operating Profit]]/Table13[[#This Row],[Total Sales]]</f>
        <v>0.29623700383325774</v>
      </c>
      <c r="N402" s="2" t="s">
        <v>555</v>
      </c>
      <c r="O402" s="2" t="str">
        <f>IF(MONTH(Table13[[#This Row],[Invoice Date]])&lt;4,"Q1",IF(MONTH(Table13[[#This Row],[Invoice Date]])&lt;7,"Q2",IF(MONTH(Table13[[#This Row],[Invoice Date]])&lt;10,"Q3",IF(MONTH(Table13[[#This Row],[Invoice Date]])&lt;13,"Q4"))))</f>
        <v>Q2</v>
      </c>
      <c r="P402" s="2">
        <f>YEAR(Table13[[#This Row],[Invoice Date]])</f>
        <v>2021</v>
      </c>
      <c r="Q402" s="11" t="str">
        <f>TEXT(Table13[[#This Row],[Invoice Date]],"mmm")</f>
        <v>Jun</v>
      </c>
      <c r="R402" s="11">
        <f>DAY(Table13[[#This Row],[Invoice Date]])</f>
        <v>7</v>
      </c>
      <c r="S402" s="11" t="s">
        <v>560</v>
      </c>
    </row>
    <row r="403" spans="1:19" x14ac:dyDescent="0.25">
      <c r="A403" s="10" t="s">
        <v>21</v>
      </c>
      <c r="B403" s="2" t="s">
        <v>423</v>
      </c>
      <c r="C403" s="5">
        <v>45139</v>
      </c>
      <c r="D403" s="2" t="s">
        <v>522</v>
      </c>
      <c r="E403" s="2" t="s">
        <v>524</v>
      </c>
      <c r="F403" s="2" t="s">
        <v>536</v>
      </c>
      <c r="G403" s="2" t="s">
        <v>547</v>
      </c>
      <c r="H403" s="2" t="s">
        <v>591</v>
      </c>
      <c r="I403" s="4">
        <v>131.97</v>
      </c>
      <c r="J403" s="2">
        <v>74</v>
      </c>
      <c r="K403" s="4">
        <f>Table13[[#This Row],[Price per Unit]]*Table13[[#This Row],[Units Sold]]</f>
        <v>9765.7800000000007</v>
      </c>
      <c r="L403" s="2">
        <v>1887.24</v>
      </c>
      <c r="M403" s="22">
        <f>Table13[[#This Row],[Operating Profit]]/Table13[[#This Row],[Total Sales]]</f>
        <v>0.1932503087310998</v>
      </c>
      <c r="N403" s="2" t="s">
        <v>555</v>
      </c>
      <c r="O403" s="2" t="str">
        <f>IF(MONTH(Table13[[#This Row],[Invoice Date]])&lt;4,"Q1",IF(MONTH(Table13[[#This Row],[Invoice Date]])&lt;7,"Q2",IF(MONTH(Table13[[#This Row],[Invoice Date]])&lt;10,"Q3",IF(MONTH(Table13[[#This Row],[Invoice Date]])&lt;13,"Q4"))))</f>
        <v>Q3</v>
      </c>
      <c r="P403" s="2">
        <f>YEAR(Table13[[#This Row],[Invoice Date]])</f>
        <v>2023</v>
      </c>
      <c r="Q403" s="11" t="str">
        <f>TEXT(Table13[[#This Row],[Invoice Date]],"mmm")</f>
        <v>Aug</v>
      </c>
      <c r="R403" s="11">
        <f>DAY(Table13[[#This Row],[Invoice Date]])</f>
        <v>1</v>
      </c>
      <c r="S403" s="11" t="s">
        <v>561</v>
      </c>
    </row>
    <row r="404" spans="1:19" x14ac:dyDescent="0.25">
      <c r="A404" s="10" t="s">
        <v>20</v>
      </c>
      <c r="B404" s="2" t="s">
        <v>424</v>
      </c>
      <c r="C404" s="5">
        <v>45162</v>
      </c>
      <c r="D404" s="2" t="s">
        <v>522</v>
      </c>
      <c r="E404" s="2" t="s">
        <v>523</v>
      </c>
      <c r="F404" s="2" t="s">
        <v>533</v>
      </c>
      <c r="G404" s="2" t="s">
        <v>533</v>
      </c>
      <c r="H404" s="2" t="s">
        <v>594</v>
      </c>
      <c r="I404" s="4">
        <v>126.24</v>
      </c>
      <c r="J404" s="2">
        <v>22</v>
      </c>
      <c r="K404" s="4">
        <f>Table13[[#This Row],[Price per Unit]]*Table13[[#This Row],[Units Sold]]</f>
        <v>2777.2799999999997</v>
      </c>
      <c r="L404" s="2">
        <v>717.61</v>
      </c>
      <c r="M404" s="22">
        <f>Table13[[#This Row],[Operating Profit]]/Table13[[#This Row],[Total Sales]]</f>
        <v>0.25838590275377349</v>
      </c>
      <c r="N404" s="2" t="s">
        <v>554</v>
      </c>
      <c r="O404" s="2" t="str">
        <f>IF(MONTH(Table13[[#This Row],[Invoice Date]])&lt;4,"Q1",IF(MONTH(Table13[[#This Row],[Invoice Date]])&lt;7,"Q2",IF(MONTH(Table13[[#This Row],[Invoice Date]])&lt;10,"Q3",IF(MONTH(Table13[[#This Row],[Invoice Date]])&lt;13,"Q4"))))</f>
        <v>Q3</v>
      </c>
      <c r="P404" s="2">
        <f>YEAR(Table13[[#This Row],[Invoice Date]])</f>
        <v>2023</v>
      </c>
      <c r="Q404" s="11" t="str">
        <f>TEXT(Table13[[#This Row],[Invoice Date]],"mmm")</f>
        <v>Aug</v>
      </c>
      <c r="R404" s="11">
        <f>DAY(Table13[[#This Row],[Invoice Date]])</f>
        <v>24</v>
      </c>
      <c r="S404" s="11" t="s">
        <v>560</v>
      </c>
    </row>
    <row r="405" spans="1:19" x14ac:dyDescent="0.25">
      <c r="A405" s="10" t="s">
        <v>21</v>
      </c>
      <c r="B405" s="2" t="s">
        <v>425</v>
      </c>
      <c r="C405" s="5">
        <v>44588</v>
      </c>
      <c r="D405" s="2" t="s">
        <v>522</v>
      </c>
      <c r="E405" s="2" t="s">
        <v>523</v>
      </c>
      <c r="F405" s="2" t="s">
        <v>539</v>
      </c>
      <c r="G405" s="2" t="s">
        <v>533</v>
      </c>
      <c r="H405" s="2" t="s">
        <v>592</v>
      </c>
      <c r="I405" s="4">
        <v>86.65</v>
      </c>
      <c r="J405" s="2">
        <v>83</v>
      </c>
      <c r="K405" s="4">
        <f>Table13[[#This Row],[Price per Unit]]*Table13[[#This Row],[Units Sold]]</f>
        <v>7191.9500000000007</v>
      </c>
      <c r="L405" s="2">
        <v>1297.8699999999999</v>
      </c>
      <c r="M405" s="22">
        <f>Table13[[#This Row],[Operating Profit]]/Table13[[#This Row],[Total Sales]]</f>
        <v>0.18046148819165869</v>
      </c>
      <c r="N405" s="2" t="s">
        <v>554</v>
      </c>
      <c r="O405" s="2" t="str">
        <f>IF(MONTH(Table13[[#This Row],[Invoice Date]])&lt;4,"Q1",IF(MONTH(Table13[[#This Row],[Invoice Date]])&lt;7,"Q2",IF(MONTH(Table13[[#This Row],[Invoice Date]])&lt;10,"Q3",IF(MONTH(Table13[[#This Row],[Invoice Date]])&lt;13,"Q4"))))</f>
        <v>Q1</v>
      </c>
      <c r="P405" s="2">
        <f>YEAR(Table13[[#This Row],[Invoice Date]])</f>
        <v>2022</v>
      </c>
      <c r="Q405" s="11" t="str">
        <f>TEXT(Table13[[#This Row],[Invoice Date]],"mmm")</f>
        <v>Jan</v>
      </c>
      <c r="R405" s="11">
        <f>DAY(Table13[[#This Row],[Invoice Date]])</f>
        <v>27</v>
      </c>
      <c r="S405" s="11" t="s">
        <v>560</v>
      </c>
    </row>
    <row r="406" spans="1:19" x14ac:dyDescent="0.25">
      <c r="A406" s="10" t="s">
        <v>18</v>
      </c>
      <c r="B406" s="2" t="s">
        <v>426</v>
      </c>
      <c r="C406" s="5">
        <v>45055</v>
      </c>
      <c r="D406" s="2" t="s">
        <v>522</v>
      </c>
      <c r="E406" s="2" t="s">
        <v>525</v>
      </c>
      <c r="F406" s="2" t="s">
        <v>542</v>
      </c>
      <c r="G406" s="2" t="s">
        <v>548</v>
      </c>
      <c r="H406" s="2" t="s">
        <v>592</v>
      </c>
      <c r="I406" s="4">
        <v>76.989999999999995</v>
      </c>
      <c r="J406" s="2">
        <v>65</v>
      </c>
      <c r="K406" s="4">
        <f>Table13[[#This Row],[Price per Unit]]*Table13[[#This Row],[Units Sold]]</f>
        <v>5004.3499999999995</v>
      </c>
      <c r="L406" s="2">
        <v>925.76</v>
      </c>
      <c r="M406" s="22">
        <f>Table13[[#This Row],[Operating Profit]]/Table13[[#This Row],[Total Sales]]</f>
        <v>0.18499105777973165</v>
      </c>
      <c r="N406" s="2" t="s">
        <v>554</v>
      </c>
      <c r="O406" s="2" t="str">
        <f>IF(MONTH(Table13[[#This Row],[Invoice Date]])&lt;4,"Q1",IF(MONTH(Table13[[#This Row],[Invoice Date]])&lt;7,"Q2",IF(MONTH(Table13[[#This Row],[Invoice Date]])&lt;10,"Q3",IF(MONTH(Table13[[#This Row],[Invoice Date]])&lt;13,"Q4"))))</f>
        <v>Q2</v>
      </c>
      <c r="P406" s="2">
        <f>YEAR(Table13[[#This Row],[Invoice Date]])</f>
        <v>2023</v>
      </c>
      <c r="Q406" s="11" t="str">
        <f>TEXT(Table13[[#This Row],[Invoice Date]],"mmm")</f>
        <v>May</v>
      </c>
      <c r="R406" s="11">
        <f>DAY(Table13[[#This Row],[Invoice Date]])</f>
        <v>9</v>
      </c>
      <c r="S406" s="11" t="s">
        <v>562</v>
      </c>
    </row>
    <row r="407" spans="1:19" x14ac:dyDescent="0.25">
      <c r="A407" s="10" t="s">
        <v>17</v>
      </c>
      <c r="B407" s="2" t="s">
        <v>427</v>
      </c>
      <c r="C407" s="5">
        <v>45266</v>
      </c>
      <c r="D407" s="2" t="s">
        <v>522</v>
      </c>
      <c r="E407" s="2" t="s">
        <v>595</v>
      </c>
      <c r="F407" s="2" t="s">
        <v>578</v>
      </c>
      <c r="G407" s="2" t="s">
        <v>579</v>
      </c>
      <c r="H407" s="2" t="s">
        <v>593</v>
      </c>
      <c r="I407" s="4">
        <v>149.51</v>
      </c>
      <c r="J407" s="2">
        <v>64</v>
      </c>
      <c r="K407" s="4">
        <f>Table13[[#This Row],[Price per Unit]]*Table13[[#This Row],[Units Sold]]</f>
        <v>9568.64</v>
      </c>
      <c r="L407" s="2">
        <v>1689.6</v>
      </c>
      <c r="M407" s="22">
        <f>Table13[[#This Row],[Operating Profit]]/Table13[[#This Row],[Total Sales]]</f>
        <v>0.17657681760417362</v>
      </c>
      <c r="N407" s="2" t="s">
        <v>554</v>
      </c>
      <c r="O407" s="2" t="str">
        <f>IF(MONTH(Table13[[#This Row],[Invoice Date]])&lt;4,"Q1",IF(MONTH(Table13[[#This Row],[Invoice Date]])&lt;7,"Q2",IF(MONTH(Table13[[#This Row],[Invoice Date]])&lt;10,"Q3",IF(MONTH(Table13[[#This Row],[Invoice Date]])&lt;13,"Q4"))))</f>
        <v>Q4</v>
      </c>
      <c r="P407" s="2">
        <f>YEAR(Table13[[#This Row],[Invoice Date]])</f>
        <v>2023</v>
      </c>
      <c r="Q407" s="11" t="str">
        <f>TEXT(Table13[[#This Row],[Invoice Date]],"mmm")</f>
        <v>Dec</v>
      </c>
      <c r="R407" s="11">
        <f>DAY(Table13[[#This Row],[Invoice Date]])</f>
        <v>6</v>
      </c>
      <c r="S407" s="11" t="s">
        <v>560</v>
      </c>
    </row>
    <row r="408" spans="1:19" x14ac:dyDescent="0.25">
      <c r="A408" s="10" t="s">
        <v>21</v>
      </c>
      <c r="B408" s="2" t="s">
        <v>428</v>
      </c>
      <c r="C408" s="5">
        <v>45211</v>
      </c>
      <c r="D408" s="2" t="s">
        <v>522</v>
      </c>
      <c r="E408" s="2" t="s">
        <v>526</v>
      </c>
      <c r="F408" s="2" t="s">
        <v>544</v>
      </c>
      <c r="G408" s="2" t="s">
        <v>546</v>
      </c>
      <c r="H408" s="2" t="s">
        <v>592</v>
      </c>
      <c r="I408" s="4">
        <v>49.79</v>
      </c>
      <c r="J408" s="2">
        <v>71</v>
      </c>
      <c r="K408" s="4">
        <f>Table13[[#This Row],[Price per Unit]]*Table13[[#This Row],[Units Sold]]</f>
        <v>3535.09</v>
      </c>
      <c r="L408" s="2">
        <v>861.91</v>
      </c>
      <c r="M408" s="22">
        <f>Table13[[#This Row],[Operating Profit]]/Table13[[#This Row],[Total Sales]]</f>
        <v>0.24381557470955476</v>
      </c>
      <c r="N408" s="2" t="s">
        <v>554</v>
      </c>
      <c r="O408" s="2" t="str">
        <f>IF(MONTH(Table13[[#This Row],[Invoice Date]])&lt;4,"Q1",IF(MONTH(Table13[[#This Row],[Invoice Date]])&lt;7,"Q2",IF(MONTH(Table13[[#This Row],[Invoice Date]])&lt;10,"Q3",IF(MONTH(Table13[[#This Row],[Invoice Date]])&lt;13,"Q4"))))</f>
        <v>Q4</v>
      </c>
      <c r="P408" s="2">
        <f>YEAR(Table13[[#This Row],[Invoice Date]])</f>
        <v>2023</v>
      </c>
      <c r="Q408" s="11" t="str">
        <f>TEXT(Table13[[#This Row],[Invoice Date]],"mmm")</f>
        <v>Oct</v>
      </c>
      <c r="R408" s="11">
        <f>DAY(Table13[[#This Row],[Invoice Date]])</f>
        <v>12</v>
      </c>
      <c r="S408" s="11" t="s">
        <v>561</v>
      </c>
    </row>
    <row r="409" spans="1:19" x14ac:dyDescent="0.25">
      <c r="A409" s="10" t="s">
        <v>17</v>
      </c>
      <c r="B409" s="2" t="s">
        <v>429</v>
      </c>
      <c r="C409" s="5">
        <v>44662</v>
      </c>
      <c r="D409" s="2" t="s">
        <v>522</v>
      </c>
      <c r="E409" s="2" t="s">
        <v>595</v>
      </c>
      <c r="F409" s="2" t="s">
        <v>578</v>
      </c>
      <c r="G409" s="2" t="s">
        <v>580</v>
      </c>
      <c r="H409" s="2" t="s">
        <v>592</v>
      </c>
      <c r="I409" s="4">
        <v>91.09</v>
      </c>
      <c r="J409" s="2">
        <v>4</v>
      </c>
      <c r="K409" s="4">
        <f>Table13[[#This Row],[Price per Unit]]*Table13[[#This Row],[Units Sold]]</f>
        <v>364.36</v>
      </c>
      <c r="L409" s="2">
        <v>76.33</v>
      </c>
      <c r="M409" s="22">
        <f>Table13[[#This Row],[Operating Profit]]/Table13[[#This Row],[Total Sales]]</f>
        <v>0.20949061367877922</v>
      </c>
      <c r="N409" s="2" t="s">
        <v>554</v>
      </c>
      <c r="O409" s="2" t="str">
        <f>IF(MONTH(Table13[[#This Row],[Invoice Date]])&lt;4,"Q1",IF(MONTH(Table13[[#This Row],[Invoice Date]])&lt;7,"Q2",IF(MONTH(Table13[[#This Row],[Invoice Date]])&lt;10,"Q3",IF(MONTH(Table13[[#This Row],[Invoice Date]])&lt;13,"Q4"))))</f>
        <v>Q2</v>
      </c>
      <c r="P409" s="2">
        <f>YEAR(Table13[[#This Row],[Invoice Date]])</f>
        <v>2022</v>
      </c>
      <c r="Q409" s="11" t="str">
        <f>TEXT(Table13[[#This Row],[Invoice Date]],"mmm")</f>
        <v>Apr</v>
      </c>
      <c r="R409" s="11">
        <f>DAY(Table13[[#This Row],[Invoice Date]])</f>
        <v>11</v>
      </c>
      <c r="S409" s="11" t="s">
        <v>560</v>
      </c>
    </row>
    <row r="410" spans="1:19" x14ac:dyDescent="0.25">
      <c r="A410" s="10" t="s">
        <v>17</v>
      </c>
      <c r="B410" s="2" t="s">
        <v>430</v>
      </c>
      <c r="C410" s="5">
        <v>44744</v>
      </c>
      <c r="D410" s="2" t="s">
        <v>522</v>
      </c>
      <c r="E410" s="2" t="s">
        <v>523</v>
      </c>
      <c r="F410" s="2" t="s">
        <v>530</v>
      </c>
      <c r="G410" s="2" t="s">
        <v>527</v>
      </c>
      <c r="H410" s="2" t="s">
        <v>591</v>
      </c>
      <c r="I410" s="4">
        <v>107.19</v>
      </c>
      <c r="J410" s="2">
        <v>65</v>
      </c>
      <c r="K410" s="4">
        <f>Table13[[#This Row],[Price per Unit]]*Table13[[#This Row],[Units Sold]]</f>
        <v>6967.3499999999995</v>
      </c>
      <c r="L410" s="2">
        <v>2011.86</v>
      </c>
      <c r="M410" s="22">
        <f>Table13[[#This Row],[Operating Profit]]/Table13[[#This Row],[Total Sales]]</f>
        <v>0.28875540915843184</v>
      </c>
      <c r="N410" s="2" t="s">
        <v>554</v>
      </c>
      <c r="O410" s="2" t="str">
        <f>IF(MONTH(Table13[[#This Row],[Invoice Date]])&lt;4,"Q1",IF(MONTH(Table13[[#This Row],[Invoice Date]])&lt;7,"Q2",IF(MONTH(Table13[[#This Row],[Invoice Date]])&lt;10,"Q3",IF(MONTH(Table13[[#This Row],[Invoice Date]])&lt;13,"Q4"))))</f>
        <v>Q3</v>
      </c>
      <c r="P410" s="2">
        <f>YEAR(Table13[[#This Row],[Invoice Date]])</f>
        <v>2022</v>
      </c>
      <c r="Q410" s="11" t="str">
        <f>TEXT(Table13[[#This Row],[Invoice Date]],"mmm")</f>
        <v>Jul</v>
      </c>
      <c r="R410" s="11">
        <f>DAY(Table13[[#This Row],[Invoice Date]])</f>
        <v>2</v>
      </c>
      <c r="S410" s="11" t="s">
        <v>561</v>
      </c>
    </row>
    <row r="411" spans="1:19" x14ac:dyDescent="0.25">
      <c r="A411" s="10" t="s">
        <v>19</v>
      </c>
      <c r="B411" s="2" t="s">
        <v>431</v>
      </c>
      <c r="C411" s="5">
        <v>44984</v>
      </c>
      <c r="D411" s="2" t="s">
        <v>522</v>
      </c>
      <c r="E411" s="2" t="s">
        <v>525</v>
      </c>
      <c r="F411" s="2" t="s">
        <v>531</v>
      </c>
      <c r="G411" s="2" t="s">
        <v>548</v>
      </c>
      <c r="H411" s="2" t="s">
        <v>594</v>
      </c>
      <c r="I411" s="4">
        <v>111.11</v>
      </c>
      <c r="J411" s="2">
        <v>15</v>
      </c>
      <c r="K411" s="4">
        <f>Table13[[#This Row],[Price per Unit]]*Table13[[#This Row],[Units Sold]]</f>
        <v>1666.65</v>
      </c>
      <c r="L411" s="2">
        <v>250.29</v>
      </c>
      <c r="M411" s="22">
        <f>Table13[[#This Row],[Operating Profit]]/Table13[[#This Row],[Total Sales]]</f>
        <v>0.15017550175501754</v>
      </c>
      <c r="N411" s="2" t="s">
        <v>554</v>
      </c>
      <c r="O411" s="2" t="str">
        <f>IF(MONTH(Table13[[#This Row],[Invoice Date]])&lt;4,"Q1",IF(MONTH(Table13[[#This Row],[Invoice Date]])&lt;7,"Q2",IF(MONTH(Table13[[#This Row],[Invoice Date]])&lt;10,"Q3",IF(MONTH(Table13[[#This Row],[Invoice Date]])&lt;13,"Q4"))))</f>
        <v>Q1</v>
      </c>
      <c r="P411" s="2">
        <f>YEAR(Table13[[#This Row],[Invoice Date]])</f>
        <v>2023</v>
      </c>
      <c r="Q411" s="11" t="str">
        <f>TEXT(Table13[[#This Row],[Invoice Date]],"mmm")</f>
        <v>Feb</v>
      </c>
      <c r="R411" s="11">
        <f>DAY(Table13[[#This Row],[Invoice Date]])</f>
        <v>27</v>
      </c>
      <c r="S411" s="11" t="s">
        <v>562</v>
      </c>
    </row>
    <row r="412" spans="1:19" x14ac:dyDescent="0.25">
      <c r="A412" s="10" t="s">
        <v>21</v>
      </c>
      <c r="B412" s="2" t="s">
        <v>432</v>
      </c>
      <c r="C412" s="5">
        <v>45049</v>
      </c>
      <c r="D412" s="2" t="s">
        <v>522</v>
      </c>
      <c r="E412" s="2" t="s">
        <v>525</v>
      </c>
      <c r="F412" s="2" t="s">
        <v>543</v>
      </c>
      <c r="G412" s="2" t="s">
        <v>550</v>
      </c>
      <c r="H412" s="2" t="s">
        <v>593</v>
      </c>
      <c r="I412" s="4">
        <v>46.52</v>
      </c>
      <c r="J412" s="2">
        <v>76</v>
      </c>
      <c r="K412" s="4">
        <f>Table13[[#This Row],[Price per Unit]]*Table13[[#This Row],[Units Sold]]</f>
        <v>3535.5200000000004</v>
      </c>
      <c r="L412" s="2">
        <v>424.66</v>
      </c>
      <c r="M412" s="22">
        <f>Table13[[#This Row],[Operating Profit]]/Table13[[#This Row],[Total Sales]]</f>
        <v>0.12011245870480156</v>
      </c>
      <c r="N412" s="2" t="s">
        <v>555</v>
      </c>
      <c r="O412" s="2" t="str">
        <f>IF(MONTH(Table13[[#This Row],[Invoice Date]])&lt;4,"Q1",IF(MONTH(Table13[[#This Row],[Invoice Date]])&lt;7,"Q2",IF(MONTH(Table13[[#This Row],[Invoice Date]])&lt;10,"Q3",IF(MONTH(Table13[[#This Row],[Invoice Date]])&lt;13,"Q4"))))</f>
        <v>Q2</v>
      </c>
      <c r="P412" s="2">
        <f>YEAR(Table13[[#This Row],[Invoice Date]])</f>
        <v>2023</v>
      </c>
      <c r="Q412" s="11" t="str">
        <f>TEXT(Table13[[#This Row],[Invoice Date]],"mmm")</f>
        <v>May</v>
      </c>
      <c r="R412" s="11">
        <f>DAY(Table13[[#This Row],[Invoice Date]])</f>
        <v>3</v>
      </c>
      <c r="S412" s="11" t="s">
        <v>561</v>
      </c>
    </row>
    <row r="413" spans="1:19" x14ac:dyDescent="0.25">
      <c r="A413" s="10" t="s">
        <v>21</v>
      </c>
      <c r="B413" s="2" t="s">
        <v>433</v>
      </c>
      <c r="C413" s="5">
        <v>44287</v>
      </c>
      <c r="D413" s="2" t="s">
        <v>522</v>
      </c>
      <c r="E413" s="2" t="s">
        <v>524</v>
      </c>
      <c r="F413" s="2" t="s">
        <v>529</v>
      </c>
      <c r="G413" s="2" t="s">
        <v>528</v>
      </c>
      <c r="H413" s="2" t="s">
        <v>591</v>
      </c>
      <c r="I413" s="4">
        <v>105.02</v>
      </c>
      <c r="J413" s="2">
        <v>22</v>
      </c>
      <c r="K413" s="4">
        <f>Table13[[#This Row],[Price per Unit]]*Table13[[#This Row],[Units Sold]]</f>
        <v>2310.44</v>
      </c>
      <c r="L413" s="2">
        <v>412.77</v>
      </c>
      <c r="M413" s="22">
        <f>Table13[[#This Row],[Operating Profit]]/Table13[[#This Row],[Total Sales]]</f>
        <v>0.1786542823012067</v>
      </c>
      <c r="N413" s="2" t="s">
        <v>555</v>
      </c>
      <c r="O413" s="2" t="str">
        <f>IF(MONTH(Table13[[#This Row],[Invoice Date]])&lt;4,"Q1",IF(MONTH(Table13[[#This Row],[Invoice Date]])&lt;7,"Q2",IF(MONTH(Table13[[#This Row],[Invoice Date]])&lt;10,"Q3",IF(MONTH(Table13[[#This Row],[Invoice Date]])&lt;13,"Q4"))))</f>
        <v>Q2</v>
      </c>
      <c r="P413" s="2">
        <f>YEAR(Table13[[#This Row],[Invoice Date]])</f>
        <v>2021</v>
      </c>
      <c r="Q413" s="11" t="str">
        <f>TEXT(Table13[[#This Row],[Invoice Date]],"mmm")</f>
        <v>Apr</v>
      </c>
      <c r="R413" s="11">
        <f>DAY(Table13[[#This Row],[Invoice Date]])</f>
        <v>1</v>
      </c>
      <c r="S413" s="11" t="s">
        <v>560</v>
      </c>
    </row>
    <row r="414" spans="1:19" x14ac:dyDescent="0.25">
      <c r="A414" s="10" t="s">
        <v>17</v>
      </c>
      <c r="B414" s="2" t="s">
        <v>434</v>
      </c>
      <c r="C414" s="5">
        <v>44733</v>
      </c>
      <c r="D414" s="2" t="s">
        <v>522</v>
      </c>
      <c r="E414" s="2" t="s">
        <v>524</v>
      </c>
      <c r="F414" s="2" t="s">
        <v>538</v>
      </c>
      <c r="G414" s="2" t="s">
        <v>528</v>
      </c>
      <c r="H414" s="2" t="s">
        <v>592</v>
      </c>
      <c r="I414" s="4">
        <v>126.39</v>
      </c>
      <c r="J414" s="2">
        <v>86</v>
      </c>
      <c r="K414" s="4">
        <f>Table13[[#This Row],[Price per Unit]]*Table13[[#This Row],[Units Sold]]</f>
        <v>10869.54</v>
      </c>
      <c r="L414" s="2">
        <v>2427.63</v>
      </c>
      <c r="M414" s="22">
        <f>Table13[[#This Row],[Operating Profit]]/Table13[[#This Row],[Total Sales]]</f>
        <v>0.2233424781545493</v>
      </c>
      <c r="N414" s="2" t="s">
        <v>555</v>
      </c>
      <c r="O414" s="2" t="str">
        <f>IF(MONTH(Table13[[#This Row],[Invoice Date]])&lt;4,"Q1",IF(MONTH(Table13[[#This Row],[Invoice Date]])&lt;7,"Q2",IF(MONTH(Table13[[#This Row],[Invoice Date]])&lt;10,"Q3",IF(MONTH(Table13[[#This Row],[Invoice Date]])&lt;13,"Q4"))))</f>
        <v>Q2</v>
      </c>
      <c r="P414" s="2">
        <f>YEAR(Table13[[#This Row],[Invoice Date]])</f>
        <v>2022</v>
      </c>
      <c r="Q414" s="11" t="str">
        <f>TEXT(Table13[[#This Row],[Invoice Date]],"mmm")</f>
        <v>Jun</v>
      </c>
      <c r="R414" s="11">
        <f>DAY(Table13[[#This Row],[Invoice Date]])</f>
        <v>21</v>
      </c>
      <c r="S414" s="11" t="s">
        <v>562</v>
      </c>
    </row>
    <row r="415" spans="1:19" x14ac:dyDescent="0.25">
      <c r="A415" s="10" t="s">
        <v>18</v>
      </c>
      <c r="B415" s="2" t="s">
        <v>435</v>
      </c>
      <c r="C415" s="5">
        <v>44266</v>
      </c>
      <c r="D415" s="2" t="s">
        <v>522</v>
      </c>
      <c r="E415" s="2" t="s">
        <v>526</v>
      </c>
      <c r="F415" s="2" t="s">
        <v>544</v>
      </c>
      <c r="G415" s="2" t="s">
        <v>534</v>
      </c>
      <c r="H415" s="2" t="s">
        <v>592</v>
      </c>
      <c r="I415" s="4">
        <v>26.5</v>
      </c>
      <c r="J415" s="2">
        <v>47</v>
      </c>
      <c r="K415" s="4">
        <f>Table13[[#This Row],[Price per Unit]]*Table13[[#This Row],[Units Sold]]</f>
        <v>1245.5</v>
      </c>
      <c r="L415" s="2">
        <v>338.98</v>
      </c>
      <c r="M415" s="22">
        <f>Table13[[#This Row],[Operating Profit]]/Table13[[#This Row],[Total Sales]]</f>
        <v>0.27216378964271376</v>
      </c>
      <c r="N415" s="2" t="s">
        <v>554</v>
      </c>
      <c r="O415" s="2" t="str">
        <f>IF(MONTH(Table13[[#This Row],[Invoice Date]])&lt;4,"Q1",IF(MONTH(Table13[[#This Row],[Invoice Date]])&lt;7,"Q2",IF(MONTH(Table13[[#This Row],[Invoice Date]])&lt;10,"Q3",IF(MONTH(Table13[[#This Row],[Invoice Date]])&lt;13,"Q4"))))</f>
        <v>Q1</v>
      </c>
      <c r="P415" s="2">
        <f>YEAR(Table13[[#This Row],[Invoice Date]])</f>
        <v>2021</v>
      </c>
      <c r="Q415" s="11" t="str">
        <f>TEXT(Table13[[#This Row],[Invoice Date]],"mmm")</f>
        <v>Mar</v>
      </c>
      <c r="R415" s="11">
        <f>DAY(Table13[[#This Row],[Invoice Date]])</f>
        <v>11</v>
      </c>
      <c r="S415" s="11" t="s">
        <v>560</v>
      </c>
    </row>
    <row r="416" spans="1:19" x14ac:dyDescent="0.25">
      <c r="A416" s="10" t="s">
        <v>19</v>
      </c>
      <c r="B416" s="2" t="s">
        <v>436</v>
      </c>
      <c r="C416" s="5">
        <v>44751</v>
      </c>
      <c r="D416" s="2" t="s">
        <v>522</v>
      </c>
      <c r="E416" s="2" t="s">
        <v>595</v>
      </c>
      <c r="F416" s="2" t="s">
        <v>581</v>
      </c>
      <c r="G416" s="2" t="s">
        <v>582</v>
      </c>
      <c r="H416" s="2" t="s">
        <v>593</v>
      </c>
      <c r="I416" s="4">
        <v>138.5</v>
      </c>
      <c r="J416" s="2">
        <v>81</v>
      </c>
      <c r="K416" s="4">
        <f>Table13[[#This Row],[Price per Unit]]*Table13[[#This Row],[Units Sold]]</f>
        <v>11218.5</v>
      </c>
      <c r="L416" s="2">
        <v>1898.61</v>
      </c>
      <c r="M416" s="22">
        <f>Table13[[#This Row],[Operating Profit]]/Table13[[#This Row],[Total Sales]]</f>
        <v>0.16923920310201898</v>
      </c>
      <c r="N416" s="2" t="s">
        <v>554</v>
      </c>
      <c r="O416" s="2" t="str">
        <f>IF(MONTH(Table13[[#This Row],[Invoice Date]])&lt;4,"Q1",IF(MONTH(Table13[[#This Row],[Invoice Date]])&lt;7,"Q2",IF(MONTH(Table13[[#This Row],[Invoice Date]])&lt;10,"Q3",IF(MONTH(Table13[[#This Row],[Invoice Date]])&lt;13,"Q4"))))</f>
        <v>Q3</v>
      </c>
      <c r="P416" s="2">
        <f>YEAR(Table13[[#This Row],[Invoice Date]])</f>
        <v>2022</v>
      </c>
      <c r="Q416" s="11" t="str">
        <f>TEXT(Table13[[#This Row],[Invoice Date]],"mmm")</f>
        <v>Jul</v>
      </c>
      <c r="R416" s="11">
        <f>DAY(Table13[[#This Row],[Invoice Date]])</f>
        <v>9</v>
      </c>
      <c r="S416" s="11" t="s">
        <v>562</v>
      </c>
    </row>
    <row r="417" spans="1:19" x14ac:dyDescent="0.25">
      <c r="A417" s="10" t="s">
        <v>17</v>
      </c>
      <c r="B417" s="2" t="s">
        <v>437</v>
      </c>
      <c r="C417" s="5">
        <v>44246</v>
      </c>
      <c r="D417" s="2" t="s">
        <v>522</v>
      </c>
      <c r="E417" s="2" t="s">
        <v>524</v>
      </c>
      <c r="F417" s="2" t="s">
        <v>536</v>
      </c>
      <c r="G417" s="2" t="s">
        <v>529</v>
      </c>
      <c r="H417" s="2" t="s">
        <v>594</v>
      </c>
      <c r="I417" s="4">
        <v>23.84</v>
      </c>
      <c r="J417" s="2">
        <v>93</v>
      </c>
      <c r="K417" s="4">
        <f>Table13[[#This Row],[Price per Unit]]*Table13[[#This Row],[Units Sold]]</f>
        <v>2217.12</v>
      </c>
      <c r="L417" s="2">
        <v>511.62</v>
      </c>
      <c r="M417" s="22">
        <f>Table13[[#This Row],[Operating Profit]]/Table13[[#This Row],[Total Sales]]</f>
        <v>0.23075882225589955</v>
      </c>
      <c r="N417" s="2" t="s">
        <v>554</v>
      </c>
      <c r="O417" s="2" t="str">
        <f>IF(MONTH(Table13[[#This Row],[Invoice Date]])&lt;4,"Q1",IF(MONTH(Table13[[#This Row],[Invoice Date]])&lt;7,"Q2",IF(MONTH(Table13[[#This Row],[Invoice Date]])&lt;10,"Q3",IF(MONTH(Table13[[#This Row],[Invoice Date]])&lt;13,"Q4"))))</f>
        <v>Q1</v>
      </c>
      <c r="P417" s="2">
        <f>YEAR(Table13[[#This Row],[Invoice Date]])</f>
        <v>2021</v>
      </c>
      <c r="Q417" s="11" t="str">
        <f>TEXT(Table13[[#This Row],[Invoice Date]],"mmm")</f>
        <v>Feb</v>
      </c>
      <c r="R417" s="11">
        <f>DAY(Table13[[#This Row],[Invoice Date]])</f>
        <v>19</v>
      </c>
      <c r="S417" s="11" t="s">
        <v>562</v>
      </c>
    </row>
    <row r="418" spans="1:19" x14ac:dyDescent="0.25">
      <c r="A418" s="10" t="s">
        <v>20</v>
      </c>
      <c r="B418" s="2" t="s">
        <v>438</v>
      </c>
      <c r="C418" s="5">
        <v>45182</v>
      </c>
      <c r="D418" s="2" t="s">
        <v>522</v>
      </c>
      <c r="E418" s="2" t="s">
        <v>525</v>
      </c>
      <c r="F418" s="2" t="s">
        <v>541</v>
      </c>
      <c r="G418" s="2" t="s">
        <v>552</v>
      </c>
      <c r="H418" s="2" t="s">
        <v>593</v>
      </c>
      <c r="I418" s="4">
        <v>66.28</v>
      </c>
      <c r="J418" s="2">
        <v>46</v>
      </c>
      <c r="K418" s="4">
        <f>Table13[[#This Row],[Price per Unit]]*Table13[[#This Row],[Units Sold]]</f>
        <v>3048.88</v>
      </c>
      <c r="L418" s="2">
        <v>518.42999999999995</v>
      </c>
      <c r="M418" s="22">
        <f>Table13[[#This Row],[Operating Profit]]/Table13[[#This Row],[Total Sales]]</f>
        <v>0.17003948991104928</v>
      </c>
      <c r="N418" s="2" t="s">
        <v>555</v>
      </c>
      <c r="O418" s="2" t="str">
        <f>IF(MONTH(Table13[[#This Row],[Invoice Date]])&lt;4,"Q1",IF(MONTH(Table13[[#This Row],[Invoice Date]])&lt;7,"Q2",IF(MONTH(Table13[[#This Row],[Invoice Date]])&lt;10,"Q3",IF(MONTH(Table13[[#This Row],[Invoice Date]])&lt;13,"Q4"))))</f>
        <v>Q3</v>
      </c>
      <c r="P418" s="2">
        <f>YEAR(Table13[[#This Row],[Invoice Date]])</f>
        <v>2023</v>
      </c>
      <c r="Q418" s="11" t="str">
        <f>TEXT(Table13[[#This Row],[Invoice Date]],"mmm")</f>
        <v>Sep</v>
      </c>
      <c r="R418" s="11">
        <f>DAY(Table13[[#This Row],[Invoice Date]])</f>
        <v>13</v>
      </c>
      <c r="S418" s="11" t="s">
        <v>560</v>
      </c>
    </row>
    <row r="419" spans="1:19" x14ac:dyDescent="0.25">
      <c r="A419" s="10" t="s">
        <v>20</v>
      </c>
      <c r="B419" s="2" t="s">
        <v>439</v>
      </c>
      <c r="C419" s="5">
        <v>44277</v>
      </c>
      <c r="D419" s="2" t="s">
        <v>522</v>
      </c>
      <c r="E419" s="2" t="s">
        <v>595</v>
      </c>
      <c r="F419" s="2" t="s">
        <v>581</v>
      </c>
      <c r="G419" s="2" t="s">
        <v>583</v>
      </c>
      <c r="H419" s="2" t="s">
        <v>591</v>
      </c>
      <c r="I419" s="4">
        <v>22.06</v>
      </c>
      <c r="J419" s="2">
        <v>14</v>
      </c>
      <c r="K419" s="4">
        <f>Table13[[#This Row],[Price per Unit]]*Table13[[#This Row],[Units Sold]]</f>
        <v>308.83999999999997</v>
      </c>
      <c r="L419" s="2">
        <v>69.010000000000005</v>
      </c>
      <c r="M419" s="22">
        <f>Table13[[#This Row],[Operating Profit]]/Table13[[#This Row],[Total Sales]]</f>
        <v>0.22344903509908046</v>
      </c>
      <c r="N419" s="2" t="s">
        <v>554</v>
      </c>
      <c r="O419" s="2" t="str">
        <f>IF(MONTH(Table13[[#This Row],[Invoice Date]])&lt;4,"Q1",IF(MONTH(Table13[[#This Row],[Invoice Date]])&lt;7,"Q2",IF(MONTH(Table13[[#This Row],[Invoice Date]])&lt;10,"Q3",IF(MONTH(Table13[[#This Row],[Invoice Date]])&lt;13,"Q4"))))</f>
        <v>Q1</v>
      </c>
      <c r="P419" s="2">
        <f>YEAR(Table13[[#This Row],[Invoice Date]])</f>
        <v>2021</v>
      </c>
      <c r="Q419" s="11" t="str">
        <f>TEXT(Table13[[#This Row],[Invoice Date]],"mmm")</f>
        <v>Mar</v>
      </c>
      <c r="R419" s="11">
        <f>DAY(Table13[[#This Row],[Invoice Date]])</f>
        <v>22</v>
      </c>
      <c r="S419" s="11" t="s">
        <v>560</v>
      </c>
    </row>
    <row r="420" spans="1:19" x14ac:dyDescent="0.25">
      <c r="A420" s="10" t="s">
        <v>19</v>
      </c>
      <c r="B420" s="2" t="s">
        <v>440</v>
      </c>
      <c r="C420" s="5">
        <v>44613</v>
      </c>
      <c r="D420" s="2" t="s">
        <v>522</v>
      </c>
      <c r="E420" s="2" t="s">
        <v>524</v>
      </c>
      <c r="F420" s="2" t="s">
        <v>528</v>
      </c>
      <c r="G420" s="2" t="s">
        <v>528</v>
      </c>
      <c r="H420" s="2" t="s">
        <v>593</v>
      </c>
      <c r="I420" s="4">
        <v>30.03</v>
      </c>
      <c r="J420" s="2">
        <v>50</v>
      </c>
      <c r="K420" s="4">
        <f>Table13[[#This Row],[Price per Unit]]*Table13[[#This Row],[Units Sold]]</f>
        <v>1501.5</v>
      </c>
      <c r="L420" s="2">
        <v>415.86</v>
      </c>
      <c r="M420" s="22">
        <f>Table13[[#This Row],[Operating Profit]]/Table13[[#This Row],[Total Sales]]</f>
        <v>0.27696303696303698</v>
      </c>
      <c r="N420" s="2" t="s">
        <v>555</v>
      </c>
      <c r="O420" s="2" t="str">
        <f>IF(MONTH(Table13[[#This Row],[Invoice Date]])&lt;4,"Q1",IF(MONTH(Table13[[#This Row],[Invoice Date]])&lt;7,"Q2",IF(MONTH(Table13[[#This Row],[Invoice Date]])&lt;10,"Q3",IF(MONTH(Table13[[#This Row],[Invoice Date]])&lt;13,"Q4"))))</f>
        <v>Q1</v>
      </c>
      <c r="P420" s="2">
        <f>YEAR(Table13[[#This Row],[Invoice Date]])</f>
        <v>2022</v>
      </c>
      <c r="Q420" s="11" t="str">
        <f>TEXT(Table13[[#This Row],[Invoice Date]],"mmm")</f>
        <v>Feb</v>
      </c>
      <c r="R420" s="11">
        <f>DAY(Table13[[#This Row],[Invoice Date]])</f>
        <v>21</v>
      </c>
      <c r="S420" s="11" t="s">
        <v>562</v>
      </c>
    </row>
    <row r="421" spans="1:19" x14ac:dyDescent="0.25">
      <c r="A421" s="10" t="s">
        <v>18</v>
      </c>
      <c r="B421" s="2" t="s">
        <v>441</v>
      </c>
      <c r="C421" s="5">
        <v>45097</v>
      </c>
      <c r="D421" s="2" t="s">
        <v>522</v>
      </c>
      <c r="E421" s="2" t="s">
        <v>524</v>
      </c>
      <c r="F421" s="2" t="s">
        <v>538</v>
      </c>
      <c r="G421" s="2" t="s">
        <v>528</v>
      </c>
      <c r="H421" s="2" t="s">
        <v>592</v>
      </c>
      <c r="I421" s="4">
        <v>138.44999999999999</v>
      </c>
      <c r="J421" s="2">
        <v>20</v>
      </c>
      <c r="K421" s="4">
        <f>Table13[[#This Row],[Price per Unit]]*Table13[[#This Row],[Units Sold]]</f>
        <v>2769</v>
      </c>
      <c r="L421" s="2">
        <v>405.03</v>
      </c>
      <c r="M421" s="22">
        <f>Table13[[#This Row],[Operating Profit]]/Table13[[#This Row],[Total Sales]]</f>
        <v>0.14627302275189599</v>
      </c>
      <c r="N421" s="2" t="s">
        <v>554</v>
      </c>
      <c r="O421" s="2" t="str">
        <f>IF(MONTH(Table13[[#This Row],[Invoice Date]])&lt;4,"Q1",IF(MONTH(Table13[[#This Row],[Invoice Date]])&lt;7,"Q2",IF(MONTH(Table13[[#This Row],[Invoice Date]])&lt;10,"Q3",IF(MONTH(Table13[[#This Row],[Invoice Date]])&lt;13,"Q4"))))</f>
        <v>Q2</v>
      </c>
      <c r="P421" s="2">
        <f>YEAR(Table13[[#This Row],[Invoice Date]])</f>
        <v>2023</v>
      </c>
      <c r="Q421" s="11" t="str">
        <f>TEXT(Table13[[#This Row],[Invoice Date]],"mmm")</f>
        <v>Jun</v>
      </c>
      <c r="R421" s="11">
        <f>DAY(Table13[[#This Row],[Invoice Date]])</f>
        <v>20</v>
      </c>
      <c r="S421" s="11" t="s">
        <v>562</v>
      </c>
    </row>
    <row r="422" spans="1:19" x14ac:dyDescent="0.25">
      <c r="A422" s="10" t="s">
        <v>17</v>
      </c>
      <c r="B422" s="2" t="s">
        <v>442</v>
      </c>
      <c r="C422" s="5">
        <v>44683</v>
      </c>
      <c r="D422" s="2" t="s">
        <v>522</v>
      </c>
      <c r="E422" s="2" t="s">
        <v>595</v>
      </c>
      <c r="F422" s="2" t="s">
        <v>584</v>
      </c>
      <c r="G422" s="2" t="s">
        <v>585</v>
      </c>
      <c r="H422" s="2" t="s">
        <v>591</v>
      </c>
      <c r="I422" s="4">
        <v>66.13</v>
      </c>
      <c r="J422" s="2">
        <v>50</v>
      </c>
      <c r="K422" s="4">
        <f>Table13[[#This Row],[Price per Unit]]*Table13[[#This Row],[Units Sold]]</f>
        <v>3306.5</v>
      </c>
      <c r="L422" s="2">
        <v>597.97</v>
      </c>
      <c r="M422" s="22">
        <f>Table13[[#This Row],[Operating Profit]]/Table13[[#This Row],[Total Sales]]</f>
        <v>0.18084681687585061</v>
      </c>
      <c r="N422" s="2" t="s">
        <v>555</v>
      </c>
      <c r="O422" s="2" t="str">
        <f>IF(MONTH(Table13[[#This Row],[Invoice Date]])&lt;4,"Q1",IF(MONTH(Table13[[#This Row],[Invoice Date]])&lt;7,"Q2",IF(MONTH(Table13[[#This Row],[Invoice Date]])&lt;10,"Q3",IF(MONTH(Table13[[#This Row],[Invoice Date]])&lt;13,"Q4"))))</f>
        <v>Q2</v>
      </c>
      <c r="P422" s="2">
        <f>YEAR(Table13[[#This Row],[Invoice Date]])</f>
        <v>2022</v>
      </c>
      <c r="Q422" s="11" t="str">
        <f>TEXT(Table13[[#This Row],[Invoice Date]],"mmm")</f>
        <v>May</v>
      </c>
      <c r="R422" s="11">
        <f>DAY(Table13[[#This Row],[Invoice Date]])</f>
        <v>2</v>
      </c>
      <c r="S422" s="11" t="s">
        <v>560</v>
      </c>
    </row>
    <row r="423" spans="1:19" x14ac:dyDescent="0.25">
      <c r="A423" s="10" t="s">
        <v>21</v>
      </c>
      <c r="B423" s="2" t="s">
        <v>443</v>
      </c>
      <c r="C423" s="5">
        <v>44796</v>
      </c>
      <c r="D423" s="2" t="s">
        <v>522</v>
      </c>
      <c r="E423" s="2" t="s">
        <v>525</v>
      </c>
      <c r="F423" s="2" t="s">
        <v>543</v>
      </c>
      <c r="G423" s="2" t="s">
        <v>553</v>
      </c>
      <c r="H423" s="2" t="s">
        <v>592</v>
      </c>
      <c r="I423" s="4">
        <v>75.22</v>
      </c>
      <c r="J423" s="2">
        <v>33</v>
      </c>
      <c r="K423" s="4">
        <f>Table13[[#This Row],[Price per Unit]]*Table13[[#This Row],[Units Sold]]</f>
        <v>2482.2599999999998</v>
      </c>
      <c r="L423" s="2">
        <v>741.33</v>
      </c>
      <c r="M423" s="22">
        <f>Table13[[#This Row],[Operating Profit]]/Table13[[#This Row],[Total Sales]]</f>
        <v>0.29865122912184866</v>
      </c>
      <c r="N423" s="2" t="s">
        <v>555</v>
      </c>
      <c r="O423" s="2" t="str">
        <f>IF(MONTH(Table13[[#This Row],[Invoice Date]])&lt;4,"Q1",IF(MONTH(Table13[[#This Row],[Invoice Date]])&lt;7,"Q2",IF(MONTH(Table13[[#This Row],[Invoice Date]])&lt;10,"Q3",IF(MONTH(Table13[[#This Row],[Invoice Date]])&lt;13,"Q4"))))</f>
        <v>Q3</v>
      </c>
      <c r="P423" s="2">
        <f>YEAR(Table13[[#This Row],[Invoice Date]])</f>
        <v>2022</v>
      </c>
      <c r="Q423" s="11" t="str">
        <f>TEXT(Table13[[#This Row],[Invoice Date]],"mmm")</f>
        <v>Aug</v>
      </c>
      <c r="R423" s="11">
        <f>DAY(Table13[[#This Row],[Invoice Date]])</f>
        <v>23</v>
      </c>
      <c r="S423" s="11" t="s">
        <v>561</v>
      </c>
    </row>
    <row r="424" spans="1:19" x14ac:dyDescent="0.25">
      <c r="A424" s="10" t="s">
        <v>19</v>
      </c>
      <c r="B424" s="2" t="s">
        <v>444</v>
      </c>
      <c r="C424" s="5">
        <v>44978</v>
      </c>
      <c r="D424" s="2" t="s">
        <v>522</v>
      </c>
      <c r="E424" s="2" t="s">
        <v>524</v>
      </c>
      <c r="F424" s="2" t="s">
        <v>538</v>
      </c>
      <c r="G424" s="2" t="s">
        <v>528</v>
      </c>
      <c r="H424" s="2" t="s">
        <v>594</v>
      </c>
      <c r="I424" s="4">
        <v>47.99</v>
      </c>
      <c r="J424" s="2">
        <v>59</v>
      </c>
      <c r="K424" s="4">
        <f>Table13[[#This Row],[Price per Unit]]*Table13[[#This Row],[Units Sold]]</f>
        <v>2831.4100000000003</v>
      </c>
      <c r="L424" s="2">
        <v>774.99</v>
      </c>
      <c r="M424" s="22">
        <f>Table13[[#This Row],[Operating Profit]]/Table13[[#This Row],[Total Sales]]</f>
        <v>0.27371168428450837</v>
      </c>
      <c r="N424" s="2" t="s">
        <v>555</v>
      </c>
      <c r="O424" s="2" t="str">
        <f>IF(MONTH(Table13[[#This Row],[Invoice Date]])&lt;4,"Q1",IF(MONTH(Table13[[#This Row],[Invoice Date]])&lt;7,"Q2",IF(MONTH(Table13[[#This Row],[Invoice Date]])&lt;10,"Q3",IF(MONTH(Table13[[#This Row],[Invoice Date]])&lt;13,"Q4"))))</f>
        <v>Q1</v>
      </c>
      <c r="P424" s="2">
        <f>YEAR(Table13[[#This Row],[Invoice Date]])</f>
        <v>2023</v>
      </c>
      <c r="Q424" s="11" t="str">
        <f>TEXT(Table13[[#This Row],[Invoice Date]],"mmm")</f>
        <v>Feb</v>
      </c>
      <c r="R424" s="11">
        <f>DAY(Table13[[#This Row],[Invoice Date]])</f>
        <v>21</v>
      </c>
      <c r="S424" s="11" t="s">
        <v>560</v>
      </c>
    </row>
    <row r="425" spans="1:19" x14ac:dyDescent="0.25">
      <c r="A425" s="10" t="s">
        <v>18</v>
      </c>
      <c r="B425" s="2" t="s">
        <v>445</v>
      </c>
      <c r="C425" s="5">
        <v>44935</v>
      </c>
      <c r="D425" s="2" t="s">
        <v>522</v>
      </c>
      <c r="E425" s="2" t="s">
        <v>525</v>
      </c>
      <c r="F425" s="2" t="s">
        <v>531</v>
      </c>
      <c r="G425" s="2" t="s">
        <v>548</v>
      </c>
      <c r="H425" s="2" t="s">
        <v>592</v>
      </c>
      <c r="I425" s="4">
        <v>97.62</v>
      </c>
      <c r="J425" s="2">
        <v>43</v>
      </c>
      <c r="K425" s="4">
        <f>Table13[[#This Row],[Price per Unit]]*Table13[[#This Row],[Units Sold]]</f>
        <v>4197.66</v>
      </c>
      <c r="L425" s="2">
        <v>893.8</v>
      </c>
      <c r="M425" s="22">
        <f>Table13[[#This Row],[Operating Profit]]/Table13[[#This Row],[Total Sales]]</f>
        <v>0.21292815521028383</v>
      </c>
      <c r="N425" s="2" t="s">
        <v>554</v>
      </c>
      <c r="O425" s="2" t="str">
        <f>IF(MONTH(Table13[[#This Row],[Invoice Date]])&lt;4,"Q1",IF(MONTH(Table13[[#This Row],[Invoice Date]])&lt;7,"Q2",IF(MONTH(Table13[[#This Row],[Invoice Date]])&lt;10,"Q3",IF(MONTH(Table13[[#This Row],[Invoice Date]])&lt;13,"Q4"))))</f>
        <v>Q1</v>
      </c>
      <c r="P425" s="2">
        <f>YEAR(Table13[[#This Row],[Invoice Date]])</f>
        <v>2023</v>
      </c>
      <c r="Q425" s="11" t="str">
        <f>TEXT(Table13[[#This Row],[Invoice Date]],"mmm")</f>
        <v>Jan</v>
      </c>
      <c r="R425" s="11">
        <f>DAY(Table13[[#This Row],[Invoice Date]])</f>
        <v>9</v>
      </c>
      <c r="S425" s="11" t="s">
        <v>562</v>
      </c>
    </row>
    <row r="426" spans="1:19" x14ac:dyDescent="0.25">
      <c r="A426" s="10" t="s">
        <v>21</v>
      </c>
      <c r="B426" s="2" t="s">
        <v>446</v>
      </c>
      <c r="C426" s="5">
        <v>44283</v>
      </c>
      <c r="D426" s="2" t="s">
        <v>522</v>
      </c>
      <c r="E426" s="2" t="s">
        <v>595</v>
      </c>
      <c r="F426" s="2" t="s">
        <v>584</v>
      </c>
      <c r="G426" s="2" t="s">
        <v>586</v>
      </c>
      <c r="H426" s="2" t="s">
        <v>592</v>
      </c>
      <c r="I426" s="4">
        <v>97.32</v>
      </c>
      <c r="J426" s="2">
        <v>79</v>
      </c>
      <c r="K426" s="4">
        <f>Table13[[#This Row],[Price per Unit]]*Table13[[#This Row],[Units Sold]]</f>
        <v>7688.28</v>
      </c>
      <c r="L426" s="2">
        <v>1563.22</v>
      </c>
      <c r="M426" s="22">
        <f>Table13[[#This Row],[Operating Profit]]/Table13[[#This Row],[Total Sales]]</f>
        <v>0.20332506100194062</v>
      </c>
      <c r="N426" s="2" t="s">
        <v>555</v>
      </c>
      <c r="O426" s="2" t="str">
        <f>IF(MONTH(Table13[[#This Row],[Invoice Date]])&lt;4,"Q1",IF(MONTH(Table13[[#This Row],[Invoice Date]])&lt;7,"Q2",IF(MONTH(Table13[[#This Row],[Invoice Date]])&lt;10,"Q3",IF(MONTH(Table13[[#This Row],[Invoice Date]])&lt;13,"Q4"))))</f>
        <v>Q1</v>
      </c>
      <c r="P426" s="2">
        <f>YEAR(Table13[[#This Row],[Invoice Date]])</f>
        <v>2021</v>
      </c>
      <c r="Q426" s="11" t="str">
        <f>TEXT(Table13[[#This Row],[Invoice Date]],"mmm")</f>
        <v>Mar</v>
      </c>
      <c r="R426" s="11">
        <f>DAY(Table13[[#This Row],[Invoice Date]])</f>
        <v>28</v>
      </c>
      <c r="S426" s="11" t="s">
        <v>560</v>
      </c>
    </row>
    <row r="427" spans="1:19" x14ac:dyDescent="0.25">
      <c r="A427" s="10" t="s">
        <v>20</v>
      </c>
      <c r="B427" s="2" t="s">
        <v>447</v>
      </c>
      <c r="C427" s="5">
        <v>45054</v>
      </c>
      <c r="D427" s="2" t="s">
        <v>522</v>
      </c>
      <c r="E427" s="2" t="s">
        <v>525</v>
      </c>
      <c r="F427" s="2" t="s">
        <v>543</v>
      </c>
      <c r="G427" s="2" t="s">
        <v>548</v>
      </c>
      <c r="H427" s="2" t="s">
        <v>593</v>
      </c>
      <c r="I427" s="4">
        <v>68.39</v>
      </c>
      <c r="J427" s="2">
        <v>12</v>
      </c>
      <c r="K427" s="4">
        <f>Table13[[#This Row],[Price per Unit]]*Table13[[#This Row],[Units Sold]]</f>
        <v>820.68000000000006</v>
      </c>
      <c r="L427" s="2">
        <v>128.78</v>
      </c>
      <c r="M427" s="22">
        <f>Table13[[#This Row],[Operating Profit]]/Table13[[#This Row],[Total Sales]]</f>
        <v>0.156918652824487</v>
      </c>
      <c r="N427" s="2" t="s">
        <v>554</v>
      </c>
      <c r="O427" s="2" t="str">
        <f>IF(MONTH(Table13[[#This Row],[Invoice Date]])&lt;4,"Q1",IF(MONTH(Table13[[#This Row],[Invoice Date]])&lt;7,"Q2",IF(MONTH(Table13[[#This Row],[Invoice Date]])&lt;10,"Q3",IF(MONTH(Table13[[#This Row],[Invoice Date]])&lt;13,"Q4"))))</f>
        <v>Q2</v>
      </c>
      <c r="P427" s="2">
        <f>YEAR(Table13[[#This Row],[Invoice Date]])</f>
        <v>2023</v>
      </c>
      <c r="Q427" s="11" t="str">
        <f>TEXT(Table13[[#This Row],[Invoice Date]],"mmm")</f>
        <v>May</v>
      </c>
      <c r="R427" s="11">
        <f>DAY(Table13[[#This Row],[Invoice Date]])</f>
        <v>8</v>
      </c>
      <c r="S427" s="11" t="s">
        <v>561</v>
      </c>
    </row>
    <row r="428" spans="1:19" x14ac:dyDescent="0.25">
      <c r="A428" s="10" t="s">
        <v>20</v>
      </c>
      <c r="B428" s="2" t="s">
        <v>448</v>
      </c>
      <c r="C428" s="5">
        <v>44208</v>
      </c>
      <c r="D428" s="2" t="s">
        <v>522</v>
      </c>
      <c r="E428" s="2" t="s">
        <v>524</v>
      </c>
      <c r="F428" s="2" t="s">
        <v>536</v>
      </c>
      <c r="G428" s="2" t="s">
        <v>547</v>
      </c>
      <c r="H428" s="2" t="s">
        <v>592</v>
      </c>
      <c r="I428" s="4">
        <v>63.29</v>
      </c>
      <c r="J428" s="2">
        <v>40</v>
      </c>
      <c r="K428" s="4">
        <f>Table13[[#This Row],[Price per Unit]]*Table13[[#This Row],[Units Sold]]</f>
        <v>2531.6</v>
      </c>
      <c r="L428" s="2">
        <v>515.03</v>
      </c>
      <c r="M428" s="22">
        <f>Table13[[#This Row],[Operating Profit]]/Table13[[#This Row],[Total Sales]]</f>
        <v>0.20344051192921472</v>
      </c>
      <c r="N428" s="2" t="s">
        <v>554</v>
      </c>
      <c r="O428" s="2" t="str">
        <f>IF(MONTH(Table13[[#This Row],[Invoice Date]])&lt;4,"Q1",IF(MONTH(Table13[[#This Row],[Invoice Date]])&lt;7,"Q2",IF(MONTH(Table13[[#This Row],[Invoice Date]])&lt;10,"Q3",IF(MONTH(Table13[[#This Row],[Invoice Date]])&lt;13,"Q4"))))</f>
        <v>Q1</v>
      </c>
      <c r="P428" s="2">
        <f>YEAR(Table13[[#This Row],[Invoice Date]])</f>
        <v>2021</v>
      </c>
      <c r="Q428" s="11" t="str">
        <f>TEXT(Table13[[#This Row],[Invoice Date]],"mmm")</f>
        <v>Jan</v>
      </c>
      <c r="R428" s="11">
        <f>DAY(Table13[[#This Row],[Invoice Date]])</f>
        <v>12</v>
      </c>
      <c r="S428" s="11" t="s">
        <v>560</v>
      </c>
    </row>
    <row r="429" spans="1:19" x14ac:dyDescent="0.25">
      <c r="A429" s="10" t="s">
        <v>21</v>
      </c>
      <c r="B429" s="2" t="s">
        <v>449</v>
      </c>
      <c r="C429" s="5">
        <v>44909</v>
      </c>
      <c r="D429" s="2" t="s">
        <v>522</v>
      </c>
      <c r="E429" s="2" t="s">
        <v>524</v>
      </c>
      <c r="F429" s="2" t="s">
        <v>528</v>
      </c>
      <c r="G429" s="2" t="s">
        <v>529</v>
      </c>
      <c r="H429" s="2" t="s">
        <v>591</v>
      </c>
      <c r="I429" s="4">
        <v>135.05000000000001</v>
      </c>
      <c r="J429" s="2">
        <v>20</v>
      </c>
      <c r="K429" s="4">
        <f>Table13[[#This Row],[Price per Unit]]*Table13[[#This Row],[Units Sold]]</f>
        <v>2701</v>
      </c>
      <c r="L429" s="2">
        <v>728.29</v>
      </c>
      <c r="M429" s="22">
        <f>Table13[[#This Row],[Operating Profit]]/Table13[[#This Row],[Total Sales]]</f>
        <v>0.26963717141799332</v>
      </c>
      <c r="N429" s="2" t="s">
        <v>554</v>
      </c>
      <c r="O429" s="2" t="str">
        <f>IF(MONTH(Table13[[#This Row],[Invoice Date]])&lt;4,"Q1",IF(MONTH(Table13[[#This Row],[Invoice Date]])&lt;7,"Q2",IF(MONTH(Table13[[#This Row],[Invoice Date]])&lt;10,"Q3",IF(MONTH(Table13[[#This Row],[Invoice Date]])&lt;13,"Q4"))))</f>
        <v>Q4</v>
      </c>
      <c r="P429" s="2">
        <f>YEAR(Table13[[#This Row],[Invoice Date]])</f>
        <v>2022</v>
      </c>
      <c r="Q429" s="11" t="str">
        <f>TEXT(Table13[[#This Row],[Invoice Date]],"mmm")</f>
        <v>Dec</v>
      </c>
      <c r="R429" s="11">
        <f>DAY(Table13[[#This Row],[Invoice Date]])</f>
        <v>14</v>
      </c>
      <c r="S429" s="11" t="s">
        <v>562</v>
      </c>
    </row>
    <row r="430" spans="1:19" x14ac:dyDescent="0.25">
      <c r="A430" s="10" t="s">
        <v>19</v>
      </c>
      <c r="B430" s="2" t="s">
        <v>450</v>
      </c>
      <c r="C430" s="5">
        <v>44917</v>
      </c>
      <c r="D430" s="2" t="s">
        <v>522</v>
      </c>
      <c r="E430" s="2" t="s">
        <v>525</v>
      </c>
      <c r="F430" s="2" t="s">
        <v>540</v>
      </c>
      <c r="G430" s="2" t="s">
        <v>552</v>
      </c>
      <c r="H430" s="2" t="s">
        <v>591</v>
      </c>
      <c r="I430" s="4">
        <v>69.83</v>
      </c>
      <c r="J430" s="2">
        <v>94</v>
      </c>
      <c r="K430" s="4">
        <f>Table13[[#This Row],[Price per Unit]]*Table13[[#This Row],[Units Sold]]</f>
        <v>6564.0199999999995</v>
      </c>
      <c r="L430" s="2">
        <v>1555.9</v>
      </c>
      <c r="M430" s="22">
        <f>Table13[[#This Row],[Operating Profit]]/Table13[[#This Row],[Total Sales]]</f>
        <v>0.23703462207610584</v>
      </c>
      <c r="N430" s="2" t="s">
        <v>554</v>
      </c>
      <c r="O430" s="2" t="str">
        <f>IF(MONTH(Table13[[#This Row],[Invoice Date]])&lt;4,"Q1",IF(MONTH(Table13[[#This Row],[Invoice Date]])&lt;7,"Q2",IF(MONTH(Table13[[#This Row],[Invoice Date]])&lt;10,"Q3",IF(MONTH(Table13[[#This Row],[Invoice Date]])&lt;13,"Q4"))))</f>
        <v>Q4</v>
      </c>
      <c r="P430" s="2">
        <f>YEAR(Table13[[#This Row],[Invoice Date]])</f>
        <v>2022</v>
      </c>
      <c r="Q430" s="11" t="str">
        <f>TEXT(Table13[[#This Row],[Invoice Date]],"mmm")</f>
        <v>Dec</v>
      </c>
      <c r="R430" s="11">
        <f>DAY(Table13[[#This Row],[Invoice Date]])</f>
        <v>22</v>
      </c>
      <c r="S430" s="11" t="s">
        <v>560</v>
      </c>
    </row>
    <row r="431" spans="1:19" x14ac:dyDescent="0.25">
      <c r="A431" s="10" t="s">
        <v>20</v>
      </c>
      <c r="B431" s="2" t="s">
        <v>451</v>
      </c>
      <c r="C431" s="5">
        <v>44883</v>
      </c>
      <c r="D431" s="2" t="s">
        <v>522</v>
      </c>
      <c r="E431" s="2" t="s">
        <v>525</v>
      </c>
      <c r="F431" s="2" t="s">
        <v>543</v>
      </c>
      <c r="G431" s="2" t="s">
        <v>552</v>
      </c>
      <c r="H431" s="2" t="s">
        <v>594</v>
      </c>
      <c r="I431" s="4">
        <v>84.16</v>
      </c>
      <c r="J431" s="2">
        <v>38</v>
      </c>
      <c r="K431" s="4">
        <f>Table13[[#This Row],[Price per Unit]]*Table13[[#This Row],[Units Sold]]</f>
        <v>3198.08</v>
      </c>
      <c r="L431" s="2">
        <v>505.32</v>
      </c>
      <c r="M431" s="22">
        <f>Table13[[#This Row],[Operating Profit]]/Table13[[#This Row],[Total Sales]]</f>
        <v>0.15800730438262958</v>
      </c>
      <c r="N431" s="2" t="s">
        <v>554</v>
      </c>
      <c r="O431" s="2" t="str">
        <f>IF(MONTH(Table13[[#This Row],[Invoice Date]])&lt;4,"Q1",IF(MONTH(Table13[[#This Row],[Invoice Date]])&lt;7,"Q2",IF(MONTH(Table13[[#This Row],[Invoice Date]])&lt;10,"Q3",IF(MONTH(Table13[[#This Row],[Invoice Date]])&lt;13,"Q4"))))</f>
        <v>Q4</v>
      </c>
      <c r="P431" s="2">
        <f>YEAR(Table13[[#This Row],[Invoice Date]])</f>
        <v>2022</v>
      </c>
      <c r="Q431" s="11" t="str">
        <f>TEXT(Table13[[#This Row],[Invoice Date]],"mmm")</f>
        <v>Nov</v>
      </c>
      <c r="R431" s="11">
        <f>DAY(Table13[[#This Row],[Invoice Date]])</f>
        <v>18</v>
      </c>
      <c r="S431" s="11" t="s">
        <v>562</v>
      </c>
    </row>
    <row r="432" spans="1:19" x14ac:dyDescent="0.25">
      <c r="A432" s="10" t="s">
        <v>17</v>
      </c>
      <c r="B432" s="2" t="s">
        <v>452</v>
      </c>
      <c r="C432" s="5">
        <v>44829</v>
      </c>
      <c r="D432" s="2" t="s">
        <v>522</v>
      </c>
      <c r="E432" s="2" t="s">
        <v>595</v>
      </c>
      <c r="F432" s="2" t="s">
        <v>587</v>
      </c>
      <c r="G432" s="2" t="s">
        <v>588</v>
      </c>
      <c r="H432" s="2" t="s">
        <v>591</v>
      </c>
      <c r="I432" s="4">
        <v>56.83</v>
      </c>
      <c r="J432" s="2">
        <v>3</v>
      </c>
      <c r="K432" s="4">
        <f>Table13[[#This Row],[Price per Unit]]*Table13[[#This Row],[Units Sold]]</f>
        <v>170.49</v>
      </c>
      <c r="L432" s="2">
        <v>23.92</v>
      </c>
      <c r="M432" s="22">
        <f>Table13[[#This Row],[Operating Profit]]/Table13[[#This Row],[Total Sales]]</f>
        <v>0.1403014839580034</v>
      </c>
      <c r="N432" s="2" t="s">
        <v>555</v>
      </c>
      <c r="O432" s="2" t="str">
        <f>IF(MONTH(Table13[[#This Row],[Invoice Date]])&lt;4,"Q1",IF(MONTH(Table13[[#This Row],[Invoice Date]])&lt;7,"Q2",IF(MONTH(Table13[[#This Row],[Invoice Date]])&lt;10,"Q3",IF(MONTH(Table13[[#This Row],[Invoice Date]])&lt;13,"Q4"))))</f>
        <v>Q3</v>
      </c>
      <c r="P432" s="2">
        <f>YEAR(Table13[[#This Row],[Invoice Date]])</f>
        <v>2022</v>
      </c>
      <c r="Q432" s="11" t="str">
        <f>TEXT(Table13[[#This Row],[Invoice Date]],"mmm")</f>
        <v>Sep</v>
      </c>
      <c r="R432" s="11">
        <f>DAY(Table13[[#This Row],[Invoice Date]])</f>
        <v>25</v>
      </c>
      <c r="S432" s="11" t="s">
        <v>562</v>
      </c>
    </row>
    <row r="433" spans="1:19" x14ac:dyDescent="0.25">
      <c r="A433" s="10" t="s">
        <v>21</v>
      </c>
      <c r="B433" s="2" t="s">
        <v>453</v>
      </c>
      <c r="C433" s="5">
        <v>45237</v>
      </c>
      <c r="D433" s="2" t="s">
        <v>522</v>
      </c>
      <c r="E433" s="2" t="s">
        <v>524</v>
      </c>
      <c r="F433" s="2" t="s">
        <v>529</v>
      </c>
      <c r="G433" s="2" t="s">
        <v>547</v>
      </c>
      <c r="H433" s="2" t="s">
        <v>593</v>
      </c>
      <c r="I433" s="4">
        <v>122.28</v>
      </c>
      <c r="J433" s="2">
        <v>28</v>
      </c>
      <c r="K433" s="4">
        <f>Table13[[#This Row],[Price per Unit]]*Table13[[#This Row],[Units Sold]]</f>
        <v>3423.84</v>
      </c>
      <c r="L433" s="2">
        <v>523.99</v>
      </c>
      <c r="M433" s="22">
        <f>Table13[[#This Row],[Operating Profit]]/Table13[[#This Row],[Total Sales]]</f>
        <v>0.15304161409411654</v>
      </c>
      <c r="N433" s="2" t="s">
        <v>554</v>
      </c>
      <c r="O433" s="2" t="str">
        <f>IF(MONTH(Table13[[#This Row],[Invoice Date]])&lt;4,"Q1",IF(MONTH(Table13[[#This Row],[Invoice Date]])&lt;7,"Q2",IF(MONTH(Table13[[#This Row],[Invoice Date]])&lt;10,"Q3",IF(MONTH(Table13[[#This Row],[Invoice Date]])&lt;13,"Q4"))))</f>
        <v>Q4</v>
      </c>
      <c r="P433" s="2">
        <f>YEAR(Table13[[#This Row],[Invoice Date]])</f>
        <v>2023</v>
      </c>
      <c r="Q433" s="11" t="str">
        <f>TEXT(Table13[[#This Row],[Invoice Date]],"mmm")</f>
        <v>Nov</v>
      </c>
      <c r="R433" s="11">
        <f>DAY(Table13[[#This Row],[Invoice Date]])</f>
        <v>7</v>
      </c>
      <c r="S433" s="11" t="s">
        <v>560</v>
      </c>
    </row>
    <row r="434" spans="1:19" x14ac:dyDescent="0.25">
      <c r="A434" s="10" t="s">
        <v>21</v>
      </c>
      <c r="B434" s="2" t="s">
        <v>454</v>
      </c>
      <c r="C434" s="5">
        <v>45021</v>
      </c>
      <c r="D434" s="2" t="s">
        <v>522</v>
      </c>
      <c r="E434" s="2" t="s">
        <v>595</v>
      </c>
      <c r="F434" s="2" t="s">
        <v>587</v>
      </c>
      <c r="G434" s="2" t="s">
        <v>589</v>
      </c>
      <c r="H434" s="2" t="s">
        <v>594</v>
      </c>
      <c r="I434" s="4">
        <v>71.67</v>
      </c>
      <c r="J434" s="2">
        <v>56</v>
      </c>
      <c r="K434" s="4">
        <f>Table13[[#This Row],[Price per Unit]]*Table13[[#This Row],[Units Sold]]</f>
        <v>4013.52</v>
      </c>
      <c r="L434" s="2">
        <v>537.62</v>
      </c>
      <c r="M434" s="22">
        <f>Table13[[#This Row],[Operating Profit]]/Table13[[#This Row],[Total Sales]]</f>
        <v>0.13395224142398693</v>
      </c>
      <c r="N434" s="2" t="s">
        <v>554</v>
      </c>
      <c r="O434" s="2" t="str">
        <f>IF(MONTH(Table13[[#This Row],[Invoice Date]])&lt;4,"Q1",IF(MONTH(Table13[[#This Row],[Invoice Date]])&lt;7,"Q2",IF(MONTH(Table13[[#This Row],[Invoice Date]])&lt;10,"Q3",IF(MONTH(Table13[[#This Row],[Invoice Date]])&lt;13,"Q4"))))</f>
        <v>Q2</v>
      </c>
      <c r="P434" s="2">
        <f>YEAR(Table13[[#This Row],[Invoice Date]])</f>
        <v>2023</v>
      </c>
      <c r="Q434" s="11" t="str">
        <f>TEXT(Table13[[#This Row],[Invoice Date]],"mmm")</f>
        <v>Apr</v>
      </c>
      <c r="R434" s="11">
        <f>DAY(Table13[[#This Row],[Invoice Date]])</f>
        <v>5</v>
      </c>
      <c r="S434" s="11" t="s">
        <v>562</v>
      </c>
    </row>
    <row r="435" spans="1:19" x14ac:dyDescent="0.25">
      <c r="A435" s="10" t="s">
        <v>20</v>
      </c>
      <c r="B435" s="2" t="s">
        <v>455</v>
      </c>
      <c r="C435" s="5">
        <v>44213</v>
      </c>
      <c r="D435" s="2" t="s">
        <v>522</v>
      </c>
      <c r="E435" s="2" t="s">
        <v>524</v>
      </c>
      <c r="F435" s="2" t="s">
        <v>536</v>
      </c>
      <c r="G435" s="2" t="s">
        <v>549</v>
      </c>
      <c r="H435" s="2" t="s">
        <v>591</v>
      </c>
      <c r="I435" s="4">
        <v>86.77</v>
      </c>
      <c r="J435" s="2">
        <v>90</v>
      </c>
      <c r="K435" s="4">
        <f>Table13[[#This Row],[Price per Unit]]*Table13[[#This Row],[Units Sold]]</f>
        <v>7809.2999999999993</v>
      </c>
      <c r="L435" s="2">
        <v>930.31</v>
      </c>
      <c r="M435" s="22">
        <f>Table13[[#This Row],[Operating Profit]]/Table13[[#This Row],[Total Sales]]</f>
        <v>0.11912847502336958</v>
      </c>
      <c r="N435" s="2" t="s">
        <v>554</v>
      </c>
      <c r="O435" s="2" t="str">
        <f>IF(MONTH(Table13[[#This Row],[Invoice Date]])&lt;4,"Q1",IF(MONTH(Table13[[#This Row],[Invoice Date]])&lt;7,"Q2",IF(MONTH(Table13[[#This Row],[Invoice Date]])&lt;10,"Q3",IF(MONTH(Table13[[#This Row],[Invoice Date]])&lt;13,"Q4"))))</f>
        <v>Q1</v>
      </c>
      <c r="P435" s="2">
        <f>YEAR(Table13[[#This Row],[Invoice Date]])</f>
        <v>2021</v>
      </c>
      <c r="Q435" s="11" t="str">
        <f>TEXT(Table13[[#This Row],[Invoice Date]],"mmm")</f>
        <v>Jan</v>
      </c>
      <c r="R435" s="11">
        <f>DAY(Table13[[#This Row],[Invoice Date]])</f>
        <v>17</v>
      </c>
      <c r="S435" s="11" t="s">
        <v>562</v>
      </c>
    </row>
    <row r="436" spans="1:19" x14ac:dyDescent="0.25">
      <c r="A436" s="10" t="s">
        <v>19</v>
      </c>
      <c r="B436" s="2" t="s">
        <v>456</v>
      </c>
      <c r="C436" s="5">
        <v>44551</v>
      </c>
      <c r="D436" s="2" t="s">
        <v>522</v>
      </c>
      <c r="E436" s="2" t="s">
        <v>524</v>
      </c>
      <c r="F436" s="2" t="s">
        <v>528</v>
      </c>
      <c r="G436" s="2" t="s">
        <v>547</v>
      </c>
      <c r="H436" s="2" t="s">
        <v>593</v>
      </c>
      <c r="I436" s="4">
        <v>52.94</v>
      </c>
      <c r="J436" s="2">
        <v>94</v>
      </c>
      <c r="K436" s="4">
        <f>Table13[[#This Row],[Price per Unit]]*Table13[[#This Row],[Units Sold]]</f>
        <v>4976.3599999999997</v>
      </c>
      <c r="L436" s="2">
        <v>914.79</v>
      </c>
      <c r="M436" s="22">
        <f>Table13[[#This Row],[Operating Profit]]/Table13[[#This Row],[Total Sales]]</f>
        <v>0.18382713469282769</v>
      </c>
      <c r="N436" s="2" t="s">
        <v>554</v>
      </c>
      <c r="O436" s="2" t="str">
        <f>IF(MONTH(Table13[[#This Row],[Invoice Date]])&lt;4,"Q1",IF(MONTH(Table13[[#This Row],[Invoice Date]])&lt;7,"Q2",IF(MONTH(Table13[[#This Row],[Invoice Date]])&lt;10,"Q3",IF(MONTH(Table13[[#This Row],[Invoice Date]])&lt;13,"Q4"))))</f>
        <v>Q4</v>
      </c>
      <c r="P436" s="2">
        <f>YEAR(Table13[[#This Row],[Invoice Date]])</f>
        <v>2021</v>
      </c>
      <c r="Q436" s="11" t="str">
        <f>TEXT(Table13[[#This Row],[Invoice Date]],"mmm")</f>
        <v>Dec</v>
      </c>
      <c r="R436" s="11">
        <f>DAY(Table13[[#This Row],[Invoice Date]])</f>
        <v>21</v>
      </c>
      <c r="S436" s="11" t="s">
        <v>561</v>
      </c>
    </row>
    <row r="437" spans="1:19" x14ac:dyDescent="0.25">
      <c r="A437" s="10" t="s">
        <v>17</v>
      </c>
      <c r="B437" s="2" t="s">
        <v>457</v>
      </c>
      <c r="C437" s="5">
        <v>44921</v>
      </c>
      <c r="D437" s="2" t="s">
        <v>522</v>
      </c>
      <c r="E437" s="2" t="s">
        <v>524</v>
      </c>
      <c r="F437" s="2" t="s">
        <v>538</v>
      </c>
      <c r="G437" s="2" t="s">
        <v>549</v>
      </c>
      <c r="H437" s="2" t="s">
        <v>591</v>
      </c>
      <c r="I437" s="4">
        <v>148.4</v>
      </c>
      <c r="J437" s="2">
        <v>13</v>
      </c>
      <c r="K437" s="4">
        <f>Table13[[#This Row],[Price per Unit]]*Table13[[#This Row],[Units Sold]]</f>
        <v>1929.2</v>
      </c>
      <c r="L437" s="2">
        <v>236.64</v>
      </c>
      <c r="M437" s="22">
        <f>Table13[[#This Row],[Operating Profit]]/Table13[[#This Row],[Total Sales]]</f>
        <v>0.12266224341696039</v>
      </c>
      <c r="N437" s="2" t="s">
        <v>554</v>
      </c>
      <c r="O437" s="2" t="str">
        <f>IF(MONTH(Table13[[#This Row],[Invoice Date]])&lt;4,"Q1",IF(MONTH(Table13[[#This Row],[Invoice Date]])&lt;7,"Q2",IF(MONTH(Table13[[#This Row],[Invoice Date]])&lt;10,"Q3",IF(MONTH(Table13[[#This Row],[Invoice Date]])&lt;13,"Q4"))))</f>
        <v>Q4</v>
      </c>
      <c r="P437" s="2">
        <f>YEAR(Table13[[#This Row],[Invoice Date]])</f>
        <v>2022</v>
      </c>
      <c r="Q437" s="11" t="str">
        <f>TEXT(Table13[[#This Row],[Invoice Date]],"mmm")</f>
        <v>Dec</v>
      </c>
      <c r="R437" s="11">
        <f>DAY(Table13[[#This Row],[Invoice Date]])</f>
        <v>26</v>
      </c>
      <c r="S437" s="11" t="s">
        <v>561</v>
      </c>
    </row>
    <row r="438" spans="1:19" x14ac:dyDescent="0.25">
      <c r="A438" s="10" t="s">
        <v>19</v>
      </c>
      <c r="B438" s="2" t="s">
        <v>458</v>
      </c>
      <c r="C438" s="5">
        <v>44798</v>
      </c>
      <c r="D438" s="2" t="s">
        <v>522</v>
      </c>
      <c r="E438" s="2" t="s">
        <v>524</v>
      </c>
      <c r="F438" s="2" t="s">
        <v>528</v>
      </c>
      <c r="G438" s="2" t="s">
        <v>538</v>
      </c>
      <c r="H438" s="2" t="s">
        <v>591</v>
      </c>
      <c r="I438" s="4">
        <v>57.89</v>
      </c>
      <c r="J438" s="2">
        <v>77</v>
      </c>
      <c r="K438" s="4">
        <f>Table13[[#This Row],[Price per Unit]]*Table13[[#This Row],[Units Sold]]</f>
        <v>4457.53</v>
      </c>
      <c r="L438" s="2">
        <v>599.01</v>
      </c>
      <c r="M438" s="22">
        <f>Table13[[#This Row],[Operating Profit]]/Table13[[#This Row],[Total Sales]]</f>
        <v>0.13438159698308255</v>
      </c>
      <c r="N438" s="2" t="s">
        <v>555</v>
      </c>
      <c r="O438" s="2" t="str">
        <f>IF(MONTH(Table13[[#This Row],[Invoice Date]])&lt;4,"Q1",IF(MONTH(Table13[[#This Row],[Invoice Date]])&lt;7,"Q2",IF(MONTH(Table13[[#This Row],[Invoice Date]])&lt;10,"Q3",IF(MONTH(Table13[[#This Row],[Invoice Date]])&lt;13,"Q4"))))</f>
        <v>Q3</v>
      </c>
      <c r="P438" s="2">
        <f>YEAR(Table13[[#This Row],[Invoice Date]])</f>
        <v>2022</v>
      </c>
      <c r="Q438" s="11" t="str">
        <f>TEXT(Table13[[#This Row],[Invoice Date]],"mmm")</f>
        <v>Aug</v>
      </c>
      <c r="R438" s="11">
        <f>DAY(Table13[[#This Row],[Invoice Date]])</f>
        <v>25</v>
      </c>
      <c r="S438" s="11" t="s">
        <v>561</v>
      </c>
    </row>
    <row r="439" spans="1:19" x14ac:dyDescent="0.25">
      <c r="A439" s="10" t="s">
        <v>18</v>
      </c>
      <c r="B439" s="2" t="s">
        <v>459</v>
      </c>
      <c r="C439" s="5">
        <v>44584</v>
      </c>
      <c r="D439" s="2" t="s">
        <v>522</v>
      </c>
      <c r="E439" s="2" t="s">
        <v>525</v>
      </c>
      <c r="F439" s="2" t="s">
        <v>543</v>
      </c>
      <c r="G439" s="2" t="s">
        <v>551</v>
      </c>
      <c r="H439" s="2" t="s">
        <v>592</v>
      </c>
      <c r="I439" s="4">
        <v>120.2</v>
      </c>
      <c r="J439" s="2">
        <v>66</v>
      </c>
      <c r="K439" s="4">
        <f>Table13[[#This Row],[Price per Unit]]*Table13[[#This Row],[Units Sold]]</f>
        <v>7933.2</v>
      </c>
      <c r="L439" s="2">
        <v>1661.73</v>
      </c>
      <c r="M439" s="22">
        <f>Table13[[#This Row],[Operating Profit]]/Table13[[#This Row],[Total Sales]]</f>
        <v>0.20946528513084253</v>
      </c>
      <c r="N439" s="2" t="s">
        <v>555</v>
      </c>
      <c r="O439" s="2" t="str">
        <f>IF(MONTH(Table13[[#This Row],[Invoice Date]])&lt;4,"Q1",IF(MONTH(Table13[[#This Row],[Invoice Date]])&lt;7,"Q2",IF(MONTH(Table13[[#This Row],[Invoice Date]])&lt;10,"Q3",IF(MONTH(Table13[[#This Row],[Invoice Date]])&lt;13,"Q4"))))</f>
        <v>Q1</v>
      </c>
      <c r="P439" s="2">
        <f>YEAR(Table13[[#This Row],[Invoice Date]])</f>
        <v>2022</v>
      </c>
      <c r="Q439" s="11" t="str">
        <f>TEXT(Table13[[#This Row],[Invoice Date]],"mmm")</f>
        <v>Jan</v>
      </c>
      <c r="R439" s="11">
        <f>DAY(Table13[[#This Row],[Invoice Date]])</f>
        <v>23</v>
      </c>
      <c r="S439" s="11" t="s">
        <v>561</v>
      </c>
    </row>
    <row r="440" spans="1:19" x14ac:dyDescent="0.25">
      <c r="A440" s="10" t="s">
        <v>18</v>
      </c>
      <c r="B440" s="2" t="s">
        <v>460</v>
      </c>
      <c r="C440" s="5">
        <v>44634</v>
      </c>
      <c r="D440" s="2" t="s">
        <v>522</v>
      </c>
      <c r="E440" s="2" t="s">
        <v>525</v>
      </c>
      <c r="F440" s="2" t="s">
        <v>541</v>
      </c>
      <c r="G440" s="2" t="s">
        <v>553</v>
      </c>
      <c r="H440" s="2" t="s">
        <v>591</v>
      </c>
      <c r="I440" s="4">
        <v>75.569999999999993</v>
      </c>
      <c r="J440" s="2">
        <v>37</v>
      </c>
      <c r="K440" s="4">
        <f>Table13[[#This Row],[Price per Unit]]*Table13[[#This Row],[Units Sold]]</f>
        <v>2796.0899999999997</v>
      </c>
      <c r="L440" s="2">
        <v>371.66</v>
      </c>
      <c r="M440" s="22">
        <f>Table13[[#This Row],[Operating Profit]]/Table13[[#This Row],[Total Sales]]</f>
        <v>0.13292132942787968</v>
      </c>
      <c r="N440" s="2" t="s">
        <v>554</v>
      </c>
      <c r="O440" s="2" t="str">
        <f>IF(MONTH(Table13[[#This Row],[Invoice Date]])&lt;4,"Q1",IF(MONTH(Table13[[#This Row],[Invoice Date]])&lt;7,"Q2",IF(MONTH(Table13[[#This Row],[Invoice Date]])&lt;10,"Q3",IF(MONTH(Table13[[#This Row],[Invoice Date]])&lt;13,"Q4"))))</f>
        <v>Q1</v>
      </c>
      <c r="P440" s="2">
        <f>YEAR(Table13[[#This Row],[Invoice Date]])</f>
        <v>2022</v>
      </c>
      <c r="Q440" s="11" t="str">
        <f>TEXT(Table13[[#This Row],[Invoice Date]],"mmm")</f>
        <v>Mar</v>
      </c>
      <c r="R440" s="11">
        <f>DAY(Table13[[#This Row],[Invoice Date]])</f>
        <v>14</v>
      </c>
      <c r="S440" s="11" t="s">
        <v>562</v>
      </c>
    </row>
    <row r="441" spans="1:19" x14ac:dyDescent="0.25">
      <c r="A441" s="10" t="s">
        <v>20</v>
      </c>
      <c r="B441" s="2" t="s">
        <v>461</v>
      </c>
      <c r="C441" s="5">
        <v>44664</v>
      </c>
      <c r="D441" s="2" t="s">
        <v>522</v>
      </c>
      <c r="E441" s="2" t="s">
        <v>524</v>
      </c>
      <c r="F441" s="2" t="s">
        <v>538</v>
      </c>
      <c r="G441" s="2" t="s">
        <v>538</v>
      </c>
      <c r="H441" s="2" t="s">
        <v>591</v>
      </c>
      <c r="I441" s="4">
        <v>46.81</v>
      </c>
      <c r="J441" s="2">
        <v>49</v>
      </c>
      <c r="K441" s="4">
        <f>Table13[[#This Row],[Price per Unit]]*Table13[[#This Row],[Units Sold]]</f>
        <v>2293.69</v>
      </c>
      <c r="L441" s="2">
        <v>258.67</v>
      </c>
      <c r="M441" s="22">
        <f>Table13[[#This Row],[Operating Profit]]/Table13[[#This Row],[Total Sales]]</f>
        <v>0.11277461208794563</v>
      </c>
      <c r="N441" s="2" t="s">
        <v>555</v>
      </c>
      <c r="O441" s="2" t="str">
        <f>IF(MONTH(Table13[[#This Row],[Invoice Date]])&lt;4,"Q1",IF(MONTH(Table13[[#This Row],[Invoice Date]])&lt;7,"Q2",IF(MONTH(Table13[[#This Row],[Invoice Date]])&lt;10,"Q3",IF(MONTH(Table13[[#This Row],[Invoice Date]])&lt;13,"Q4"))))</f>
        <v>Q2</v>
      </c>
      <c r="P441" s="2">
        <f>YEAR(Table13[[#This Row],[Invoice Date]])</f>
        <v>2022</v>
      </c>
      <c r="Q441" s="11" t="str">
        <f>TEXT(Table13[[#This Row],[Invoice Date]],"mmm")</f>
        <v>Apr</v>
      </c>
      <c r="R441" s="11">
        <f>DAY(Table13[[#This Row],[Invoice Date]])</f>
        <v>13</v>
      </c>
      <c r="S441" s="11" t="s">
        <v>560</v>
      </c>
    </row>
    <row r="442" spans="1:19" x14ac:dyDescent="0.25">
      <c r="A442" s="10" t="s">
        <v>20</v>
      </c>
      <c r="B442" s="2" t="s">
        <v>462</v>
      </c>
      <c r="C442" s="5">
        <v>44798</v>
      </c>
      <c r="D442" s="2" t="s">
        <v>522</v>
      </c>
      <c r="E442" s="2" t="s">
        <v>523</v>
      </c>
      <c r="F442" s="2" t="s">
        <v>545</v>
      </c>
      <c r="G442" s="2" t="s">
        <v>539</v>
      </c>
      <c r="H442" s="2" t="s">
        <v>593</v>
      </c>
      <c r="I442" s="4">
        <v>123.96</v>
      </c>
      <c r="J442" s="2">
        <v>66</v>
      </c>
      <c r="K442" s="4">
        <f>Table13[[#This Row],[Price per Unit]]*Table13[[#This Row],[Units Sold]]</f>
        <v>8181.36</v>
      </c>
      <c r="L442" s="2">
        <v>1337.47</v>
      </c>
      <c r="M442" s="22">
        <f>Table13[[#This Row],[Operating Profit]]/Table13[[#This Row],[Total Sales]]</f>
        <v>0.16347771030733277</v>
      </c>
      <c r="N442" s="2" t="s">
        <v>555</v>
      </c>
      <c r="O442" s="2" t="str">
        <f>IF(MONTH(Table13[[#This Row],[Invoice Date]])&lt;4,"Q1",IF(MONTH(Table13[[#This Row],[Invoice Date]])&lt;7,"Q2",IF(MONTH(Table13[[#This Row],[Invoice Date]])&lt;10,"Q3",IF(MONTH(Table13[[#This Row],[Invoice Date]])&lt;13,"Q4"))))</f>
        <v>Q3</v>
      </c>
      <c r="P442" s="2">
        <f>YEAR(Table13[[#This Row],[Invoice Date]])</f>
        <v>2022</v>
      </c>
      <c r="Q442" s="11" t="str">
        <f>TEXT(Table13[[#This Row],[Invoice Date]],"mmm")</f>
        <v>Aug</v>
      </c>
      <c r="R442" s="11">
        <f>DAY(Table13[[#This Row],[Invoice Date]])</f>
        <v>25</v>
      </c>
      <c r="S442" s="11" t="s">
        <v>562</v>
      </c>
    </row>
    <row r="443" spans="1:19" x14ac:dyDescent="0.25">
      <c r="A443" s="10" t="s">
        <v>20</v>
      </c>
      <c r="B443" s="2" t="s">
        <v>463</v>
      </c>
      <c r="C443" s="5">
        <v>44632</v>
      </c>
      <c r="D443" s="2" t="s">
        <v>522</v>
      </c>
      <c r="E443" s="2" t="s">
        <v>524</v>
      </c>
      <c r="F443" s="2" t="s">
        <v>536</v>
      </c>
      <c r="G443" s="2" t="s">
        <v>549</v>
      </c>
      <c r="H443" s="2" t="s">
        <v>593</v>
      </c>
      <c r="I443" s="4">
        <v>63.37</v>
      </c>
      <c r="J443" s="2">
        <v>36</v>
      </c>
      <c r="K443" s="4">
        <f>Table13[[#This Row],[Price per Unit]]*Table13[[#This Row],[Units Sold]]</f>
        <v>2281.3199999999997</v>
      </c>
      <c r="L443" s="2">
        <v>328.66</v>
      </c>
      <c r="M443" s="22">
        <f>Table13[[#This Row],[Operating Profit]]/Table13[[#This Row],[Total Sales]]</f>
        <v>0.14406571633966303</v>
      </c>
      <c r="N443" s="2" t="s">
        <v>554</v>
      </c>
      <c r="O443" s="2" t="str">
        <f>IF(MONTH(Table13[[#This Row],[Invoice Date]])&lt;4,"Q1",IF(MONTH(Table13[[#This Row],[Invoice Date]])&lt;7,"Q2",IF(MONTH(Table13[[#This Row],[Invoice Date]])&lt;10,"Q3",IF(MONTH(Table13[[#This Row],[Invoice Date]])&lt;13,"Q4"))))</f>
        <v>Q1</v>
      </c>
      <c r="P443" s="2">
        <f>YEAR(Table13[[#This Row],[Invoice Date]])</f>
        <v>2022</v>
      </c>
      <c r="Q443" s="11" t="str">
        <f>TEXT(Table13[[#This Row],[Invoice Date]],"mmm")</f>
        <v>Mar</v>
      </c>
      <c r="R443" s="11">
        <f>DAY(Table13[[#This Row],[Invoice Date]])</f>
        <v>12</v>
      </c>
      <c r="S443" s="11" t="s">
        <v>562</v>
      </c>
    </row>
    <row r="444" spans="1:19" x14ac:dyDescent="0.25">
      <c r="A444" s="10" t="s">
        <v>18</v>
      </c>
      <c r="B444" s="2" t="s">
        <v>464</v>
      </c>
      <c r="C444" s="5">
        <v>44419</v>
      </c>
      <c r="D444" s="2" t="s">
        <v>522</v>
      </c>
      <c r="E444" s="2" t="s">
        <v>595</v>
      </c>
      <c r="F444" s="2" t="s">
        <v>563</v>
      </c>
      <c r="G444" s="2" t="s">
        <v>564</v>
      </c>
      <c r="H444" s="2" t="s">
        <v>592</v>
      </c>
      <c r="I444" s="4">
        <v>132.47999999999999</v>
      </c>
      <c r="J444" s="2">
        <v>54</v>
      </c>
      <c r="K444" s="4">
        <f>Table13[[#This Row],[Price per Unit]]*Table13[[#This Row],[Units Sold]]</f>
        <v>7153.9199999999992</v>
      </c>
      <c r="L444" s="2">
        <v>1452.68</v>
      </c>
      <c r="M444" s="22">
        <f>Table13[[#This Row],[Operating Profit]]/Table13[[#This Row],[Total Sales]]</f>
        <v>0.20306069958847739</v>
      </c>
      <c r="N444" s="2" t="s">
        <v>555</v>
      </c>
      <c r="O444" s="2" t="str">
        <f>IF(MONTH(Table13[[#This Row],[Invoice Date]])&lt;4,"Q1",IF(MONTH(Table13[[#This Row],[Invoice Date]])&lt;7,"Q2",IF(MONTH(Table13[[#This Row],[Invoice Date]])&lt;10,"Q3",IF(MONTH(Table13[[#This Row],[Invoice Date]])&lt;13,"Q4"))))</f>
        <v>Q3</v>
      </c>
      <c r="P444" s="2">
        <f>YEAR(Table13[[#This Row],[Invoice Date]])</f>
        <v>2021</v>
      </c>
      <c r="Q444" s="11" t="str">
        <f>TEXT(Table13[[#This Row],[Invoice Date]],"mmm")</f>
        <v>Aug</v>
      </c>
      <c r="R444" s="11">
        <f>DAY(Table13[[#This Row],[Invoice Date]])</f>
        <v>11</v>
      </c>
      <c r="S444" s="11" t="s">
        <v>562</v>
      </c>
    </row>
    <row r="445" spans="1:19" x14ac:dyDescent="0.25">
      <c r="A445" s="10" t="s">
        <v>19</v>
      </c>
      <c r="B445" s="2" t="s">
        <v>465</v>
      </c>
      <c r="C445" s="5">
        <v>45182</v>
      </c>
      <c r="D445" s="2" t="s">
        <v>522</v>
      </c>
      <c r="E445" s="2" t="s">
        <v>526</v>
      </c>
      <c r="F445" s="2" t="s">
        <v>544</v>
      </c>
      <c r="G445" s="2" t="s">
        <v>535</v>
      </c>
      <c r="H445" s="2" t="s">
        <v>591</v>
      </c>
      <c r="I445" s="4">
        <v>138.97999999999999</v>
      </c>
      <c r="J445" s="2">
        <v>26</v>
      </c>
      <c r="K445" s="4">
        <f>Table13[[#This Row],[Price per Unit]]*Table13[[#This Row],[Units Sold]]</f>
        <v>3613.4799999999996</v>
      </c>
      <c r="L445" s="2">
        <v>435.33</v>
      </c>
      <c r="M445" s="22">
        <f>Table13[[#This Row],[Operating Profit]]/Table13[[#This Row],[Total Sales]]</f>
        <v>0.12047389220363749</v>
      </c>
      <c r="N445" s="2" t="s">
        <v>554</v>
      </c>
      <c r="O445" s="2" t="str">
        <f>IF(MONTH(Table13[[#This Row],[Invoice Date]])&lt;4,"Q1",IF(MONTH(Table13[[#This Row],[Invoice Date]])&lt;7,"Q2",IF(MONTH(Table13[[#This Row],[Invoice Date]])&lt;10,"Q3",IF(MONTH(Table13[[#This Row],[Invoice Date]])&lt;13,"Q4"))))</f>
        <v>Q3</v>
      </c>
      <c r="P445" s="2">
        <f>YEAR(Table13[[#This Row],[Invoice Date]])</f>
        <v>2023</v>
      </c>
      <c r="Q445" s="11" t="str">
        <f>TEXT(Table13[[#This Row],[Invoice Date]],"mmm")</f>
        <v>Sep</v>
      </c>
      <c r="R445" s="11">
        <f>DAY(Table13[[#This Row],[Invoice Date]])</f>
        <v>13</v>
      </c>
      <c r="S445" s="11" t="s">
        <v>560</v>
      </c>
    </row>
    <row r="446" spans="1:19" x14ac:dyDescent="0.25">
      <c r="A446" s="10" t="s">
        <v>19</v>
      </c>
      <c r="B446" s="2" t="s">
        <v>466</v>
      </c>
      <c r="C446" s="5">
        <v>45025</v>
      </c>
      <c r="D446" s="2" t="s">
        <v>522</v>
      </c>
      <c r="E446" s="2" t="s">
        <v>524</v>
      </c>
      <c r="F446" s="2" t="s">
        <v>536</v>
      </c>
      <c r="G446" s="2" t="s">
        <v>549</v>
      </c>
      <c r="H446" s="2" t="s">
        <v>592</v>
      </c>
      <c r="I446" s="4">
        <v>131.78</v>
      </c>
      <c r="J446" s="2">
        <v>75</v>
      </c>
      <c r="K446" s="4">
        <f>Table13[[#This Row],[Price per Unit]]*Table13[[#This Row],[Units Sold]]</f>
        <v>9883.5</v>
      </c>
      <c r="L446" s="2">
        <v>2474.38</v>
      </c>
      <c r="M446" s="22">
        <f>Table13[[#This Row],[Operating Profit]]/Table13[[#This Row],[Total Sales]]</f>
        <v>0.25035463145646786</v>
      </c>
      <c r="N446" s="2" t="s">
        <v>555</v>
      </c>
      <c r="O446" s="2" t="str">
        <f>IF(MONTH(Table13[[#This Row],[Invoice Date]])&lt;4,"Q1",IF(MONTH(Table13[[#This Row],[Invoice Date]])&lt;7,"Q2",IF(MONTH(Table13[[#This Row],[Invoice Date]])&lt;10,"Q3",IF(MONTH(Table13[[#This Row],[Invoice Date]])&lt;13,"Q4"))))</f>
        <v>Q2</v>
      </c>
      <c r="P446" s="2">
        <f>YEAR(Table13[[#This Row],[Invoice Date]])</f>
        <v>2023</v>
      </c>
      <c r="Q446" s="11" t="str">
        <f>TEXT(Table13[[#This Row],[Invoice Date]],"mmm")</f>
        <v>Apr</v>
      </c>
      <c r="R446" s="11">
        <f>DAY(Table13[[#This Row],[Invoice Date]])</f>
        <v>9</v>
      </c>
      <c r="S446" s="11" t="s">
        <v>561</v>
      </c>
    </row>
    <row r="447" spans="1:19" x14ac:dyDescent="0.25">
      <c r="A447" s="10" t="s">
        <v>20</v>
      </c>
      <c r="B447" s="2" t="s">
        <v>467</v>
      </c>
      <c r="C447" s="5">
        <v>44714</v>
      </c>
      <c r="D447" s="2" t="s">
        <v>522</v>
      </c>
      <c r="E447" s="2" t="s">
        <v>525</v>
      </c>
      <c r="F447" s="2" t="s">
        <v>540</v>
      </c>
      <c r="G447" s="2" t="s">
        <v>552</v>
      </c>
      <c r="H447" s="2" t="s">
        <v>591</v>
      </c>
      <c r="I447" s="4">
        <v>24.55</v>
      </c>
      <c r="J447" s="2">
        <v>72</v>
      </c>
      <c r="K447" s="4">
        <f>Table13[[#This Row],[Price per Unit]]*Table13[[#This Row],[Units Sold]]</f>
        <v>1767.6000000000001</v>
      </c>
      <c r="L447" s="2">
        <v>497.13</v>
      </c>
      <c r="M447" s="22">
        <f>Table13[[#This Row],[Operating Profit]]/Table13[[#This Row],[Total Sales]]</f>
        <v>0.28124575695858789</v>
      </c>
      <c r="N447" s="2" t="s">
        <v>555</v>
      </c>
      <c r="O447" s="2" t="str">
        <f>IF(MONTH(Table13[[#This Row],[Invoice Date]])&lt;4,"Q1",IF(MONTH(Table13[[#This Row],[Invoice Date]])&lt;7,"Q2",IF(MONTH(Table13[[#This Row],[Invoice Date]])&lt;10,"Q3",IF(MONTH(Table13[[#This Row],[Invoice Date]])&lt;13,"Q4"))))</f>
        <v>Q2</v>
      </c>
      <c r="P447" s="2">
        <f>YEAR(Table13[[#This Row],[Invoice Date]])</f>
        <v>2022</v>
      </c>
      <c r="Q447" s="11" t="str">
        <f>TEXT(Table13[[#This Row],[Invoice Date]],"mmm")</f>
        <v>Jun</v>
      </c>
      <c r="R447" s="11">
        <f>DAY(Table13[[#This Row],[Invoice Date]])</f>
        <v>2</v>
      </c>
      <c r="S447" s="11" t="s">
        <v>562</v>
      </c>
    </row>
    <row r="448" spans="1:19" x14ac:dyDescent="0.25">
      <c r="A448" s="10" t="s">
        <v>17</v>
      </c>
      <c r="B448" s="2" t="s">
        <v>468</v>
      </c>
      <c r="C448" s="5">
        <v>44844</v>
      </c>
      <c r="D448" s="2" t="s">
        <v>522</v>
      </c>
      <c r="E448" s="2" t="s">
        <v>524</v>
      </c>
      <c r="F448" s="2" t="s">
        <v>532</v>
      </c>
      <c r="G448" s="2" t="s">
        <v>547</v>
      </c>
      <c r="H448" s="2" t="s">
        <v>594</v>
      </c>
      <c r="I448" s="4">
        <v>122.36</v>
      </c>
      <c r="J448" s="2">
        <v>40</v>
      </c>
      <c r="K448" s="4">
        <f>Table13[[#This Row],[Price per Unit]]*Table13[[#This Row],[Units Sold]]</f>
        <v>4894.3999999999996</v>
      </c>
      <c r="L448" s="2">
        <v>1217.17</v>
      </c>
      <c r="M448" s="22">
        <f>Table13[[#This Row],[Operating Profit]]/Table13[[#This Row],[Total Sales]]</f>
        <v>0.24868625367767247</v>
      </c>
      <c r="N448" s="2" t="s">
        <v>555</v>
      </c>
      <c r="O448" s="2" t="str">
        <f>IF(MONTH(Table13[[#This Row],[Invoice Date]])&lt;4,"Q1",IF(MONTH(Table13[[#This Row],[Invoice Date]])&lt;7,"Q2",IF(MONTH(Table13[[#This Row],[Invoice Date]])&lt;10,"Q3",IF(MONTH(Table13[[#This Row],[Invoice Date]])&lt;13,"Q4"))))</f>
        <v>Q4</v>
      </c>
      <c r="P448" s="2">
        <f>YEAR(Table13[[#This Row],[Invoice Date]])</f>
        <v>2022</v>
      </c>
      <c r="Q448" s="11" t="str">
        <f>TEXT(Table13[[#This Row],[Invoice Date]],"mmm")</f>
        <v>Oct</v>
      </c>
      <c r="R448" s="11">
        <f>DAY(Table13[[#This Row],[Invoice Date]])</f>
        <v>10</v>
      </c>
      <c r="S448" s="11" t="s">
        <v>562</v>
      </c>
    </row>
    <row r="449" spans="1:19" x14ac:dyDescent="0.25">
      <c r="A449" s="10" t="s">
        <v>19</v>
      </c>
      <c r="B449" s="2" t="s">
        <v>469</v>
      </c>
      <c r="C449" s="5">
        <v>44854</v>
      </c>
      <c r="D449" s="2" t="s">
        <v>522</v>
      </c>
      <c r="E449" s="2" t="s">
        <v>524</v>
      </c>
      <c r="F449" s="2" t="s">
        <v>532</v>
      </c>
      <c r="G449" s="2" t="s">
        <v>549</v>
      </c>
      <c r="H449" s="2" t="s">
        <v>594</v>
      </c>
      <c r="I449" s="4">
        <v>73.47</v>
      </c>
      <c r="J449" s="2">
        <v>43</v>
      </c>
      <c r="K449" s="4">
        <f>Table13[[#This Row],[Price per Unit]]*Table13[[#This Row],[Units Sold]]</f>
        <v>3159.21</v>
      </c>
      <c r="L449" s="2">
        <v>652.58000000000004</v>
      </c>
      <c r="M449" s="22">
        <f>Table13[[#This Row],[Operating Profit]]/Table13[[#This Row],[Total Sales]]</f>
        <v>0.20656429930267378</v>
      </c>
      <c r="N449" s="2" t="s">
        <v>554</v>
      </c>
      <c r="O449" s="2" t="str">
        <f>IF(MONTH(Table13[[#This Row],[Invoice Date]])&lt;4,"Q1",IF(MONTH(Table13[[#This Row],[Invoice Date]])&lt;7,"Q2",IF(MONTH(Table13[[#This Row],[Invoice Date]])&lt;10,"Q3",IF(MONTH(Table13[[#This Row],[Invoice Date]])&lt;13,"Q4"))))</f>
        <v>Q4</v>
      </c>
      <c r="P449" s="2">
        <f>YEAR(Table13[[#This Row],[Invoice Date]])</f>
        <v>2022</v>
      </c>
      <c r="Q449" s="11" t="str">
        <f>TEXT(Table13[[#This Row],[Invoice Date]],"mmm")</f>
        <v>Oct</v>
      </c>
      <c r="R449" s="11">
        <f>DAY(Table13[[#This Row],[Invoice Date]])</f>
        <v>20</v>
      </c>
      <c r="S449" s="11" t="s">
        <v>561</v>
      </c>
    </row>
    <row r="450" spans="1:19" x14ac:dyDescent="0.25">
      <c r="A450" s="10" t="s">
        <v>18</v>
      </c>
      <c r="B450" s="2" t="s">
        <v>470</v>
      </c>
      <c r="C450" s="5">
        <v>45028</v>
      </c>
      <c r="D450" s="2" t="s">
        <v>522</v>
      </c>
      <c r="E450" s="2" t="s">
        <v>524</v>
      </c>
      <c r="F450" s="2" t="s">
        <v>532</v>
      </c>
      <c r="G450" s="2" t="s">
        <v>529</v>
      </c>
      <c r="H450" s="2" t="s">
        <v>592</v>
      </c>
      <c r="I450" s="4">
        <v>133.58000000000001</v>
      </c>
      <c r="J450" s="2">
        <v>22</v>
      </c>
      <c r="K450" s="4">
        <f>Table13[[#This Row],[Price per Unit]]*Table13[[#This Row],[Units Sold]]</f>
        <v>2938.76</v>
      </c>
      <c r="L450" s="2">
        <v>799.74</v>
      </c>
      <c r="M450" s="22">
        <f>Table13[[#This Row],[Operating Profit]]/Table13[[#This Row],[Total Sales]]</f>
        <v>0.2721351862690386</v>
      </c>
      <c r="N450" s="2" t="s">
        <v>555</v>
      </c>
      <c r="O450" s="2" t="str">
        <f>IF(MONTH(Table13[[#This Row],[Invoice Date]])&lt;4,"Q1",IF(MONTH(Table13[[#This Row],[Invoice Date]])&lt;7,"Q2",IF(MONTH(Table13[[#This Row],[Invoice Date]])&lt;10,"Q3",IF(MONTH(Table13[[#This Row],[Invoice Date]])&lt;13,"Q4"))))</f>
        <v>Q2</v>
      </c>
      <c r="P450" s="2">
        <f>YEAR(Table13[[#This Row],[Invoice Date]])</f>
        <v>2023</v>
      </c>
      <c r="Q450" s="11" t="str">
        <f>TEXT(Table13[[#This Row],[Invoice Date]],"mmm")</f>
        <v>Apr</v>
      </c>
      <c r="R450" s="11">
        <f>DAY(Table13[[#This Row],[Invoice Date]])</f>
        <v>12</v>
      </c>
      <c r="S450" s="11" t="s">
        <v>562</v>
      </c>
    </row>
    <row r="451" spans="1:19" x14ac:dyDescent="0.25">
      <c r="A451" s="10" t="s">
        <v>21</v>
      </c>
      <c r="B451" s="2" t="s">
        <v>471</v>
      </c>
      <c r="C451" s="5">
        <v>45238</v>
      </c>
      <c r="D451" s="2" t="s">
        <v>522</v>
      </c>
      <c r="E451" s="2" t="s">
        <v>595</v>
      </c>
      <c r="F451" s="2" t="s">
        <v>563</v>
      </c>
      <c r="G451" s="2" t="s">
        <v>565</v>
      </c>
      <c r="H451" s="2" t="s">
        <v>592</v>
      </c>
      <c r="I451" s="4">
        <v>102.93</v>
      </c>
      <c r="J451" s="2">
        <v>20</v>
      </c>
      <c r="K451" s="4">
        <f>Table13[[#This Row],[Price per Unit]]*Table13[[#This Row],[Units Sold]]</f>
        <v>2058.6000000000004</v>
      </c>
      <c r="L451" s="2">
        <v>491.97</v>
      </c>
      <c r="M451" s="22">
        <f>Table13[[#This Row],[Operating Profit]]/Table13[[#This Row],[Total Sales]]</f>
        <v>0.23898280384727483</v>
      </c>
      <c r="N451" s="2" t="s">
        <v>555</v>
      </c>
      <c r="O451" s="2" t="str">
        <f>IF(MONTH(Table13[[#This Row],[Invoice Date]])&lt;4,"Q1",IF(MONTH(Table13[[#This Row],[Invoice Date]])&lt;7,"Q2",IF(MONTH(Table13[[#This Row],[Invoice Date]])&lt;10,"Q3",IF(MONTH(Table13[[#This Row],[Invoice Date]])&lt;13,"Q4"))))</f>
        <v>Q4</v>
      </c>
      <c r="P451" s="2">
        <f>YEAR(Table13[[#This Row],[Invoice Date]])</f>
        <v>2023</v>
      </c>
      <c r="Q451" s="11" t="str">
        <f>TEXT(Table13[[#This Row],[Invoice Date]],"mmm")</f>
        <v>Nov</v>
      </c>
      <c r="R451" s="11">
        <f>DAY(Table13[[#This Row],[Invoice Date]])</f>
        <v>8</v>
      </c>
      <c r="S451" s="11" t="s">
        <v>560</v>
      </c>
    </row>
    <row r="452" spans="1:19" x14ac:dyDescent="0.25">
      <c r="A452" s="10" t="s">
        <v>21</v>
      </c>
      <c r="B452" s="2" t="s">
        <v>472</v>
      </c>
      <c r="C452" s="5">
        <v>45265</v>
      </c>
      <c r="D452" s="2" t="s">
        <v>522</v>
      </c>
      <c r="E452" s="2" t="s">
        <v>525</v>
      </c>
      <c r="F452" s="2" t="s">
        <v>540</v>
      </c>
      <c r="G452" s="2" t="s">
        <v>548</v>
      </c>
      <c r="H452" s="2" t="s">
        <v>592</v>
      </c>
      <c r="I452" s="4">
        <v>128.37</v>
      </c>
      <c r="J452" s="2">
        <v>8</v>
      </c>
      <c r="K452" s="4">
        <f>Table13[[#This Row],[Price per Unit]]*Table13[[#This Row],[Units Sold]]</f>
        <v>1026.96</v>
      </c>
      <c r="L452" s="2">
        <v>104.86</v>
      </c>
      <c r="M452" s="22">
        <f>Table13[[#This Row],[Operating Profit]]/Table13[[#This Row],[Total Sales]]</f>
        <v>0.10210719015346265</v>
      </c>
      <c r="N452" s="2" t="s">
        <v>554</v>
      </c>
      <c r="O452" s="2" t="str">
        <f>IF(MONTH(Table13[[#This Row],[Invoice Date]])&lt;4,"Q1",IF(MONTH(Table13[[#This Row],[Invoice Date]])&lt;7,"Q2",IF(MONTH(Table13[[#This Row],[Invoice Date]])&lt;10,"Q3",IF(MONTH(Table13[[#This Row],[Invoice Date]])&lt;13,"Q4"))))</f>
        <v>Q4</v>
      </c>
      <c r="P452" s="2">
        <f>YEAR(Table13[[#This Row],[Invoice Date]])</f>
        <v>2023</v>
      </c>
      <c r="Q452" s="11" t="str">
        <f>TEXT(Table13[[#This Row],[Invoice Date]],"mmm")</f>
        <v>Dec</v>
      </c>
      <c r="R452" s="11">
        <f>DAY(Table13[[#This Row],[Invoice Date]])</f>
        <v>5</v>
      </c>
      <c r="S452" s="11" t="s">
        <v>562</v>
      </c>
    </row>
    <row r="453" spans="1:19" x14ac:dyDescent="0.25">
      <c r="A453" s="10" t="s">
        <v>21</v>
      </c>
      <c r="B453" s="2" t="s">
        <v>473</v>
      </c>
      <c r="C453" s="5">
        <v>44338</v>
      </c>
      <c r="D453" s="2" t="s">
        <v>522</v>
      </c>
      <c r="E453" s="2" t="s">
        <v>524</v>
      </c>
      <c r="F453" s="2" t="s">
        <v>536</v>
      </c>
      <c r="G453" s="2" t="s">
        <v>538</v>
      </c>
      <c r="H453" s="2" t="s">
        <v>593</v>
      </c>
      <c r="I453" s="4">
        <v>84.93</v>
      </c>
      <c r="J453" s="2">
        <v>29</v>
      </c>
      <c r="K453" s="4">
        <f>Table13[[#This Row],[Price per Unit]]*Table13[[#This Row],[Units Sold]]</f>
        <v>2462.9700000000003</v>
      </c>
      <c r="L453" s="2">
        <v>440.42</v>
      </c>
      <c r="M453" s="22">
        <f>Table13[[#This Row],[Operating Profit]]/Table13[[#This Row],[Total Sales]]</f>
        <v>0.17881663195248013</v>
      </c>
      <c r="N453" s="2" t="s">
        <v>554</v>
      </c>
      <c r="O453" s="2" t="str">
        <f>IF(MONTH(Table13[[#This Row],[Invoice Date]])&lt;4,"Q1",IF(MONTH(Table13[[#This Row],[Invoice Date]])&lt;7,"Q2",IF(MONTH(Table13[[#This Row],[Invoice Date]])&lt;10,"Q3",IF(MONTH(Table13[[#This Row],[Invoice Date]])&lt;13,"Q4"))))</f>
        <v>Q2</v>
      </c>
      <c r="P453" s="2">
        <f>YEAR(Table13[[#This Row],[Invoice Date]])</f>
        <v>2021</v>
      </c>
      <c r="Q453" s="11" t="str">
        <f>TEXT(Table13[[#This Row],[Invoice Date]],"mmm")</f>
        <v>May</v>
      </c>
      <c r="R453" s="11">
        <f>DAY(Table13[[#This Row],[Invoice Date]])</f>
        <v>22</v>
      </c>
      <c r="S453" s="11" t="s">
        <v>562</v>
      </c>
    </row>
    <row r="454" spans="1:19" x14ac:dyDescent="0.25">
      <c r="A454" s="10" t="s">
        <v>17</v>
      </c>
      <c r="B454" s="2" t="s">
        <v>474</v>
      </c>
      <c r="C454" s="5">
        <v>44872</v>
      </c>
      <c r="D454" s="2" t="s">
        <v>522</v>
      </c>
      <c r="E454" s="2" t="s">
        <v>595</v>
      </c>
      <c r="F454" s="2" t="s">
        <v>566</v>
      </c>
      <c r="G454" s="2" t="s">
        <v>567</v>
      </c>
      <c r="H454" s="2" t="s">
        <v>593</v>
      </c>
      <c r="I454" s="4">
        <v>89.55</v>
      </c>
      <c r="J454" s="2">
        <v>40</v>
      </c>
      <c r="K454" s="4">
        <f>Table13[[#This Row],[Price per Unit]]*Table13[[#This Row],[Units Sold]]</f>
        <v>3582</v>
      </c>
      <c r="L454" s="2">
        <v>967.82</v>
      </c>
      <c r="M454" s="22">
        <f>Table13[[#This Row],[Operating Profit]]/Table13[[#This Row],[Total Sales]]</f>
        <v>0.27018983807928532</v>
      </c>
      <c r="N454" s="2" t="s">
        <v>555</v>
      </c>
      <c r="O454" s="2" t="str">
        <f>IF(MONTH(Table13[[#This Row],[Invoice Date]])&lt;4,"Q1",IF(MONTH(Table13[[#This Row],[Invoice Date]])&lt;7,"Q2",IF(MONTH(Table13[[#This Row],[Invoice Date]])&lt;10,"Q3",IF(MONTH(Table13[[#This Row],[Invoice Date]])&lt;13,"Q4"))))</f>
        <v>Q4</v>
      </c>
      <c r="P454" s="2">
        <f>YEAR(Table13[[#This Row],[Invoice Date]])</f>
        <v>2022</v>
      </c>
      <c r="Q454" s="11" t="str">
        <f>TEXT(Table13[[#This Row],[Invoice Date]],"mmm")</f>
        <v>Nov</v>
      </c>
      <c r="R454" s="11">
        <f>DAY(Table13[[#This Row],[Invoice Date]])</f>
        <v>7</v>
      </c>
      <c r="S454" s="11" t="s">
        <v>561</v>
      </c>
    </row>
    <row r="455" spans="1:19" x14ac:dyDescent="0.25">
      <c r="A455" s="10" t="s">
        <v>20</v>
      </c>
      <c r="B455" s="2" t="s">
        <v>475</v>
      </c>
      <c r="C455" s="5">
        <v>44564</v>
      </c>
      <c r="D455" s="2" t="s">
        <v>522</v>
      </c>
      <c r="E455" s="2" t="s">
        <v>525</v>
      </c>
      <c r="F455" s="2" t="s">
        <v>543</v>
      </c>
      <c r="G455" s="2" t="s">
        <v>548</v>
      </c>
      <c r="H455" s="2" t="s">
        <v>593</v>
      </c>
      <c r="I455" s="4">
        <v>38.770000000000003</v>
      </c>
      <c r="J455" s="2">
        <v>90</v>
      </c>
      <c r="K455" s="4">
        <f>Table13[[#This Row],[Price per Unit]]*Table13[[#This Row],[Units Sold]]</f>
        <v>3489.3</v>
      </c>
      <c r="L455" s="2">
        <v>590.29</v>
      </c>
      <c r="M455" s="22">
        <f>Table13[[#This Row],[Operating Profit]]/Table13[[#This Row],[Total Sales]]</f>
        <v>0.16917146705642963</v>
      </c>
      <c r="N455" s="2" t="s">
        <v>554</v>
      </c>
      <c r="O455" s="2" t="str">
        <f>IF(MONTH(Table13[[#This Row],[Invoice Date]])&lt;4,"Q1",IF(MONTH(Table13[[#This Row],[Invoice Date]])&lt;7,"Q2",IF(MONTH(Table13[[#This Row],[Invoice Date]])&lt;10,"Q3",IF(MONTH(Table13[[#This Row],[Invoice Date]])&lt;13,"Q4"))))</f>
        <v>Q1</v>
      </c>
      <c r="P455" s="2">
        <f>YEAR(Table13[[#This Row],[Invoice Date]])</f>
        <v>2022</v>
      </c>
      <c r="Q455" s="11" t="str">
        <f>TEXT(Table13[[#This Row],[Invoice Date]],"mmm")</f>
        <v>Jan</v>
      </c>
      <c r="R455" s="11">
        <f>DAY(Table13[[#This Row],[Invoice Date]])</f>
        <v>3</v>
      </c>
      <c r="S455" s="11" t="s">
        <v>562</v>
      </c>
    </row>
    <row r="456" spans="1:19" x14ac:dyDescent="0.25">
      <c r="A456" s="10" t="s">
        <v>18</v>
      </c>
      <c r="B456" s="2" t="s">
        <v>476</v>
      </c>
      <c r="C456" s="5">
        <v>44633</v>
      </c>
      <c r="D456" s="2" t="s">
        <v>522</v>
      </c>
      <c r="E456" s="2" t="s">
        <v>595</v>
      </c>
      <c r="F456" s="2" t="s">
        <v>566</v>
      </c>
      <c r="G456" s="2" t="s">
        <v>568</v>
      </c>
      <c r="H456" s="2" t="s">
        <v>592</v>
      </c>
      <c r="I456" s="4">
        <v>121.92</v>
      </c>
      <c r="J456" s="2">
        <v>30</v>
      </c>
      <c r="K456" s="4">
        <f>Table13[[#This Row],[Price per Unit]]*Table13[[#This Row],[Units Sold]]</f>
        <v>3657.6</v>
      </c>
      <c r="L456" s="2">
        <v>391.52</v>
      </c>
      <c r="M456" s="22">
        <f>Table13[[#This Row],[Operating Profit]]/Table13[[#This Row],[Total Sales]]</f>
        <v>0.10704286964129484</v>
      </c>
      <c r="N456" s="2" t="s">
        <v>555</v>
      </c>
      <c r="O456" s="2" t="str">
        <f>IF(MONTH(Table13[[#This Row],[Invoice Date]])&lt;4,"Q1",IF(MONTH(Table13[[#This Row],[Invoice Date]])&lt;7,"Q2",IF(MONTH(Table13[[#This Row],[Invoice Date]])&lt;10,"Q3",IF(MONTH(Table13[[#This Row],[Invoice Date]])&lt;13,"Q4"))))</f>
        <v>Q1</v>
      </c>
      <c r="P456" s="2">
        <f>YEAR(Table13[[#This Row],[Invoice Date]])</f>
        <v>2022</v>
      </c>
      <c r="Q456" s="11" t="str">
        <f>TEXT(Table13[[#This Row],[Invoice Date]],"mmm")</f>
        <v>Mar</v>
      </c>
      <c r="R456" s="11">
        <f>DAY(Table13[[#This Row],[Invoice Date]])</f>
        <v>13</v>
      </c>
      <c r="S456" s="11" t="s">
        <v>562</v>
      </c>
    </row>
    <row r="457" spans="1:19" x14ac:dyDescent="0.25">
      <c r="A457" s="10" t="s">
        <v>17</v>
      </c>
      <c r="B457" s="2" t="s">
        <v>477</v>
      </c>
      <c r="C457" s="5">
        <v>44820</v>
      </c>
      <c r="D457" s="2" t="s">
        <v>522</v>
      </c>
      <c r="E457" s="2" t="s">
        <v>525</v>
      </c>
      <c r="F457" s="2" t="s">
        <v>541</v>
      </c>
      <c r="G457" s="2" t="s">
        <v>550</v>
      </c>
      <c r="H457" s="2" t="s">
        <v>591</v>
      </c>
      <c r="I457" s="4">
        <v>74.52</v>
      </c>
      <c r="J457" s="2">
        <v>81</v>
      </c>
      <c r="K457" s="4">
        <f>Table13[[#This Row],[Price per Unit]]*Table13[[#This Row],[Units Sold]]</f>
        <v>6036.12</v>
      </c>
      <c r="L457" s="2">
        <v>1504.42</v>
      </c>
      <c r="M457" s="22">
        <f>Table13[[#This Row],[Operating Profit]]/Table13[[#This Row],[Total Sales]]</f>
        <v>0.24923626435524809</v>
      </c>
      <c r="N457" s="2" t="s">
        <v>555</v>
      </c>
      <c r="O457" s="2" t="str">
        <f>IF(MONTH(Table13[[#This Row],[Invoice Date]])&lt;4,"Q1",IF(MONTH(Table13[[#This Row],[Invoice Date]])&lt;7,"Q2",IF(MONTH(Table13[[#This Row],[Invoice Date]])&lt;10,"Q3",IF(MONTH(Table13[[#This Row],[Invoice Date]])&lt;13,"Q4"))))</f>
        <v>Q3</v>
      </c>
      <c r="P457" s="2">
        <f>YEAR(Table13[[#This Row],[Invoice Date]])</f>
        <v>2022</v>
      </c>
      <c r="Q457" s="11" t="str">
        <f>TEXT(Table13[[#This Row],[Invoice Date]],"mmm")</f>
        <v>Sep</v>
      </c>
      <c r="R457" s="11">
        <f>DAY(Table13[[#This Row],[Invoice Date]])</f>
        <v>16</v>
      </c>
      <c r="S457" s="11" t="s">
        <v>560</v>
      </c>
    </row>
    <row r="458" spans="1:19" x14ac:dyDescent="0.25">
      <c r="A458" s="10" t="s">
        <v>18</v>
      </c>
      <c r="B458" s="2" t="s">
        <v>478</v>
      </c>
      <c r="C458" s="5">
        <v>44701</v>
      </c>
      <c r="D458" s="2" t="s">
        <v>522</v>
      </c>
      <c r="E458" s="2" t="s">
        <v>525</v>
      </c>
      <c r="F458" s="2" t="s">
        <v>543</v>
      </c>
      <c r="G458" s="2" t="s">
        <v>552</v>
      </c>
      <c r="H458" s="2" t="s">
        <v>594</v>
      </c>
      <c r="I458" s="4">
        <v>85.01</v>
      </c>
      <c r="J458" s="2">
        <v>84</v>
      </c>
      <c r="K458" s="4">
        <f>Table13[[#This Row],[Price per Unit]]*Table13[[#This Row],[Units Sold]]</f>
        <v>7140.84</v>
      </c>
      <c r="L458" s="2">
        <v>1859.53</v>
      </c>
      <c r="M458" s="22">
        <f>Table13[[#This Row],[Operating Profit]]/Table13[[#This Row],[Total Sales]]</f>
        <v>0.26040773914553467</v>
      </c>
      <c r="N458" s="2" t="s">
        <v>554</v>
      </c>
      <c r="O458" s="2" t="str">
        <f>IF(MONTH(Table13[[#This Row],[Invoice Date]])&lt;4,"Q1",IF(MONTH(Table13[[#This Row],[Invoice Date]])&lt;7,"Q2",IF(MONTH(Table13[[#This Row],[Invoice Date]])&lt;10,"Q3",IF(MONTH(Table13[[#This Row],[Invoice Date]])&lt;13,"Q4"))))</f>
        <v>Q2</v>
      </c>
      <c r="P458" s="2">
        <f>YEAR(Table13[[#This Row],[Invoice Date]])</f>
        <v>2022</v>
      </c>
      <c r="Q458" s="11" t="str">
        <f>TEXT(Table13[[#This Row],[Invoice Date]],"mmm")</f>
        <v>May</v>
      </c>
      <c r="R458" s="11">
        <f>DAY(Table13[[#This Row],[Invoice Date]])</f>
        <v>20</v>
      </c>
      <c r="S458" s="11" t="s">
        <v>561</v>
      </c>
    </row>
    <row r="459" spans="1:19" x14ac:dyDescent="0.25">
      <c r="A459" s="10" t="s">
        <v>18</v>
      </c>
      <c r="B459" s="2" t="s">
        <v>479</v>
      </c>
      <c r="C459" s="5">
        <v>44900</v>
      </c>
      <c r="D459" s="2" t="s">
        <v>522</v>
      </c>
      <c r="E459" s="2" t="s">
        <v>524</v>
      </c>
      <c r="F459" s="2" t="s">
        <v>529</v>
      </c>
      <c r="G459" s="2" t="s">
        <v>538</v>
      </c>
      <c r="H459" s="2" t="s">
        <v>592</v>
      </c>
      <c r="I459" s="4">
        <v>122.06</v>
      </c>
      <c r="J459" s="2">
        <v>55</v>
      </c>
      <c r="K459" s="4">
        <f>Table13[[#This Row],[Price per Unit]]*Table13[[#This Row],[Units Sold]]</f>
        <v>6713.3</v>
      </c>
      <c r="L459" s="2">
        <v>886.95</v>
      </c>
      <c r="M459" s="22">
        <f>Table13[[#This Row],[Operating Profit]]/Table13[[#This Row],[Total Sales]]</f>
        <v>0.13211833226580072</v>
      </c>
      <c r="N459" s="2" t="s">
        <v>554</v>
      </c>
      <c r="O459" s="2" t="str">
        <f>IF(MONTH(Table13[[#This Row],[Invoice Date]])&lt;4,"Q1",IF(MONTH(Table13[[#This Row],[Invoice Date]])&lt;7,"Q2",IF(MONTH(Table13[[#This Row],[Invoice Date]])&lt;10,"Q3",IF(MONTH(Table13[[#This Row],[Invoice Date]])&lt;13,"Q4"))))</f>
        <v>Q4</v>
      </c>
      <c r="P459" s="2">
        <f>YEAR(Table13[[#This Row],[Invoice Date]])</f>
        <v>2022</v>
      </c>
      <c r="Q459" s="11" t="str">
        <f>TEXT(Table13[[#This Row],[Invoice Date]],"mmm")</f>
        <v>Dec</v>
      </c>
      <c r="R459" s="11">
        <f>DAY(Table13[[#This Row],[Invoice Date]])</f>
        <v>5</v>
      </c>
      <c r="S459" s="11" t="s">
        <v>561</v>
      </c>
    </row>
    <row r="460" spans="1:19" x14ac:dyDescent="0.25">
      <c r="A460" s="10" t="s">
        <v>20</v>
      </c>
      <c r="B460" s="2" t="s">
        <v>480</v>
      </c>
      <c r="C460" s="5">
        <v>45154</v>
      </c>
      <c r="D460" s="2" t="s">
        <v>522</v>
      </c>
      <c r="E460" s="2" t="s">
        <v>524</v>
      </c>
      <c r="F460" s="2" t="s">
        <v>536</v>
      </c>
      <c r="G460" s="2" t="s">
        <v>549</v>
      </c>
      <c r="H460" s="2" t="s">
        <v>593</v>
      </c>
      <c r="I460" s="4">
        <v>97.85</v>
      </c>
      <c r="J460" s="2">
        <v>16</v>
      </c>
      <c r="K460" s="4">
        <f>Table13[[#This Row],[Price per Unit]]*Table13[[#This Row],[Units Sold]]</f>
        <v>1565.6</v>
      </c>
      <c r="L460" s="2">
        <v>324.81</v>
      </c>
      <c r="M460" s="22">
        <f>Table13[[#This Row],[Operating Profit]]/Table13[[#This Row],[Total Sales]]</f>
        <v>0.2074667858967808</v>
      </c>
      <c r="N460" s="2" t="s">
        <v>554</v>
      </c>
      <c r="O460" s="2" t="str">
        <f>IF(MONTH(Table13[[#This Row],[Invoice Date]])&lt;4,"Q1",IF(MONTH(Table13[[#This Row],[Invoice Date]])&lt;7,"Q2",IF(MONTH(Table13[[#This Row],[Invoice Date]])&lt;10,"Q3",IF(MONTH(Table13[[#This Row],[Invoice Date]])&lt;13,"Q4"))))</f>
        <v>Q3</v>
      </c>
      <c r="P460" s="2">
        <f>YEAR(Table13[[#This Row],[Invoice Date]])</f>
        <v>2023</v>
      </c>
      <c r="Q460" s="11" t="str">
        <f>TEXT(Table13[[#This Row],[Invoice Date]],"mmm")</f>
        <v>Aug</v>
      </c>
      <c r="R460" s="11">
        <f>DAY(Table13[[#This Row],[Invoice Date]])</f>
        <v>16</v>
      </c>
      <c r="S460" s="11" t="s">
        <v>560</v>
      </c>
    </row>
    <row r="461" spans="1:19" x14ac:dyDescent="0.25">
      <c r="A461" s="10" t="s">
        <v>21</v>
      </c>
      <c r="B461" s="2" t="s">
        <v>481</v>
      </c>
      <c r="C461" s="5">
        <v>45256</v>
      </c>
      <c r="D461" s="2" t="s">
        <v>522</v>
      </c>
      <c r="E461" s="2" t="s">
        <v>526</v>
      </c>
      <c r="F461" s="2" t="s">
        <v>537</v>
      </c>
      <c r="G461" s="2" t="s">
        <v>537</v>
      </c>
      <c r="H461" s="2" t="s">
        <v>593</v>
      </c>
      <c r="I461" s="4">
        <v>46.14</v>
      </c>
      <c r="J461" s="2">
        <v>46</v>
      </c>
      <c r="K461" s="4">
        <f>Table13[[#This Row],[Price per Unit]]*Table13[[#This Row],[Units Sold]]</f>
        <v>2122.44</v>
      </c>
      <c r="L461" s="2">
        <v>293.73</v>
      </c>
      <c r="M461" s="22">
        <f>Table13[[#This Row],[Operating Profit]]/Table13[[#This Row],[Total Sales]]</f>
        <v>0.13839260473794313</v>
      </c>
      <c r="N461" s="2" t="s">
        <v>555</v>
      </c>
      <c r="O461" s="2" t="str">
        <f>IF(MONTH(Table13[[#This Row],[Invoice Date]])&lt;4,"Q1",IF(MONTH(Table13[[#This Row],[Invoice Date]])&lt;7,"Q2",IF(MONTH(Table13[[#This Row],[Invoice Date]])&lt;10,"Q3",IF(MONTH(Table13[[#This Row],[Invoice Date]])&lt;13,"Q4"))))</f>
        <v>Q4</v>
      </c>
      <c r="P461" s="2">
        <f>YEAR(Table13[[#This Row],[Invoice Date]])</f>
        <v>2023</v>
      </c>
      <c r="Q461" s="11" t="str">
        <f>TEXT(Table13[[#This Row],[Invoice Date]],"mmm")</f>
        <v>Nov</v>
      </c>
      <c r="R461" s="11">
        <f>DAY(Table13[[#This Row],[Invoice Date]])</f>
        <v>26</v>
      </c>
      <c r="S461" s="11" t="s">
        <v>562</v>
      </c>
    </row>
    <row r="462" spans="1:19" x14ac:dyDescent="0.25">
      <c r="A462" s="10" t="s">
        <v>20</v>
      </c>
      <c r="B462" s="2" t="s">
        <v>482</v>
      </c>
      <c r="C462" s="5">
        <v>45032</v>
      </c>
      <c r="D462" s="2" t="s">
        <v>522</v>
      </c>
      <c r="E462" s="2" t="s">
        <v>524</v>
      </c>
      <c r="F462" s="2" t="s">
        <v>528</v>
      </c>
      <c r="G462" s="2" t="s">
        <v>528</v>
      </c>
      <c r="H462" s="2" t="s">
        <v>592</v>
      </c>
      <c r="I462" s="4">
        <v>96.73</v>
      </c>
      <c r="J462" s="2">
        <v>62</v>
      </c>
      <c r="K462" s="4">
        <f>Table13[[#This Row],[Price per Unit]]*Table13[[#This Row],[Units Sold]]</f>
        <v>5997.26</v>
      </c>
      <c r="L462" s="2">
        <v>1462.41</v>
      </c>
      <c r="M462" s="22">
        <f>Table13[[#This Row],[Operating Profit]]/Table13[[#This Row],[Total Sales]]</f>
        <v>0.24384635650280295</v>
      </c>
      <c r="N462" s="2" t="s">
        <v>554</v>
      </c>
      <c r="O462" s="2" t="str">
        <f>IF(MONTH(Table13[[#This Row],[Invoice Date]])&lt;4,"Q1",IF(MONTH(Table13[[#This Row],[Invoice Date]])&lt;7,"Q2",IF(MONTH(Table13[[#This Row],[Invoice Date]])&lt;10,"Q3",IF(MONTH(Table13[[#This Row],[Invoice Date]])&lt;13,"Q4"))))</f>
        <v>Q2</v>
      </c>
      <c r="P462" s="2">
        <f>YEAR(Table13[[#This Row],[Invoice Date]])</f>
        <v>2023</v>
      </c>
      <c r="Q462" s="11" t="str">
        <f>TEXT(Table13[[#This Row],[Invoice Date]],"mmm")</f>
        <v>Apr</v>
      </c>
      <c r="R462" s="11">
        <f>DAY(Table13[[#This Row],[Invoice Date]])</f>
        <v>16</v>
      </c>
      <c r="S462" s="11" t="s">
        <v>561</v>
      </c>
    </row>
    <row r="463" spans="1:19" x14ac:dyDescent="0.25">
      <c r="A463" s="10" t="s">
        <v>17</v>
      </c>
      <c r="B463" s="2" t="s">
        <v>483</v>
      </c>
      <c r="C463" s="5">
        <v>44860</v>
      </c>
      <c r="D463" s="2" t="s">
        <v>522</v>
      </c>
      <c r="E463" s="2" t="s">
        <v>526</v>
      </c>
      <c r="F463" s="2" t="s">
        <v>535</v>
      </c>
      <c r="G463" s="2" t="s">
        <v>535</v>
      </c>
      <c r="H463" s="2" t="s">
        <v>592</v>
      </c>
      <c r="I463" s="4">
        <v>72.989999999999995</v>
      </c>
      <c r="J463" s="2">
        <v>7</v>
      </c>
      <c r="K463" s="4">
        <f>Table13[[#This Row],[Price per Unit]]*Table13[[#This Row],[Units Sold]]</f>
        <v>510.92999999999995</v>
      </c>
      <c r="L463" s="2">
        <v>78.84</v>
      </c>
      <c r="M463" s="22">
        <f>Table13[[#This Row],[Operating Profit]]/Table13[[#This Row],[Total Sales]]</f>
        <v>0.15430685221067467</v>
      </c>
      <c r="N463" s="2" t="s">
        <v>555</v>
      </c>
      <c r="O463" s="2" t="str">
        <f>IF(MONTH(Table13[[#This Row],[Invoice Date]])&lt;4,"Q1",IF(MONTH(Table13[[#This Row],[Invoice Date]])&lt;7,"Q2",IF(MONTH(Table13[[#This Row],[Invoice Date]])&lt;10,"Q3",IF(MONTH(Table13[[#This Row],[Invoice Date]])&lt;13,"Q4"))))</f>
        <v>Q4</v>
      </c>
      <c r="P463" s="2">
        <f>YEAR(Table13[[#This Row],[Invoice Date]])</f>
        <v>2022</v>
      </c>
      <c r="Q463" s="11" t="str">
        <f>TEXT(Table13[[#This Row],[Invoice Date]],"mmm")</f>
        <v>Oct</v>
      </c>
      <c r="R463" s="11">
        <f>DAY(Table13[[#This Row],[Invoice Date]])</f>
        <v>26</v>
      </c>
      <c r="S463" s="11" t="s">
        <v>561</v>
      </c>
    </row>
    <row r="464" spans="1:19" x14ac:dyDescent="0.25">
      <c r="A464" s="10" t="s">
        <v>17</v>
      </c>
      <c r="B464" s="2" t="s">
        <v>484</v>
      </c>
      <c r="C464" s="5">
        <v>44757</v>
      </c>
      <c r="D464" s="2" t="s">
        <v>522</v>
      </c>
      <c r="E464" s="2" t="s">
        <v>525</v>
      </c>
      <c r="F464" s="2" t="s">
        <v>543</v>
      </c>
      <c r="G464" s="2" t="s">
        <v>551</v>
      </c>
      <c r="H464" s="2" t="s">
        <v>593</v>
      </c>
      <c r="I464" s="4">
        <v>81.040000000000006</v>
      </c>
      <c r="J464" s="2">
        <v>80</v>
      </c>
      <c r="K464" s="4">
        <f>Table13[[#This Row],[Price per Unit]]*Table13[[#This Row],[Units Sold]]</f>
        <v>6483.2000000000007</v>
      </c>
      <c r="L464" s="2">
        <v>1058.3399999999999</v>
      </c>
      <c r="M464" s="22">
        <f>Table13[[#This Row],[Operating Profit]]/Table13[[#This Row],[Total Sales]]</f>
        <v>0.1632434600197433</v>
      </c>
      <c r="N464" s="2" t="s">
        <v>554</v>
      </c>
      <c r="O464" s="2" t="str">
        <f>IF(MONTH(Table13[[#This Row],[Invoice Date]])&lt;4,"Q1",IF(MONTH(Table13[[#This Row],[Invoice Date]])&lt;7,"Q2",IF(MONTH(Table13[[#This Row],[Invoice Date]])&lt;10,"Q3",IF(MONTH(Table13[[#This Row],[Invoice Date]])&lt;13,"Q4"))))</f>
        <v>Q3</v>
      </c>
      <c r="P464" s="2">
        <f>YEAR(Table13[[#This Row],[Invoice Date]])</f>
        <v>2022</v>
      </c>
      <c r="Q464" s="11" t="str">
        <f>TEXT(Table13[[#This Row],[Invoice Date]],"mmm")</f>
        <v>Jul</v>
      </c>
      <c r="R464" s="11">
        <f>DAY(Table13[[#This Row],[Invoice Date]])</f>
        <v>15</v>
      </c>
      <c r="S464" s="11" t="s">
        <v>562</v>
      </c>
    </row>
    <row r="465" spans="1:19" x14ac:dyDescent="0.25">
      <c r="A465" s="10" t="s">
        <v>17</v>
      </c>
      <c r="B465" s="2" t="s">
        <v>485</v>
      </c>
      <c r="C465" s="5">
        <v>44215</v>
      </c>
      <c r="D465" s="2" t="s">
        <v>522</v>
      </c>
      <c r="E465" s="2" t="s">
        <v>524</v>
      </c>
      <c r="F465" s="2" t="s">
        <v>536</v>
      </c>
      <c r="G465" s="2" t="s">
        <v>528</v>
      </c>
      <c r="H465" s="2" t="s">
        <v>591</v>
      </c>
      <c r="I465" s="4">
        <v>23.68</v>
      </c>
      <c r="J465" s="2">
        <v>45</v>
      </c>
      <c r="K465" s="4">
        <f>Table13[[#This Row],[Price per Unit]]*Table13[[#This Row],[Units Sold]]</f>
        <v>1065.5999999999999</v>
      </c>
      <c r="L465" s="2">
        <v>286.64</v>
      </c>
      <c r="M465" s="22">
        <f>Table13[[#This Row],[Operating Profit]]/Table13[[#This Row],[Total Sales]]</f>
        <v>0.26899399399399399</v>
      </c>
      <c r="N465" s="2" t="s">
        <v>555</v>
      </c>
      <c r="O465" s="2" t="str">
        <f>IF(MONTH(Table13[[#This Row],[Invoice Date]])&lt;4,"Q1",IF(MONTH(Table13[[#This Row],[Invoice Date]])&lt;7,"Q2",IF(MONTH(Table13[[#This Row],[Invoice Date]])&lt;10,"Q3",IF(MONTH(Table13[[#This Row],[Invoice Date]])&lt;13,"Q4"))))</f>
        <v>Q1</v>
      </c>
      <c r="P465" s="2">
        <f>YEAR(Table13[[#This Row],[Invoice Date]])</f>
        <v>2021</v>
      </c>
      <c r="Q465" s="11" t="str">
        <f>TEXT(Table13[[#This Row],[Invoice Date]],"mmm")</f>
        <v>Jan</v>
      </c>
      <c r="R465" s="11">
        <f>DAY(Table13[[#This Row],[Invoice Date]])</f>
        <v>19</v>
      </c>
      <c r="S465" s="11" t="s">
        <v>562</v>
      </c>
    </row>
    <row r="466" spans="1:19" x14ac:dyDescent="0.25">
      <c r="A466" s="10" t="s">
        <v>20</v>
      </c>
      <c r="B466" s="2" t="s">
        <v>486</v>
      </c>
      <c r="C466" s="5">
        <v>44992</v>
      </c>
      <c r="D466" s="2" t="s">
        <v>522</v>
      </c>
      <c r="E466" s="2" t="s">
        <v>524</v>
      </c>
      <c r="F466" s="2" t="s">
        <v>536</v>
      </c>
      <c r="G466" s="2" t="s">
        <v>549</v>
      </c>
      <c r="H466" s="2" t="s">
        <v>593</v>
      </c>
      <c r="I466" s="4">
        <v>47.3</v>
      </c>
      <c r="J466" s="2">
        <v>59</v>
      </c>
      <c r="K466" s="4">
        <f>Table13[[#This Row],[Price per Unit]]*Table13[[#This Row],[Units Sold]]</f>
        <v>2790.7</v>
      </c>
      <c r="L466" s="2">
        <v>544.91999999999996</v>
      </c>
      <c r="M466" s="22">
        <f>Table13[[#This Row],[Operating Profit]]/Table13[[#This Row],[Total Sales]]</f>
        <v>0.19526283728096894</v>
      </c>
      <c r="N466" s="2" t="s">
        <v>554</v>
      </c>
      <c r="O466" s="2" t="str">
        <f>IF(MONTH(Table13[[#This Row],[Invoice Date]])&lt;4,"Q1",IF(MONTH(Table13[[#This Row],[Invoice Date]])&lt;7,"Q2",IF(MONTH(Table13[[#This Row],[Invoice Date]])&lt;10,"Q3",IF(MONTH(Table13[[#This Row],[Invoice Date]])&lt;13,"Q4"))))</f>
        <v>Q1</v>
      </c>
      <c r="P466" s="2">
        <f>YEAR(Table13[[#This Row],[Invoice Date]])</f>
        <v>2023</v>
      </c>
      <c r="Q466" s="11" t="str">
        <f>TEXT(Table13[[#This Row],[Invoice Date]],"mmm")</f>
        <v>Mar</v>
      </c>
      <c r="R466" s="11">
        <f>DAY(Table13[[#This Row],[Invoice Date]])</f>
        <v>7</v>
      </c>
      <c r="S466" s="11" t="s">
        <v>561</v>
      </c>
    </row>
    <row r="467" spans="1:19" x14ac:dyDescent="0.25">
      <c r="A467" s="10" t="s">
        <v>18</v>
      </c>
      <c r="B467" s="2" t="s">
        <v>487</v>
      </c>
      <c r="C467" s="5">
        <v>44536</v>
      </c>
      <c r="D467" s="2" t="s">
        <v>522</v>
      </c>
      <c r="E467" s="2" t="s">
        <v>524</v>
      </c>
      <c r="F467" s="2" t="s">
        <v>538</v>
      </c>
      <c r="G467" s="2" t="s">
        <v>529</v>
      </c>
      <c r="H467" s="2" t="s">
        <v>593</v>
      </c>
      <c r="I467" s="4">
        <v>56.53</v>
      </c>
      <c r="J467" s="2">
        <v>56</v>
      </c>
      <c r="K467" s="4">
        <f>Table13[[#This Row],[Price per Unit]]*Table13[[#This Row],[Units Sold]]</f>
        <v>3165.6800000000003</v>
      </c>
      <c r="L467" s="2">
        <v>740.61</v>
      </c>
      <c r="M467" s="22">
        <f>Table13[[#This Row],[Operating Profit]]/Table13[[#This Row],[Total Sales]]</f>
        <v>0.23394973591771751</v>
      </c>
      <c r="N467" s="2" t="s">
        <v>555</v>
      </c>
      <c r="O467" s="2" t="str">
        <f>IF(MONTH(Table13[[#This Row],[Invoice Date]])&lt;4,"Q1",IF(MONTH(Table13[[#This Row],[Invoice Date]])&lt;7,"Q2",IF(MONTH(Table13[[#This Row],[Invoice Date]])&lt;10,"Q3",IF(MONTH(Table13[[#This Row],[Invoice Date]])&lt;13,"Q4"))))</f>
        <v>Q4</v>
      </c>
      <c r="P467" s="2">
        <f>YEAR(Table13[[#This Row],[Invoice Date]])</f>
        <v>2021</v>
      </c>
      <c r="Q467" s="11" t="str">
        <f>TEXT(Table13[[#This Row],[Invoice Date]],"mmm")</f>
        <v>Dec</v>
      </c>
      <c r="R467" s="11">
        <f>DAY(Table13[[#This Row],[Invoice Date]])</f>
        <v>6</v>
      </c>
      <c r="S467" s="11" t="s">
        <v>562</v>
      </c>
    </row>
    <row r="468" spans="1:19" x14ac:dyDescent="0.25">
      <c r="A468" s="10" t="s">
        <v>18</v>
      </c>
      <c r="B468" s="2" t="s">
        <v>488</v>
      </c>
      <c r="C468" s="5">
        <v>44343</v>
      </c>
      <c r="D468" s="2" t="s">
        <v>522</v>
      </c>
      <c r="E468" s="2" t="s">
        <v>526</v>
      </c>
      <c r="F468" s="2" t="s">
        <v>537</v>
      </c>
      <c r="G468" s="2" t="s">
        <v>534</v>
      </c>
      <c r="H468" s="2" t="s">
        <v>592</v>
      </c>
      <c r="I468" s="4">
        <v>112.68</v>
      </c>
      <c r="J468" s="2">
        <v>48</v>
      </c>
      <c r="K468" s="4">
        <f>Table13[[#This Row],[Price per Unit]]*Table13[[#This Row],[Units Sold]]</f>
        <v>5408.64</v>
      </c>
      <c r="L468" s="2">
        <v>976.12</v>
      </c>
      <c r="M468" s="22">
        <f>Table13[[#This Row],[Operating Profit]]/Table13[[#This Row],[Total Sales]]</f>
        <v>0.18047420423618504</v>
      </c>
      <c r="N468" s="2" t="s">
        <v>554</v>
      </c>
      <c r="O468" s="2" t="str">
        <f>IF(MONTH(Table13[[#This Row],[Invoice Date]])&lt;4,"Q1",IF(MONTH(Table13[[#This Row],[Invoice Date]])&lt;7,"Q2",IF(MONTH(Table13[[#This Row],[Invoice Date]])&lt;10,"Q3",IF(MONTH(Table13[[#This Row],[Invoice Date]])&lt;13,"Q4"))))</f>
        <v>Q2</v>
      </c>
      <c r="P468" s="2">
        <f>YEAR(Table13[[#This Row],[Invoice Date]])</f>
        <v>2021</v>
      </c>
      <c r="Q468" s="11" t="str">
        <f>TEXT(Table13[[#This Row],[Invoice Date]],"mmm")</f>
        <v>May</v>
      </c>
      <c r="R468" s="11">
        <f>DAY(Table13[[#This Row],[Invoice Date]])</f>
        <v>27</v>
      </c>
      <c r="S468" s="11" t="s">
        <v>561</v>
      </c>
    </row>
    <row r="469" spans="1:19" x14ac:dyDescent="0.25">
      <c r="A469" s="10" t="s">
        <v>19</v>
      </c>
      <c r="B469" s="2" t="s">
        <v>489</v>
      </c>
      <c r="C469" s="5">
        <v>44716</v>
      </c>
      <c r="D469" s="2" t="s">
        <v>522</v>
      </c>
      <c r="E469" s="2" t="s">
        <v>525</v>
      </c>
      <c r="F469" s="2" t="s">
        <v>531</v>
      </c>
      <c r="G469" s="2" t="s">
        <v>553</v>
      </c>
      <c r="H469" s="2" t="s">
        <v>591</v>
      </c>
      <c r="I469" s="4">
        <v>21.49</v>
      </c>
      <c r="J469" s="2">
        <v>27</v>
      </c>
      <c r="K469" s="4">
        <f>Table13[[#This Row],[Price per Unit]]*Table13[[#This Row],[Units Sold]]</f>
        <v>580.2299999999999</v>
      </c>
      <c r="L469" s="2">
        <v>92.61</v>
      </c>
      <c r="M469" s="22">
        <f>Table13[[#This Row],[Operating Profit]]/Table13[[#This Row],[Total Sales]]</f>
        <v>0.15960912052117265</v>
      </c>
      <c r="N469" s="2" t="s">
        <v>555</v>
      </c>
      <c r="O469" s="2" t="str">
        <f>IF(MONTH(Table13[[#This Row],[Invoice Date]])&lt;4,"Q1",IF(MONTH(Table13[[#This Row],[Invoice Date]])&lt;7,"Q2",IF(MONTH(Table13[[#This Row],[Invoice Date]])&lt;10,"Q3",IF(MONTH(Table13[[#This Row],[Invoice Date]])&lt;13,"Q4"))))</f>
        <v>Q2</v>
      </c>
      <c r="P469" s="2">
        <f>YEAR(Table13[[#This Row],[Invoice Date]])</f>
        <v>2022</v>
      </c>
      <c r="Q469" s="11" t="str">
        <f>TEXT(Table13[[#This Row],[Invoice Date]],"mmm")</f>
        <v>Jun</v>
      </c>
      <c r="R469" s="11">
        <f>DAY(Table13[[#This Row],[Invoice Date]])</f>
        <v>4</v>
      </c>
      <c r="S469" s="11" t="s">
        <v>562</v>
      </c>
    </row>
    <row r="470" spans="1:19" x14ac:dyDescent="0.25">
      <c r="A470" s="10" t="s">
        <v>17</v>
      </c>
      <c r="B470" s="2" t="s">
        <v>490</v>
      </c>
      <c r="C470" s="5">
        <v>44643</v>
      </c>
      <c r="D470" s="2" t="s">
        <v>522</v>
      </c>
      <c r="E470" s="2" t="s">
        <v>524</v>
      </c>
      <c r="F470" s="2" t="s">
        <v>538</v>
      </c>
      <c r="G470" s="2" t="s">
        <v>528</v>
      </c>
      <c r="H470" s="2" t="s">
        <v>593</v>
      </c>
      <c r="I470" s="4">
        <v>73.14</v>
      </c>
      <c r="J470" s="2">
        <v>53</v>
      </c>
      <c r="K470" s="4">
        <f>Table13[[#This Row],[Price per Unit]]*Table13[[#This Row],[Units Sold]]</f>
        <v>3876.42</v>
      </c>
      <c r="L470" s="2">
        <v>872.57</v>
      </c>
      <c r="M470" s="22">
        <f>Table13[[#This Row],[Operating Profit]]/Table13[[#This Row],[Total Sales]]</f>
        <v>0.22509686772847112</v>
      </c>
      <c r="N470" s="2" t="s">
        <v>554</v>
      </c>
      <c r="O470" s="2" t="str">
        <f>IF(MONTH(Table13[[#This Row],[Invoice Date]])&lt;4,"Q1",IF(MONTH(Table13[[#This Row],[Invoice Date]])&lt;7,"Q2",IF(MONTH(Table13[[#This Row],[Invoice Date]])&lt;10,"Q3",IF(MONTH(Table13[[#This Row],[Invoice Date]])&lt;13,"Q4"))))</f>
        <v>Q1</v>
      </c>
      <c r="P470" s="2">
        <f>YEAR(Table13[[#This Row],[Invoice Date]])</f>
        <v>2022</v>
      </c>
      <c r="Q470" s="11" t="str">
        <f>TEXT(Table13[[#This Row],[Invoice Date]],"mmm")</f>
        <v>Mar</v>
      </c>
      <c r="R470" s="11">
        <f>DAY(Table13[[#This Row],[Invoice Date]])</f>
        <v>23</v>
      </c>
      <c r="S470" s="11" t="s">
        <v>562</v>
      </c>
    </row>
    <row r="471" spans="1:19" x14ac:dyDescent="0.25">
      <c r="A471" s="10" t="s">
        <v>18</v>
      </c>
      <c r="B471" s="2" t="s">
        <v>491</v>
      </c>
      <c r="C471" s="5">
        <v>44520</v>
      </c>
      <c r="D471" s="2" t="s">
        <v>522</v>
      </c>
      <c r="E471" s="2" t="s">
        <v>524</v>
      </c>
      <c r="F471" s="2" t="s">
        <v>538</v>
      </c>
      <c r="G471" s="2" t="s">
        <v>549</v>
      </c>
      <c r="H471" s="2" t="s">
        <v>593</v>
      </c>
      <c r="I471" s="4">
        <v>140.12</v>
      </c>
      <c r="J471" s="2">
        <v>87</v>
      </c>
      <c r="K471" s="4">
        <f>Table13[[#This Row],[Price per Unit]]*Table13[[#This Row],[Units Sold]]</f>
        <v>12190.44</v>
      </c>
      <c r="L471" s="2">
        <v>1596.6</v>
      </c>
      <c r="M471" s="22">
        <f>Table13[[#This Row],[Operating Profit]]/Table13[[#This Row],[Total Sales]]</f>
        <v>0.13097148257158886</v>
      </c>
      <c r="N471" s="2" t="s">
        <v>554</v>
      </c>
      <c r="O471" s="2" t="str">
        <f>IF(MONTH(Table13[[#This Row],[Invoice Date]])&lt;4,"Q1",IF(MONTH(Table13[[#This Row],[Invoice Date]])&lt;7,"Q2",IF(MONTH(Table13[[#This Row],[Invoice Date]])&lt;10,"Q3",IF(MONTH(Table13[[#This Row],[Invoice Date]])&lt;13,"Q4"))))</f>
        <v>Q4</v>
      </c>
      <c r="P471" s="2">
        <f>YEAR(Table13[[#This Row],[Invoice Date]])</f>
        <v>2021</v>
      </c>
      <c r="Q471" s="11" t="str">
        <f>TEXT(Table13[[#This Row],[Invoice Date]],"mmm")</f>
        <v>Nov</v>
      </c>
      <c r="R471" s="11">
        <f>DAY(Table13[[#This Row],[Invoice Date]])</f>
        <v>20</v>
      </c>
      <c r="S471" s="11" t="s">
        <v>560</v>
      </c>
    </row>
    <row r="472" spans="1:19" x14ac:dyDescent="0.25">
      <c r="A472" s="10" t="s">
        <v>19</v>
      </c>
      <c r="B472" s="2" t="s">
        <v>492</v>
      </c>
      <c r="C472" s="5">
        <v>44791</v>
      </c>
      <c r="D472" s="2" t="s">
        <v>522</v>
      </c>
      <c r="E472" s="2" t="s">
        <v>524</v>
      </c>
      <c r="F472" s="2" t="s">
        <v>536</v>
      </c>
      <c r="G472" s="2" t="s">
        <v>529</v>
      </c>
      <c r="H472" s="2" t="s">
        <v>594</v>
      </c>
      <c r="I472" s="4">
        <v>34.54</v>
      </c>
      <c r="J472" s="2">
        <v>88</v>
      </c>
      <c r="K472" s="4">
        <f>Table13[[#This Row],[Price per Unit]]*Table13[[#This Row],[Units Sold]]</f>
        <v>3039.52</v>
      </c>
      <c r="L472" s="2">
        <v>530.70000000000005</v>
      </c>
      <c r="M472" s="22">
        <f>Table13[[#This Row],[Operating Profit]]/Table13[[#This Row],[Total Sales]]</f>
        <v>0.1745999368321314</v>
      </c>
      <c r="N472" s="2" t="s">
        <v>555</v>
      </c>
      <c r="O472" s="2" t="str">
        <f>IF(MONTH(Table13[[#This Row],[Invoice Date]])&lt;4,"Q1",IF(MONTH(Table13[[#This Row],[Invoice Date]])&lt;7,"Q2",IF(MONTH(Table13[[#This Row],[Invoice Date]])&lt;10,"Q3",IF(MONTH(Table13[[#This Row],[Invoice Date]])&lt;13,"Q4"))))</f>
        <v>Q3</v>
      </c>
      <c r="P472" s="2">
        <f>YEAR(Table13[[#This Row],[Invoice Date]])</f>
        <v>2022</v>
      </c>
      <c r="Q472" s="11" t="str">
        <f>TEXT(Table13[[#This Row],[Invoice Date]],"mmm")</f>
        <v>Aug</v>
      </c>
      <c r="R472" s="11">
        <f>DAY(Table13[[#This Row],[Invoice Date]])</f>
        <v>18</v>
      </c>
      <c r="S472" s="11" t="s">
        <v>562</v>
      </c>
    </row>
    <row r="473" spans="1:19" x14ac:dyDescent="0.25">
      <c r="A473" s="10" t="s">
        <v>18</v>
      </c>
      <c r="B473" s="2" t="s">
        <v>493</v>
      </c>
      <c r="C473" s="5">
        <v>44684</v>
      </c>
      <c r="D473" s="2" t="s">
        <v>522</v>
      </c>
      <c r="E473" s="2" t="s">
        <v>525</v>
      </c>
      <c r="F473" s="2" t="s">
        <v>531</v>
      </c>
      <c r="G473" s="2" t="s">
        <v>551</v>
      </c>
      <c r="H473" s="2" t="s">
        <v>592</v>
      </c>
      <c r="I473" s="4">
        <v>87.14</v>
      </c>
      <c r="J473" s="2">
        <v>73</v>
      </c>
      <c r="K473" s="4">
        <f>Table13[[#This Row],[Price per Unit]]*Table13[[#This Row],[Units Sold]]</f>
        <v>6361.22</v>
      </c>
      <c r="L473" s="2">
        <v>902.07</v>
      </c>
      <c r="M473" s="22">
        <f>Table13[[#This Row],[Operating Profit]]/Table13[[#This Row],[Total Sales]]</f>
        <v>0.14180770355372083</v>
      </c>
      <c r="N473" s="2" t="s">
        <v>554</v>
      </c>
      <c r="O473" s="2" t="str">
        <f>IF(MONTH(Table13[[#This Row],[Invoice Date]])&lt;4,"Q1",IF(MONTH(Table13[[#This Row],[Invoice Date]])&lt;7,"Q2",IF(MONTH(Table13[[#This Row],[Invoice Date]])&lt;10,"Q3",IF(MONTH(Table13[[#This Row],[Invoice Date]])&lt;13,"Q4"))))</f>
        <v>Q2</v>
      </c>
      <c r="P473" s="2">
        <f>YEAR(Table13[[#This Row],[Invoice Date]])</f>
        <v>2022</v>
      </c>
      <c r="Q473" s="11" t="str">
        <f>TEXT(Table13[[#This Row],[Invoice Date]],"mmm")</f>
        <v>May</v>
      </c>
      <c r="R473" s="11">
        <f>DAY(Table13[[#This Row],[Invoice Date]])</f>
        <v>3</v>
      </c>
      <c r="S473" s="11" t="s">
        <v>560</v>
      </c>
    </row>
    <row r="474" spans="1:19" x14ac:dyDescent="0.25">
      <c r="A474" s="10" t="s">
        <v>17</v>
      </c>
      <c r="B474" s="2" t="s">
        <v>494</v>
      </c>
      <c r="C474" s="5">
        <v>44546</v>
      </c>
      <c r="D474" s="2" t="s">
        <v>522</v>
      </c>
      <c r="E474" s="2" t="s">
        <v>524</v>
      </c>
      <c r="F474" s="2" t="s">
        <v>529</v>
      </c>
      <c r="G474" s="2" t="s">
        <v>529</v>
      </c>
      <c r="H474" s="2" t="s">
        <v>594</v>
      </c>
      <c r="I474" s="4">
        <v>122.25</v>
      </c>
      <c r="J474" s="2">
        <v>35</v>
      </c>
      <c r="K474" s="4">
        <f>Table13[[#This Row],[Price per Unit]]*Table13[[#This Row],[Units Sold]]</f>
        <v>4278.75</v>
      </c>
      <c r="L474" s="2">
        <v>1023.3</v>
      </c>
      <c r="M474" s="22">
        <f>Table13[[#This Row],[Operating Profit]]/Table13[[#This Row],[Total Sales]]</f>
        <v>0.23915863277826466</v>
      </c>
      <c r="N474" s="2" t="s">
        <v>555</v>
      </c>
      <c r="O474" s="2" t="str">
        <f>IF(MONTH(Table13[[#This Row],[Invoice Date]])&lt;4,"Q1",IF(MONTH(Table13[[#This Row],[Invoice Date]])&lt;7,"Q2",IF(MONTH(Table13[[#This Row],[Invoice Date]])&lt;10,"Q3",IF(MONTH(Table13[[#This Row],[Invoice Date]])&lt;13,"Q4"))))</f>
        <v>Q4</v>
      </c>
      <c r="P474" s="2">
        <f>YEAR(Table13[[#This Row],[Invoice Date]])</f>
        <v>2021</v>
      </c>
      <c r="Q474" s="11" t="str">
        <f>TEXT(Table13[[#This Row],[Invoice Date]],"mmm")</f>
        <v>Dec</v>
      </c>
      <c r="R474" s="11">
        <f>DAY(Table13[[#This Row],[Invoice Date]])</f>
        <v>16</v>
      </c>
      <c r="S474" s="11" t="s">
        <v>562</v>
      </c>
    </row>
    <row r="475" spans="1:19" x14ac:dyDescent="0.25">
      <c r="A475" s="10" t="s">
        <v>21</v>
      </c>
      <c r="B475" s="2" t="s">
        <v>495</v>
      </c>
      <c r="C475" s="5">
        <v>45194</v>
      </c>
      <c r="D475" s="2" t="s">
        <v>522</v>
      </c>
      <c r="E475" s="2" t="s">
        <v>595</v>
      </c>
      <c r="F475" s="2" t="s">
        <v>569</v>
      </c>
      <c r="G475" s="2" t="s">
        <v>570</v>
      </c>
      <c r="H475" s="2" t="s">
        <v>594</v>
      </c>
      <c r="I475" s="4">
        <v>142.53</v>
      </c>
      <c r="J475" s="2">
        <v>51</v>
      </c>
      <c r="K475" s="4">
        <f>Table13[[#This Row],[Price per Unit]]*Table13[[#This Row],[Units Sold]]</f>
        <v>7269.03</v>
      </c>
      <c r="L475" s="2">
        <v>2099.6</v>
      </c>
      <c r="M475" s="22">
        <f>Table13[[#This Row],[Operating Profit]]/Table13[[#This Row],[Total Sales]]</f>
        <v>0.28884183997039492</v>
      </c>
      <c r="N475" s="2" t="s">
        <v>555</v>
      </c>
      <c r="O475" s="2" t="str">
        <f>IF(MONTH(Table13[[#This Row],[Invoice Date]])&lt;4,"Q1",IF(MONTH(Table13[[#This Row],[Invoice Date]])&lt;7,"Q2",IF(MONTH(Table13[[#This Row],[Invoice Date]])&lt;10,"Q3",IF(MONTH(Table13[[#This Row],[Invoice Date]])&lt;13,"Q4"))))</f>
        <v>Q3</v>
      </c>
      <c r="P475" s="2">
        <f>YEAR(Table13[[#This Row],[Invoice Date]])</f>
        <v>2023</v>
      </c>
      <c r="Q475" s="11" t="str">
        <f>TEXT(Table13[[#This Row],[Invoice Date]],"mmm")</f>
        <v>Sep</v>
      </c>
      <c r="R475" s="11">
        <f>DAY(Table13[[#This Row],[Invoice Date]])</f>
        <v>25</v>
      </c>
      <c r="S475" s="11" t="s">
        <v>561</v>
      </c>
    </row>
    <row r="476" spans="1:19" x14ac:dyDescent="0.25">
      <c r="A476" s="10" t="s">
        <v>17</v>
      </c>
      <c r="B476" s="2" t="s">
        <v>496</v>
      </c>
      <c r="C476" s="5">
        <v>44858</v>
      </c>
      <c r="D476" s="2" t="s">
        <v>522</v>
      </c>
      <c r="E476" s="2" t="s">
        <v>524</v>
      </c>
      <c r="F476" s="2" t="s">
        <v>528</v>
      </c>
      <c r="G476" s="2" t="s">
        <v>547</v>
      </c>
      <c r="H476" s="2" t="s">
        <v>593</v>
      </c>
      <c r="I476" s="4">
        <v>117.08</v>
      </c>
      <c r="J476" s="2">
        <v>84</v>
      </c>
      <c r="K476" s="4">
        <f>Table13[[#This Row],[Price per Unit]]*Table13[[#This Row],[Units Sold]]</f>
        <v>9834.7199999999993</v>
      </c>
      <c r="L476" s="2">
        <v>2941.59</v>
      </c>
      <c r="M476" s="22">
        <f>Table13[[#This Row],[Operating Profit]]/Table13[[#This Row],[Total Sales]]</f>
        <v>0.29910256723119727</v>
      </c>
      <c r="N476" s="2" t="s">
        <v>554</v>
      </c>
      <c r="O476" s="2" t="str">
        <f>IF(MONTH(Table13[[#This Row],[Invoice Date]])&lt;4,"Q1",IF(MONTH(Table13[[#This Row],[Invoice Date]])&lt;7,"Q2",IF(MONTH(Table13[[#This Row],[Invoice Date]])&lt;10,"Q3",IF(MONTH(Table13[[#This Row],[Invoice Date]])&lt;13,"Q4"))))</f>
        <v>Q4</v>
      </c>
      <c r="P476" s="2">
        <f>YEAR(Table13[[#This Row],[Invoice Date]])</f>
        <v>2022</v>
      </c>
      <c r="Q476" s="11" t="str">
        <f>TEXT(Table13[[#This Row],[Invoice Date]],"mmm")</f>
        <v>Oct</v>
      </c>
      <c r="R476" s="11">
        <f>DAY(Table13[[#This Row],[Invoice Date]])</f>
        <v>24</v>
      </c>
      <c r="S476" s="11" t="s">
        <v>561</v>
      </c>
    </row>
    <row r="477" spans="1:19" x14ac:dyDescent="0.25">
      <c r="A477" s="10" t="s">
        <v>20</v>
      </c>
      <c r="B477" s="2" t="s">
        <v>497</v>
      </c>
      <c r="C477" s="5">
        <v>44673</v>
      </c>
      <c r="D477" s="2" t="s">
        <v>522</v>
      </c>
      <c r="E477" s="2" t="s">
        <v>524</v>
      </c>
      <c r="F477" s="2" t="s">
        <v>528</v>
      </c>
      <c r="G477" s="2" t="s">
        <v>529</v>
      </c>
      <c r="H477" s="2" t="s">
        <v>592</v>
      </c>
      <c r="I477" s="4">
        <v>113.67</v>
      </c>
      <c r="J477" s="2">
        <v>37</v>
      </c>
      <c r="K477" s="4">
        <f>Table13[[#This Row],[Price per Unit]]*Table13[[#This Row],[Units Sold]]</f>
        <v>4205.79</v>
      </c>
      <c r="L477" s="2">
        <v>799.33</v>
      </c>
      <c r="M477" s="22">
        <f>Table13[[#This Row],[Operating Profit]]/Table13[[#This Row],[Total Sales]]</f>
        <v>0.19005466273874827</v>
      </c>
      <c r="N477" s="2" t="s">
        <v>555</v>
      </c>
      <c r="O477" s="2" t="str">
        <f>IF(MONTH(Table13[[#This Row],[Invoice Date]])&lt;4,"Q1",IF(MONTH(Table13[[#This Row],[Invoice Date]])&lt;7,"Q2",IF(MONTH(Table13[[#This Row],[Invoice Date]])&lt;10,"Q3",IF(MONTH(Table13[[#This Row],[Invoice Date]])&lt;13,"Q4"))))</f>
        <v>Q2</v>
      </c>
      <c r="P477" s="2">
        <f>YEAR(Table13[[#This Row],[Invoice Date]])</f>
        <v>2022</v>
      </c>
      <c r="Q477" s="11" t="str">
        <f>TEXT(Table13[[#This Row],[Invoice Date]],"mmm")</f>
        <v>Apr</v>
      </c>
      <c r="R477" s="11">
        <f>DAY(Table13[[#This Row],[Invoice Date]])</f>
        <v>22</v>
      </c>
      <c r="S477" s="11" t="s">
        <v>562</v>
      </c>
    </row>
    <row r="478" spans="1:19" x14ac:dyDescent="0.25">
      <c r="A478" s="10" t="s">
        <v>18</v>
      </c>
      <c r="B478" s="2" t="s">
        <v>498</v>
      </c>
      <c r="C478" s="5">
        <v>44516</v>
      </c>
      <c r="D478" s="2" t="s">
        <v>522</v>
      </c>
      <c r="E478" s="2" t="s">
        <v>525</v>
      </c>
      <c r="F478" s="2" t="s">
        <v>541</v>
      </c>
      <c r="G478" s="2" t="s">
        <v>548</v>
      </c>
      <c r="H478" s="2" t="s">
        <v>591</v>
      </c>
      <c r="I478" s="4">
        <v>127.44</v>
      </c>
      <c r="J478" s="2">
        <v>81</v>
      </c>
      <c r="K478" s="4">
        <f>Table13[[#This Row],[Price per Unit]]*Table13[[#This Row],[Units Sold]]</f>
        <v>10322.64</v>
      </c>
      <c r="L478" s="2">
        <v>1553.62</v>
      </c>
      <c r="M478" s="22">
        <f>Table13[[#This Row],[Operating Profit]]/Table13[[#This Row],[Total Sales]]</f>
        <v>0.15050607209008549</v>
      </c>
      <c r="N478" s="2" t="s">
        <v>554</v>
      </c>
      <c r="O478" s="2" t="str">
        <f>IF(MONTH(Table13[[#This Row],[Invoice Date]])&lt;4,"Q1",IF(MONTH(Table13[[#This Row],[Invoice Date]])&lt;7,"Q2",IF(MONTH(Table13[[#This Row],[Invoice Date]])&lt;10,"Q3",IF(MONTH(Table13[[#This Row],[Invoice Date]])&lt;13,"Q4"))))</f>
        <v>Q4</v>
      </c>
      <c r="P478" s="2">
        <f>YEAR(Table13[[#This Row],[Invoice Date]])</f>
        <v>2021</v>
      </c>
      <c r="Q478" s="11" t="str">
        <f>TEXT(Table13[[#This Row],[Invoice Date]],"mmm")</f>
        <v>Nov</v>
      </c>
      <c r="R478" s="11">
        <f>DAY(Table13[[#This Row],[Invoice Date]])</f>
        <v>16</v>
      </c>
      <c r="S478" s="11" t="s">
        <v>562</v>
      </c>
    </row>
    <row r="479" spans="1:19" x14ac:dyDescent="0.25">
      <c r="A479" s="10" t="s">
        <v>18</v>
      </c>
      <c r="B479" s="2" t="s">
        <v>499</v>
      </c>
      <c r="C479" s="5">
        <v>44433</v>
      </c>
      <c r="D479" s="2" t="s">
        <v>522</v>
      </c>
      <c r="E479" s="2" t="s">
        <v>525</v>
      </c>
      <c r="F479" s="2" t="s">
        <v>542</v>
      </c>
      <c r="G479" s="2" t="s">
        <v>551</v>
      </c>
      <c r="H479" s="2" t="s">
        <v>593</v>
      </c>
      <c r="I479" s="4">
        <v>78.010000000000005</v>
      </c>
      <c r="J479" s="2">
        <v>95</v>
      </c>
      <c r="K479" s="4">
        <f>Table13[[#This Row],[Price per Unit]]*Table13[[#This Row],[Units Sold]]</f>
        <v>7410.9500000000007</v>
      </c>
      <c r="L479" s="2">
        <v>1397.45</v>
      </c>
      <c r="M479" s="22">
        <f>Table13[[#This Row],[Operating Profit]]/Table13[[#This Row],[Total Sales]]</f>
        <v>0.1885655685168568</v>
      </c>
      <c r="N479" s="2" t="s">
        <v>554</v>
      </c>
      <c r="O479" s="2" t="str">
        <f>IF(MONTH(Table13[[#This Row],[Invoice Date]])&lt;4,"Q1",IF(MONTH(Table13[[#This Row],[Invoice Date]])&lt;7,"Q2",IF(MONTH(Table13[[#This Row],[Invoice Date]])&lt;10,"Q3",IF(MONTH(Table13[[#This Row],[Invoice Date]])&lt;13,"Q4"))))</f>
        <v>Q3</v>
      </c>
      <c r="P479" s="2">
        <f>YEAR(Table13[[#This Row],[Invoice Date]])</f>
        <v>2021</v>
      </c>
      <c r="Q479" s="11" t="str">
        <f>TEXT(Table13[[#This Row],[Invoice Date]],"mmm")</f>
        <v>Aug</v>
      </c>
      <c r="R479" s="11">
        <f>DAY(Table13[[#This Row],[Invoice Date]])</f>
        <v>25</v>
      </c>
      <c r="S479" s="11" t="s">
        <v>561</v>
      </c>
    </row>
    <row r="480" spans="1:19" x14ac:dyDescent="0.25">
      <c r="A480" s="10" t="s">
        <v>20</v>
      </c>
      <c r="B480" s="2" t="s">
        <v>500</v>
      </c>
      <c r="C480" s="5">
        <v>44446</v>
      </c>
      <c r="D480" s="2" t="s">
        <v>522</v>
      </c>
      <c r="E480" s="2" t="s">
        <v>526</v>
      </c>
      <c r="F480" s="2" t="s">
        <v>546</v>
      </c>
      <c r="G480" s="2" t="s">
        <v>537</v>
      </c>
      <c r="H480" s="2" t="s">
        <v>591</v>
      </c>
      <c r="I480" s="4">
        <v>124.76</v>
      </c>
      <c r="J480" s="2">
        <v>57</v>
      </c>
      <c r="K480" s="4">
        <f>Table13[[#This Row],[Price per Unit]]*Table13[[#This Row],[Units Sold]]</f>
        <v>7111.3200000000006</v>
      </c>
      <c r="L480" s="2">
        <v>1916.17</v>
      </c>
      <c r="M480" s="22">
        <f>Table13[[#This Row],[Operating Profit]]/Table13[[#This Row],[Total Sales]]</f>
        <v>0.26945349105370031</v>
      </c>
      <c r="N480" s="2" t="s">
        <v>555</v>
      </c>
      <c r="O480" s="2" t="str">
        <f>IF(MONTH(Table13[[#This Row],[Invoice Date]])&lt;4,"Q1",IF(MONTH(Table13[[#This Row],[Invoice Date]])&lt;7,"Q2",IF(MONTH(Table13[[#This Row],[Invoice Date]])&lt;10,"Q3",IF(MONTH(Table13[[#This Row],[Invoice Date]])&lt;13,"Q4"))))</f>
        <v>Q3</v>
      </c>
      <c r="P480" s="2">
        <f>YEAR(Table13[[#This Row],[Invoice Date]])</f>
        <v>2021</v>
      </c>
      <c r="Q480" s="11" t="str">
        <f>TEXT(Table13[[#This Row],[Invoice Date]],"mmm")</f>
        <v>Sep</v>
      </c>
      <c r="R480" s="11">
        <f>DAY(Table13[[#This Row],[Invoice Date]])</f>
        <v>7</v>
      </c>
      <c r="S480" s="11" t="s">
        <v>562</v>
      </c>
    </row>
    <row r="481" spans="1:19" x14ac:dyDescent="0.25">
      <c r="A481" s="10" t="s">
        <v>20</v>
      </c>
      <c r="B481" s="2" t="s">
        <v>501</v>
      </c>
      <c r="C481" s="5">
        <v>44789</v>
      </c>
      <c r="D481" s="2" t="s">
        <v>522</v>
      </c>
      <c r="E481" s="2" t="s">
        <v>525</v>
      </c>
      <c r="F481" s="2" t="s">
        <v>531</v>
      </c>
      <c r="G481" s="2" t="s">
        <v>548</v>
      </c>
      <c r="H481" s="2" t="s">
        <v>591</v>
      </c>
      <c r="I481" s="4">
        <v>21.04</v>
      </c>
      <c r="J481" s="2">
        <v>8</v>
      </c>
      <c r="K481" s="4">
        <f>Table13[[#This Row],[Price per Unit]]*Table13[[#This Row],[Units Sold]]</f>
        <v>168.32</v>
      </c>
      <c r="L481" s="2">
        <v>23.77</v>
      </c>
      <c r="M481" s="22">
        <f>Table13[[#This Row],[Operating Profit]]/Table13[[#This Row],[Total Sales]]</f>
        <v>0.14121910646387834</v>
      </c>
      <c r="N481" s="2" t="s">
        <v>554</v>
      </c>
      <c r="O481" s="2" t="str">
        <f>IF(MONTH(Table13[[#This Row],[Invoice Date]])&lt;4,"Q1",IF(MONTH(Table13[[#This Row],[Invoice Date]])&lt;7,"Q2",IF(MONTH(Table13[[#This Row],[Invoice Date]])&lt;10,"Q3",IF(MONTH(Table13[[#This Row],[Invoice Date]])&lt;13,"Q4"))))</f>
        <v>Q3</v>
      </c>
      <c r="P481" s="2">
        <f>YEAR(Table13[[#This Row],[Invoice Date]])</f>
        <v>2022</v>
      </c>
      <c r="Q481" s="11" t="str">
        <f>TEXT(Table13[[#This Row],[Invoice Date]],"mmm")</f>
        <v>Aug</v>
      </c>
      <c r="R481" s="11">
        <f>DAY(Table13[[#This Row],[Invoice Date]])</f>
        <v>16</v>
      </c>
      <c r="S481" s="11" t="s">
        <v>560</v>
      </c>
    </row>
    <row r="482" spans="1:19" x14ac:dyDescent="0.25">
      <c r="A482" s="10" t="s">
        <v>21</v>
      </c>
      <c r="B482" s="2" t="s">
        <v>502</v>
      </c>
      <c r="C482" s="5">
        <v>44389</v>
      </c>
      <c r="D482" s="2" t="s">
        <v>522</v>
      </c>
      <c r="E482" s="2" t="s">
        <v>524</v>
      </c>
      <c r="F482" s="2" t="s">
        <v>529</v>
      </c>
      <c r="G482" s="2" t="s">
        <v>528</v>
      </c>
      <c r="H482" s="2" t="s">
        <v>592</v>
      </c>
      <c r="I482" s="4">
        <v>140.19</v>
      </c>
      <c r="J482" s="2">
        <v>79</v>
      </c>
      <c r="K482" s="4">
        <f>Table13[[#This Row],[Price per Unit]]*Table13[[#This Row],[Units Sold]]</f>
        <v>11075.01</v>
      </c>
      <c r="L482" s="2">
        <v>3216.39</v>
      </c>
      <c r="M482" s="22">
        <f>Table13[[#This Row],[Operating Profit]]/Table13[[#This Row],[Total Sales]]</f>
        <v>0.29041869939620818</v>
      </c>
      <c r="N482" s="2" t="s">
        <v>555</v>
      </c>
      <c r="O482" s="2" t="str">
        <f>IF(MONTH(Table13[[#This Row],[Invoice Date]])&lt;4,"Q1",IF(MONTH(Table13[[#This Row],[Invoice Date]])&lt;7,"Q2",IF(MONTH(Table13[[#This Row],[Invoice Date]])&lt;10,"Q3",IF(MONTH(Table13[[#This Row],[Invoice Date]])&lt;13,"Q4"))))</f>
        <v>Q3</v>
      </c>
      <c r="P482" s="2">
        <f>YEAR(Table13[[#This Row],[Invoice Date]])</f>
        <v>2021</v>
      </c>
      <c r="Q482" s="11" t="str">
        <f>TEXT(Table13[[#This Row],[Invoice Date]],"mmm")</f>
        <v>Jul</v>
      </c>
      <c r="R482" s="11">
        <f>DAY(Table13[[#This Row],[Invoice Date]])</f>
        <v>12</v>
      </c>
      <c r="S482" s="11" t="s">
        <v>560</v>
      </c>
    </row>
    <row r="483" spans="1:19" x14ac:dyDescent="0.25">
      <c r="A483" s="10" t="s">
        <v>18</v>
      </c>
      <c r="B483" s="2" t="s">
        <v>503</v>
      </c>
      <c r="C483" s="5">
        <v>44338</v>
      </c>
      <c r="D483" s="2" t="s">
        <v>522</v>
      </c>
      <c r="E483" s="2" t="s">
        <v>523</v>
      </c>
      <c r="F483" s="2" t="s">
        <v>530</v>
      </c>
      <c r="G483" s="2" t="s">
        <v>539</v>
      </c>
      <c r="H483" s="2" t="s">
        <v>594</v>
      </c>
      <c r="I483" s="4">
        <v>77.63</v>
      </c>
      <c r="J483" s="2">
        <v>95</v>
      </c>
      <c r="K483" s="4">
        <f>Table13[[#This Row],[Price per Unit]]*Table13[[#This Row],[Units Sold]]</f>
        <v>7374.8499999999995</v>
      </c>
      <c r="L483" s="2">
        <v>1241.73</v>
      </c>
      <c r="M483" s="22">
        <f>Table13[[#This Row],[Operating Profit]]/Table13[[#This Row],[Total Sales]]</f>
        <v>0.16837359403920082</v>
      </c>
      <c r="N483" s="2" t="s">
        <v>555</v>
      </c>
      <c r="O483" s="2" t="str">
        <f>IF(MONTH(Table13[[#This Row],[Invoice Date]])&lt;4,"Q1",IF(MONTH(Table13[[#This Row],[Invoice Date]])&lt;7,"Q2",IF(MONTH(Table13[[#This Row],[Invoice Date]])&lt;10,"Q3",IF(MONTH(Table13[[#This Row],[Invoice Date]])&lt;13,"Q4"))))</f>
        <v>Q2</v>
      </c>
      <c r="P483" s="2">
        <f>YEAR(Table13[[#This Row],[Invoice Date]])</f>
        <v>2021</v>
      </c>
      <c r="Q483" s="11" t="str">
        <f>TEXT(Table13[[#This Row],[Invoice Date]],"mmm")</f>
        <v>May</v>
      </c>
      <c r="R483" s="11">
        <f>DAY(Table13[[#This Row],[Invoice Date]])</f>
        <v>22</v>
      </c>
      <c r="S483" s="11" t="s">
        <v>560</v>
      </c>
    </row>
    <row r="484" spans="1:19" x14ac:dyDescent="0.25">
      <c r="A484" s="10" t="s">
        <v>18</v>
      </c>
      <c r="B484" s="2" t="s">
        <v>504</v>
      </c>
      <c r="C484" s="5">
        <v>45277</v>
      </c>
      <c r="D484" s="2" t="s">
        <v>522</v>
      </c>
      <c r="E484" s="2" t="s">
        <v>524</v>
      </c>
      <c r="F484" s="2" t="s">
        <v>529</v>
      </c>
      <c r="G484" s="2" t="s">
        <v>528</v>
      </c>
      <c r="H484" s="2" t="s">
        <v>592</v>
      </c>
      <c r="I484" s="4">
        <v>91.94</v>
      </c>
      <c r="J484" s="2">
        <v>94</v>
      </c>
      <c r="K484" s="4">
        <f>Table13[[#This Row],[Price per Unit]]*Table13[[#This Row],[Units Sold]]</f>
        <v>8642.36</v>
      </c>
      <c r="L484" s="2">
        <v>2568.17</v>
      </c>
      <c r="M484" s="22">
        <f>Table13[[#This Row],[Operating Profit]]/Table13[[#This Row],[Total Sales]]</f>
        <v>0.29716072924525244</v>
      </c>
      <c r="N484" s="2" t="s">
        <v>554</v>
      </c>
      <c r="O484" s="2" t="str">
        <f>IF(MONTH(Table13[[#This Row],[Invoice Date]])&lt;4,"Q1",IF(MONTH(Table13[[#This Row],[Invoice Date]])&lt;7,"Q2",IF(MONTH(Table13[[#This Row],[Invoice Date]])&lt;10,"Q3",IF(MONTH(Table13[[#This Row],[Invoice Date]])&lt;13,"Q4"))))</f>
        <v>Q4</v>
      </c>
      <c r="P484" s="2">
        <f>YEAR(Table13[[#This Row],[Invoice Date]])</f>
        <v>2023</v>
      </c>
      <c r="Q484" s="11" t="str">
        <f>TEXT(Table13[[#This Row],[Invoice Date]],"mmm")</f>
        <v>Dec</v>
      </c>
      <c r="R484" s="11">
        <f>DAY(Table13[[#This Row],[Invoice Date]])</f>
        <v>17</v>
      </c>
      <c r="S484" s="11" t="s">
        <v>560</v>
      </c>
    </row>
    <row r="485" spans="1:19" x14ac:dyDescent="0.25">
      <c r="A485" s="10" t="s">
        <v>21</v>
      </c>
      <c r="B485" s="2" t="s">
        <v>505</v>
      </c>
      <c r="C485" s="5">
        <v>44606</v>
      </c>
      <c r="D485" s="2" t="s">
        <v>522</v>
      </c>
      <c r="E485" s="2" t="s">
        <v>524</v>
      </c>
      <c r="F485" s="2" t="s">
        <v>528</v>
      </c>
      <c r="G485" s="2" t="s">
        <v>549</v>
      </c>
      <c r="H485" s="2" t="s">
        <v>591</v>
      </c>
      <c r="I485" s="4">
        <v>53.13</v>
      </c>
      <c r="J485" s="2">
        <v>20</v>
      </c>
      <c r="K485" s="4">
        <f>Table13[[#This Row],[Price per Unit]]*Table13[[#This Row],[Units Sold]]</f>
        <v>1062.6000000000001</v>
      </c>
      <c r="L485" s="2">
        <v>284.48</v>
      </c>
      <c r="M485" s="22">
        <f>Table13[[#This Row],[Operating Profit]]/Table13[[#This Row],[Total Sales]]</f>
        <v>0.26772068511198943</v>
      </c>
      <c r="N485" s="2" t="s">
        <v>554</v>
      </c>
      <c r="O485" s="2" t="str">
        <f>IF(MONTH(Table13[[#This Row],[Invoice Date]])&lt;4,"Q1",IF(MONTH(Table13[[#This Row],[Invoice Date]])&lt;7,"Q2",IF(MONTH(Table13[[#This Row],[Invoice Date]])&lt;10,"Q3",IF(MONTH(Table13[[#This Row],[Invoice Date]])&lt;13,"Q4"))))</f>
        <v>Q1</v>
      </c>
      <c r="P485" s="2">
        <f>YEAR(Table13[[#This Row],[Invoice Date]])</f>
        <v>2022</v>
      </c>
      <c r="Q485" s="11" t="str">
        <f>TEXT(Table13[[#This Row],[Invoice Date]],"mmm")</f>
        <v>Feb</v>
      </c>
      <c r="R485" s="11">
        <f>DAY(Table13[[#This Row],[Invoice Date]])</f>
        <v>14</v>
      </c>
      <c r="S485" s="11" t="s">
        <v>560</v>
      </c>
    </row>
    <row r="486" spans="1:19" x14ac:dyDescent="0.25">
      <c r="A486" s="10" t="s">
        <v>19</v>
      </c>
      <c r="B486" s="2" t="s">
        <v>506</v>
      </c>
      <c r="C486" s="5">
        <v>44277</v>
      </c>
      <c r="D486" s="2" t="s">
        <v>522</v>
      </c>
      <c r="E486" s="2" t="s">
        <v>526</v>
      </c>
      <c r="F486" s="2" t="s">
        <v>535</v>
      </c>
      <c r="G486" s="2" t="s">
        <v>534</v>
      </c>
      <c r="H486" s="2" t="s">
        <v>593</v>
      </c>
      <c r="I486" s="4">
        <v>116.53</v>
      </c>
      <c r="J486" s="2">
        <v>53</v>
      </c>
      <c r="K486" s="4">
        <f>Table13[[#This Row],[Price per Unit]]*Table13[[#This Row],[Units Sold]]</f>
        <v>6176.09</v>
      </c>
      <c r="L486" s="2">
        <v>1616.37</v>
      </c>
      <c r="M486" s="22">
        <f>Table13[[#This Row],[Operating Profit]]/Table13[[#This Row],[Total Sales]]</f>
        <v>0.26171412657522797</v>
      </c>
      <c r="N486" s="2" t="s">
        <v>555</v>
      </c>
      <c r="O486" s="2" t="str">
        <f>IF(MONTH(Table13[[#This Row],[Invoice Date]])&lt;4,"Q1",IF(MONTH(Table13[[#This Row],[Invoice Date]])&lt;7,"Q2",IF(MONTH(Table13[[#This Row],[Invoice Date]])&lt;10,"Q3",IF(MONTH(Table13[[#This Row],[Invoice Date]])&lt;13,"Q4"))))</f>
        <v>Q1</v>
      </c>
      <c r="P486" s="2">
        <f>YEAR(Table13[[#This Row],[Invoice Date]])</f>
        <v>2021</v>
      </c>
      <c r="Q486" s="11" t="str">
        <f>TEXT(Table13[[#This Row],[Invoice Date]],"mmm")</f>
        <v>Mar</v>
      </c>
      <c r="R486" s="11">
        <f>DAY(Table13[[#This Row],[Invoice Date]])</f>
        <v>22</v>
      </c>
      <c r="S486" s="11" t="s">
        <v>562</v>
      </c>
    </row>
    <row r="487" spans="1:19" x14ac:dyDescent="0.25">
      <c r="A487" s="10" t="s">
        <v>21</v>
      </c>
      <c r="B487" s="2" t="s">
        <v>507</v>
      </c>
      <c r="C487" s="5">
        <v>44818</v>
      </c>
      <c r="D487" s="2" t="s">
        <v>522</v>
      </c>
      <c r="E487" s="2" t="s">
        <v>595</v>
      </c>
      <c r="F487" s="2" t="s">
        <v>569</v>
      </c>
      <c r="G487" s="2" t="s">
        <v>571</v>
      </c>
      <c r="H487" s="2" t="s">
        <v>591</v>
      </c>
      <c r="I487" s="4">
        <v>29.96</v>
      </c>
      <c r="J487" s="2">
        <v>12</v>
      </c>
      <c r="K487" s="4">
        <f>Table13[[#This Row],[Price per Unit]]*Table13[[#This Row],[Units Sold]]</f>
        <v>359.52</v>
      </c>
      <c r="L487" s="2">
        <v>58.81</v>
      </c>
      <c r="M487" s="22">
        <f>Table13[[#This Row],[Operating Profit]]/Table13[[#This Row],[Total Sales]]</f>
        <v>0.16357921673342235</v>
      </c>
      <c r="N487" s="2" t="s">
        <v>555</v>
      </c>
      <c r="O487" s="2" t="str">
        <f>IF(MONTH(Table13[[#This Row],[Invoice Date]])&lt;4,"Q1",IF(MONTH(Table13[[#This Row],[Invoice Date]])&lt;7,"Q2",IF(MONTH(Table13[[#This Row],[Invoice Date]])&lt;10,"Q3",IF(MONTH(Table13[[#This Row],[Invoice Date]])&lt;13,"Q4"))))</f>
        <v>Q3</v>
      </c>
      <c r="P487" s="2">
        <f>YEAR(Table13[[#This Row],[Invoice Date]])</f>
        <v>2022</v>
      </c>
      <c r="Q487" s="11" t="str">
        <f>TEXT(Table13[[#This Row],[Invoice Date]],"mmm")</f>
        <v>Sep</v>
      </c>
      <c r="R487" s="11">
        <f>DAY(Table13[[#This Row],[Invoice Date]])</f>
        <v>14</v>
      </c>
      <c r="S487" s="11" t="s">
        <v>562</v>
      </c>
    </row>
    <row r="488" spans="1:19" x14ac:dyDescent="0.25">
      <c r="A488" s="10" t="s">
        <v>17</v>
      </c>
      <c r="B488" s="2" t="s">
        <v>508</v>
      </c>
      <c r="C488" s="5">
        <v>45174</v>
      </c>
      <c r="D488" s="2" t="s">
        <v>522</v>
      </c>
      <c r="E488" s="2" t="s">
        <v>526</v>
      </c>
      <c r="F488" s="2" t="s">
        <v>534</v>
      </c>
      <c r="G488" s="2" t="s">
        <v>535</v>
      </c>
      <c r="H488" s="2" t="s">
        <v>593</v>
      </c>
      <c r="I488" s="4">
        <v>133.44</v>
      </c>
      <c r="J488" s="2">
        <v>49</v>
      </c>
      <c r="K488" s="4">
        <f>Table13[[#This Row],[Price per Unit]]*Table13[[#This Row],[Units Sold]]</f>
        <v>6538.5599999999995</v>
      </c>
      <c r="L488" s="2">
        <v>665.33</v>
      </c>
      <c r="M488" s="22">
        <f>Table13[[#This Row],[Operating Profit]]/Table13[[#This Row],[Total Sales]]</f>
        <v>0.10175482063328931</v>
      </c>
      <c r="N488" s="2" t="s">
        <v>554</v>
      </c>
      <c r="O488" s="2" t="str">
        <f>IF(MONTH(Table13[[#This Row],[Invoice Date]])&lt;4,"Q1",IF(MONTH(Table13[[#This Row],[Invoice Date]])&lt;7,"Q2",IF(MONTH(Table13[[#This Row],[Invoice Date]])&lt;10,"Q3",IF(MONTH(Table13[[#This Row],[Invoice Date]])&lt;13,"Q4"))))</f>
        <v>Q3</v>
      </c>
      <c r="P488" s="2">
        <f>YEAR(Table13[[#This Row],[Invoice Date]])</f>
        <v>2023</v>
      </c>
      <c r="Q488" s="11" t="str">
        <f>TEXT(Table13[[#This Row],[Invoice Date]],"mmm")</f>
        <v>Sep</v>
      </c>
      <c r="R488" s="11">
        <f>DAY(Table13[[#This Row],[Invoice Date]])</f>
        <v>5</v>
      </c>
      <c r="S488" s="11" t="s">
        <v>560</v>
      </c>
    </row>
    <row r="489" spans="1:19" x14ac:dyDescent="0.25">
      <c r="A489" s="10" t="s">
        <v>18</v>
      </c>
      <c r="B489" s="2" t="s">
        <v>509</v>
      </c>
      <c r="C489" s="5">
        <v>45123</v>
      </c>
      <c r="D489" s="2" t="s">
        <v>522</v>
      </c>
      <c r="E489" s="2" t="s">
        <v>525</v>
      </c>
      <c r="F489" s="2" t="s">
        <v>542</v>
      </c>
      <c r="G489" s="2" t="s">
        <v>548</v>
      </c>
      <c r="H489" s="2" t="s">
        <v>593</v>
      </c>
      <c r="I489" s="4">
        <v>127.66</v>
      </c>
      <c r="J489" s="2">
        <v>17</v>
      </c>
      <c r="K489" s="4">
        <f>Table13[[#This Row],[Price per Unit]]*Table13[[#This Row],[Units Sold]]</f>
        <v>2170.2199999999998</v>
      </c>
      <c r="L489" s="2">
        <v>382.88</v>
      </c>
      <c r="M489" s="22">
        <f>Table13[[#This Row],[Operating Profit]]/Table13[[#This Row],[Total Sales]]</f>
        <v>0.17642450995751585</v>
      </c>
      <c r="N489" s="2" t="s">
        <v>554</v>
      </c>
      <c r="O489" s="2" t="str">
        <f>IF(MONTH(Table13[[#This Row],[Invoice Date]])&lt;4,"Q1",IF(MONTH(Table13[[#This Row],[Invoice Date]])&lt;7,"Q2",IF(MONTH(Table13[[#This Row],[Invoice Date]])&lt;10,"Q3",IF(MONTH(Table13[[#This Row],[Invoice Date]])&lt;13,"Q4"))))</f>
        <v>Q3</v>
      </c>
      <c r="P489" s="2">
        <f>YEAR(Table13[[#This Row],[Invoice Date]])</f>
        <v>2023</v>
      </c>
      <c r="Q489" s="11" t="str">
        <f>TEXT(Table13[[#This Row],[Invoice Date]],"mmm")</f>
        <v>Jul</v>
      </c>
      <c r="R489" s="11">
        <f>DAY(Table13[[#This Row],[Invoice Date]])</f>
        <v>16</v>
      </c>
      <c r="S489" s="11" t="s">
        <v>562</v>
      </c>
    </row>
    <row r="490" spans="1:19" x14ac:dyDescent="0.25">
      <c r="A490" s="10" t="s">
        <v>20</v>
      </c>
      <c r="B490" s="2" t="s">
        <v>510</v>
      </c>
      <c r="C490" s="5">
        <v>44607</v>
      </c>
      <c r="D490" s="2" t="s">
        <v>522</v>
      </c>
      <c r="E490" s="2" t="s">
        <v>525</v>
      </c>
      <c r="F490" s="2" t="s">
        <v>540</v>
      </c>
      <c r="G490" s="2" t="s">
        <v>548</v>
      </c>
      <c r="H490" s="2" t="s">
        <v>592</v>
      </c>
      <c r="I490" s="4">
        <v>48.09</v>
      </c>
      <c r="J490" s="2">
        <v>64</v>
      </c>
      <c r="K490" s="4">
        <f>Table13[[#This Row],[Price per Unit]]*Table13[[#This Row],[Units Sold]]</f>
        <v>3077.76</v>
      </c>
      <c r="L490" s="2">
        <v>493.56</v>
      </c>
      <c r="M490" s="22">
        <f>Table13[[#This Row],[Operating Profit]]/Table13[[#This Row],[Total Sales]]</f>
        <v>0.16036338116032439</v>
      </c>
      <c r="N490" s="2" t="s">
        <v>554</v>
      </c>
      <c r="O490" s="2" t="str">
        <f>IF(MONTH(Table13[[#This Row],[Invoice Date]])&lt;4,"Q1",IF(MONTH(Table13[[#This Row],[Invoice Date]])&lt;7,"Q2",IF(MONTH(Table13[[#This Row],[Invoice Date]])&lt;10,"Q3",IF(MONTH(Table13[[#This Row],[Invoice Date]])&lt;13,"Q4"))))</f>
        <v>Q1</v>
      </c>
      <c r="P490" s="2">
        <f>YEAR(Table13[[#This Row],[Invoice Date]])</f>
        <v>2022</v>
      </c>
      <c r="Q490" s="11" t="str">
        <f>TEXT(Table13[[#This Row],[Invoice Date]],"mmm")</f>
        <v>Feb</v>
      </c>
      <c r="R490" s="11">
        <f>DAY(Table13[[#This Row],[Invoice Date]])</f>
        <v>15</v>
      </c>
      <c r="S490" s="11" t="s">
        <v>562</v>
      </c>
    </row>
    <row r="491" spans="1:19" x14ac:dyDescent="0.25">
      <c r="A491" s="10" t="s">
        <v>17</v>
      </c>
      <c r="B491" s="2" t="s">
        <v>511</v>
      </c>
      <c r="C491" s="5">
        <v>44557</v>
      </c>
      <c r="D491" s="2" t="s">
        <v>522</v>
      </c>
      <c r="E491" s="2" t="s">
        <v>524</v>
      </c>
      <c r="F491" s="2" t="s">
        <v>532</v>
      </c>
      <c r="G491" s="2" t="s">
        <v>549</v>
      </c>
      <c r="H491" s="2" t="s">
        <v>591</v>
      </c>
      <c r="I491" s="4">
        <v>125.21</v>
      </c>
      <c r="J491" s="2">
        <v>42</v>
      </c>
      <c r="K491" s="4">
        <f>Table13[[#This Row],[Price per Unit]]*Table13[[#This Row],[Units Sold]]</f>
        <v>5258.82</v>
      </c>
      <c r="L491" s="2">
        <v>565.21</v>
      </c>
      <c r="M491" s="22">
        <f>Table13[[#This Row],[Operating Profit]]/Table13[[#This Row],[Total Sales]]</f>
        <v>0.10747848376632022</v>
      </c>
      <c r="N491" s="2" t="s">
        <v>554</v>
      </c>
      <c r="O491" s="2" t="str">
        <f>IF(MONTH(Table13[[#This Row],[Invoice Date]])&lt;4,"Q1",IF(MONTH(Table13[[#This Row],[Invoice Date]])&lt;7,"Q2",IF(MONTH(Table13[[#This Row],[Invoice Date]])&lt;10,"Q3",IF(MONTH(Table13[[#This Row],[Invoice Date]])&lt;13,"Q4"))))</f>
        <v>Q4</v>
      </c>
      <c r="P491" s="2">
        <f>YEAR(Table13[[#This Row],[Invoice Date]])</f>
        <v>2021</v>
      </c>
      <c r="Q491" s="11" t="str">
        <f>TEXT(Table13[[#This Row],[Invoice Date]],"mmm")</f>
        <v>Dec</v>
      </c>
      <c r="R491" s="11">
        <f>DAY(Table13[[#This Row],[Invoice Date]])</f>
        <v>27</v>
      </c>
      <c r="S491" s="11" t="s">
        <v>560</v>
      </c>
    </row>
    <row r="492" spans="1:19" x14ac:dyDescent="0.25">
      <c r="A492" s="10" t="s">
        <v>18</v>
      </c>
      <c r="B492" s="2" t="s">
        <v>512</v>
      </c>
      <c r="C492" s="5">
        <v>45000</v>
      </c>
      <c r="D492" s="2" t="s">
        <v>522</v>
      </c>
      <c r="E492" s="2" t="s">
        <v>524</v>
      </c>
      <c r="F492" s="2" t="s">
        <v>538</v>
      </c>
      <c r="G492" s="2" t="s">
        <v>529</v>
      </c>
      <c r="H492" s="2" t="s">
        <v>594</v>
      </c>
      <c r="I492" s="4">
        <v>122.23</v>
      </c>
      <c r="J492" s="2">
        <v>94</v>
      </c>
      <c r="K492" s="4">
        <f>Table13[[#This Row],[Price per Unit]]*Table13[[#This Row],[Units Sold]]</f>
        <v>11489.62</v>
      </c>
      <c r="L492" s="2">
        <v>2310.25</v>
      </c>
      <c r="M492" s="22">
        <f>Table13[[#This Row],[Operating Profit]]/Table13[[#This Row],[Total Sales]]</f>
        <v>0.20107279440051107</v>
      </c>
      <c r="N492" s="2" t="s">
        <v>555</v>
      </c>
      <c r="O492" s="2" t="str">
        <f>IF(MONTH(Table13[[#This Row],[Invoice Date]])&lt;4,"Q1",IF(MONTH(Table13[[#This Row],[Invoice Date]])&lt;7,"Q2",IF(MONTH(Table13[[#This Row],[Invoice Date]])&lt;10,"Q3",IF(MONTH(Table13[[#This Row],[Invoice Date]])&lt;13,"Q4"))))</f>
        <v>Q1</v>
      </c>
      <c r="P492" s="2">
        <f>YEAR(Table13[[#This Row],[Invoice Date]])</f>
        <v>2023</v>
      </c>
      <c r="Q492" s="11" t="str">
        <f>TEXT(Table13[[#This Row],[Invoice Date]],"mmm")</f>
        <v>Mar</v>
      </c>
      <c r="R492" s="11">
        <f>DAY(Table13[[#This Row],[Invoice Date]])</f>
        <v>15</v>
      </c>
      <c r="S492" s="11" t="s">
        <v>562</v>
      </c>
    </row>
    <row r="493" spans="1:19" x14ac:dyDescent="0.25">
      <c r="A493" s="10" t="s">
        <v>21</v>
      </c>
      <c r="B493" s="2" t="s">
        <v>513</v>
      </c>
      <c r="C493" s="5">
        <v>44454</v>
      </c>
      <c r="D493" s="2" t="s">
        <v>522</v>
      </c>
      <c r="E493" s="2" t="s">
        <v>595</v>
      </c>
      <c r="F493" s="2" t="s">
        <v>572</v>
      </c>
      <c r="G493" s="2" t="s">
        <v>573</v>
      </c>
      <c r="H493" s="2" t="s">
        <v>591</v>
      </c>
      <c r="I493" s="4">
        <v>102.19</v>
      </c>
      <c r="J493" s="2">
        <v>29</v>
      </c>
      <c r="K493" s="4">
        <f>Table13[[#This Row],[Price per Unit]]*Table13[[#This Row],[Units Sold]]</f>
        <v>2963.5099999999998</v>
      </c>
      <c r="L493" s="2">
        <v>535.23</v>
      </c>
      <c r="M493" s="22">
        <f>Table13[[#This Row],[Operating Profit]]/Table13[[#This Row],[Total Sales]]</f>
        <v>0.18060678047315518</v>
      </c>
      <c r="N493" s="2" t="s">
        <v>554</v>
      </c>
      <c r="O493" s="2" t="str">
        <f>IF(MONTH(Table13[[#This Row],[Invoice Date]])&lt;4,"Q1",IF(MONTH(Table13[[#This Row],[Invoice Date]])&lt;7,"Q2",IF(MONTH(Table13[[#This Row],[Invoice Date]])&lt;10,"Q3",IF(MONTH(Table13[[#This Row],[Invoice Date]])&lt;13,"Q4"))))</f>
        <v>Q3</v>
      </c>
      <c r="P493" s="2">
        <f>YEAR(Table13[[#This Row],[Invoice Date]])</f>
        <v>2021</v>
      </c>
      <c r="Q493" s="11" t="str">
        <f>TEXT(Table13[[#This Row],[Invoice Date]],"mmm")</f>
        <v>Sep</v>
      </c>
      <c r="R493" s="11">
        <f>DAY(Table13[[#This Row],[Invoice Date]])</f>
        <v>15</v>
      </c>
      <c r="S493" s="11" t="s">
        <v>562</v>
      </c>
    </row>
    <row r="494" spans="1:19" x14ac:dyDescent="0.25">
      <c r="A494" s="10" t="s">
        <v>17</v>
      </c>
      <c r="B494" s="2" t="s">
        <v>514</v>
      </c>
      <c r="C494" s="5">
        <v>44963</v>
      </c>
      <c r="D494" s="2" t="s">
        <v>522</v>
      </c>
      <c r="E494" s="2" t="s">
        <v>524</v>
      </c>
      <c r="F494" s="2" t="s">
        <v>538</v>
      </c>
      <c r="G494" s="2" t="s">
        <v>538</v>
      </c>
      <c r="H494" s="2" t="s">
        <v>591</v>
      </c>
      <c r="I494" s="4">
        <v>68.56</v>
      </c>
      <c r="J494" s="2">
        <v>19</v>
      </c>
      <c r="K494" s="4">
        <f>Table13[[#This Row],[Price per Unit]]*Table13[[#This Row],[Units Sold]]</f>
        <v>1302.6400000000001</v>
      </c>
      <c r="L494" s="2">
        <v>295.58</v>
      </c>
      <c r="M494" s="22">
        <f>Table13[[#This Row],[Operating Profit]]/Table13[[#This Row],[Total Sales]]</f>
        <v>0.22690843210710554</v>
      </c>
      <c r="N494" s="2" t="s">
        <v>555</v>
      </c>
      <c r="O494" s="2" t="str">
        <f>IF(MONTH(Table13[[#This Row],[Invoice Date]])&lt;4,"Q1",IF(MONTH(Table13[[#This Row],[Invoice Date]])&lt;7,"Q2",IF(MONTH(Table13[[#This Row],[Invoice Date]])&lt;10,"Q3",IF(MONTH(Table13[[#This Row],[Invoice Date]])&lt;13,"Q4"))))</f>
        <v>Q1</v>
      </c>
      <c r="P494" s="2">
        <f>YEAR(Table13[[#This Row],[Invoice Date]])</f>
        <v>2023</v>
      </c>
      <c r="Q494" s="11" t="str">
        <f>TEXT(Table13[[#This Row],[Invoice Date]],"mmm")</f>
        <v>Feb</v>
      </c>
      <c r="R494" s="11">
        <f>DAY(Table13[[#This Row],[Invoice Date]])</f>
        <v>6</v>
      </c>
      <c r="S494" s="11" t="s">
        <v>562</v>
      </c>
    </row>
    <row r="495" spans="1:19" x14ac:dyDescent="0.25">
      <c r="A495" s="10" t="s">
        <v>18</v>
      </c>
      <c r="B495" s="2" t="s">
        <v>515</v>
      </c>
      <c r="C495" s="5">
        <v>45258</v>
      </c>
      <c r="D495" s="2" t="s">
        <v>522</v>
      </c>
      <c r="E495" s="2" t="s">
        <v>595</v>
      </c>
      <c r="F495" s="2" t="s">
        <v>572</v>
      </c>
      <c r="G495" s="2" t="s">
        <v>574</v>
      </c>
      <c r="H495" s="2" t="s">
        <v>594</v>
      </c>
      <c r="I495" s="4">
        <v>55.29</v>
      </c>
      <c r="J495" s="2">
        <v>11</v>
      </c>
      <c r="K495" s="4">
        <f>Table13[[#This Row],[Price per Unit]]*Table13[[#This Row],[Units Sold]]</f>
        <v>608.18999999999994</v>
      </c>
      <c r="L495" s="2">
        <v>136.38</v>
      </c>
      <c r="M495" s="22">
        <f>Table13[[#This Row],[Operating Profit]]/Table13[[#This Row],[Total Sales]]</f>
        <v>0.22423913579637944</v>
      </c>
      <c r="N495" s="2" t="s">
        <v>555</v>
      </c>
      <c r="O495" s="2" t="str">
        <f>IF(MONTH(Table13[[#This Row],[Invoice Date]])&lt;4,"Q1",IF(MONTH(Table13[[#This Row],[Invoice Date]])&lt;7,"Q2",IF(MONTH(Table13[[#This Row],[Invoice Date]])&lt;10,"Q3",IF(MONTH(Table13[[#This Row],[Invoice Date]])&lt;13,"Q4"))))</f>
        <v>Q4</v>
      </c>
      <c r="P495" s="2">
        <f>YEAR(Table13[[#This Row],[Invoice Date]])</f>
        <v>2023</v>
      </c>
      <c r="Q495" s="11" t="str">
        <f>TEXT(Table13[[#This Row],[Invoice Date]],"mmm")</f>
        <v>Nov</v>
      </c>
      <c r="R495" s="11">
        <f>DAY(Table13[[#This Row],[Invoice Date]])</f>
        <v>28</v>
      </c>
      <c r="S495" s="11" t="s">
        <v>560</v>
      </c>
    </row>
    <row r="496" spans="1:19" x14ac:dyDescent="0.25">
      <c r="A496" s="10" t="s">
        <v>19</v>
      </c>
      <c r="B496" s="2" t="s">
        <v>516</v>
      </c>
      <c r="C496" s="5">
        <v>44270</v>
      </c>
      <c r="D496" s="2" t="s">
        <v>522</v>
      </c>
      <c r="E496" s="2" t="s">
        <v>523</v>
      </c>
      <c r="F496" s="2" t="s">
        <v>539</v>
      </c>
      <c r="G496" s="2" t="s">
        <v>539</v>
      </c>
      <c r="H496" s="2" t="s">
        <v>592</v>
      </c>
      <c r="I496" s="4">
        <v>50.13</v>
      </c>
      <c r="J496" s="2">
        <v>98</v>
      </c>
      <c r="K496" s="4">
        <f>Table13[[#This Row],[Price per Unit]]*Table13[[#This Row],[Units Sold]]</f>
        <v>4912.7400000000007</v>
      </c>
      <c r="L496" s="2">
        <v>609.91</v>
      </c>
      <c r="M496" s="22">
        <f>Table13[[#This Row],[Operating Profit]]/Table13[[#This Row],[Total Sales]]</f>
        <v>0.12414864210196344</v>
      </c>
      <c r="N496" s="2" t="s">
        <v>554</v>
      </c>
      <c r="O496" s="2" t="str">
        <f>IF(MONTH(Table13[[#This Row],[Invoice Date]])&lt;4,"Q1",IF(MONTH(Table13[[#This Row],[Invoice Date]])&lt;7,"Q2",IF(MONTH(Table13[[#This Row],[Invoice Date]])&lt;10,"Q3",IF(MONTH(Table13[[#This Row],[Invoice Date]])&lt;13,"Q4"))))</f>
        <v>Q1</v>
      </c>
      <c r="P496" s="2">
        <f>YEAR(Table13[[#This Row],[Invoice Date]])</f>
        <v>2021</v>
      </c>
      <c r="Q496" s="11" t="str">
        <f>TEXT(Table13[[#This Row],[Invoice Date]],"mmm")</f>
        <v>Mar</v>
      </c>
      <c r="R496" s="11">
        <f>DAY(Table13[[#This Row],[Invoice Date]])</f>
        <v>15</v>
      </c>
      <c r="S496" s="11" t="s">
        <v>562</v>
      </c>
    </row>
    <row r="497" spans="1:19" x14ac:dyDescent="0.25">
      <c r="A497" s="10" t="s">
        <v>19</v>
      </c>
      <c r="B497" s="2" t="s">
        <v>517</v>
      </c>
      <c r="C497" s="5">
        <v>44960</v>
      </c>
      <c r="D497" s="2" t="s">
        <v>522</v>
      </c>
      <c r="E497" s="2" t="s">
        <v>524</v>
      </c>
      <c r="F497" s="2" t="s">
        <v>528</v>
      </c>
      <c r="G497" s="2" t="s">
        <v>547</v>
      </c>
      <c r="H497" s="2" t="s">
        <v>591</v>
      </c>
      <c r="I497" s="4">
        <v>61.42</v>
      </c>
      <c r="J497" s="2">
        <v>50</v>
      </c>
      <c r="K497" s="4">
        <f>Table13[[#This Row],[Price per Unit]]*Table13[[#This Row],[Units Sold]]</f>
        <v>3071</v>
      </c>
      <c r="L497" s="2">
        <v>907.15</v>
      </c>
      <c r="M497" s="22">
        <f>Table13[[#This Row],[Operating Profit]]/Table13[[#This Row],[Total Sales]]</f>
        <v>0.29539238033213938</v>
      </c>
      <c r="N497" s="2" t="s">
        <v>555</v>
      </c>
      <c r="O497" s="2" t="str">
        <f>IF(MONTH(Table13[[#This Row],[Invoice Date]])&lt;4,"Q1",IF(MONTH(Table13[[#This Row],[Invoice Date]])&lt;7,"Q2",IF(MONTH(Table13[[#This Row],[Invoice Date]])&lt;10,"Q3",IF(MONTH(Table13[[#This Row],[Invoice Date]])&lt;13,"Q4"))))</f>
        <v>Q1</v>
      </c>
      <c r="P497" s="2">
        <f>YEAR(Table13[[#This Row],[Invoice Date]])</f>
        <v>2023</v>
      </c>
      <c r="Q497" s="11" t="str">
        <f>TEXT(Table13[[#This Row],[Invoice Date]],"mmm")</f>
        <v>Feb</v>
      </c>
      <c r="R497" s="11">
        <f>DAY(Table13[[#This Row],[Invoice Date]])</f>
        <v>3</v>
      </c>
      <c r="S497" s="11" t="s">
        <v>561</v>
      </c>
    </row>
    <row r="498" spans="1:19" x14ac:dyDescent="0.25">
      <c r="A498" s="10" t="s">
        <v>20</v>
      </c>
      <c r="B498" s="2" t="s">
        <v>518</v>
      </c>
      <c r="C498" s="5">
        <v>45159</v>
      </c>
      <c r="D498" s="2" t="s">
        <v>522</v>
      </c>
      <c r="E498" s="2" t="s">
        <v>525</v>
      </c>
      <c r="F498" s="2" t="s">
        <v>531</v>
      </c>
      <c r="G498" s="2" t="s">
        <v>548</v>
      </c>
      <c r="H498" s="2" t="s">
        <v>591</v>
      </c>
      <c r="I498" s="4">
        <v>137.46</v>
      </c>
      <c r="J498" s="2">
        <v>71</v>
      </c>
      <c r="K498" s="4">
        <f>Table13[[#This Row],[Price per Unit]]*Table13[[#This Row],[Units Sold]]</f>
        <v>9759.66</v>
      </c>
      <c r="L498" s="2">
        <v>1340.84</v>
      </c>
      <c r="M498" s="22">
        <f>Table13[[#This Row],[Operating Profit]]/Table13[[#This Row],[Total Sales]]</f>
        <v>0.13738593352637285</v>
      </c>
      <c r="N498" s="2" t="s">
        <v>554</v>
      </c>
      <c r="O498" s="2" t="str">
        <f>IF(MONTH(Table13[[#This Row],[Invoice Date]])&lt;4,"Q1",IF(MONTH(Table13[[#This Row],[Invoice Date]])&lt;7,"Q2",IF(MONTH(Table13[[#This Row],[Invoice Date]])&lt;10,"Q3",IF(MONTH(Table13[[#This Row],[Invoice Date]])&lt;13,"Q4"))))</f>
        <v>Q3</v>
      </c>
      <c r="P498" s="2">
        <f>YEAR(Table13[[#This Row],[Invoice Date]])</f>
        <v>2023</v>
      </c>
      <c r="Q498" s="11" t="str">
        <f>TEXT(Table13[[#This Row],[Invoice Date]],"mmm")</f>
        <v>Aug</v>
      </c>
      <c r="R498" s="11">
        <f>DAY(Table13[[#This Row],[Invoice Date]])</f>
        <v>21</v>
      </c>
      <c r="S498" s="11" t="s">
        <v>561</v>
      </c>
    </row>
    <row r="499" spans="1:19" x14ac:dyDescent="0.25">
      <c r="A499" s="10" t="s">
        <v>18</v>
      </c>
      <c r="B499" s="2" t="s">
        <v>519</v>
      </c>
      <c r="C499" s="5">
        <v>44824</v>
      </c>
      <c r="D499" s="2" t="s">
        <v>522</v>
      </c>
      <c r="E499" s="2" t="s">
        <v>523</v>
      </c>
      <c r="F499" s="2" t="s">
        <v>539</v>
      </c>
      <c r="G499" s="2" t="s">
        <v>530</v>
      </c>
      <c r="H499" s="2" t="s">
        <v>593</v>
      </c>
      <c r="I499" s="4">
        <v>30.09</v>
      </c>
      <c r="J499" s="2">
        <v>58</v>
      </c>
      <c r="K499" s="4">
        <f>Table13[[#This Row],[Price per Unit]]*Table13[[#This Row],[Units Sold]]</f>
        <v>1745.22</v>
      </c>
      <c r="L499" s="2">
        <v>329.94</v>
      </c>
      <c r="M499" s="22">
        <f>Table13[[#This Row],[Operating Profit]]/Table13[[#This Row],[Total Sales]]</f>
        <v>0.18905352906796852</v>
      </c>
      <c r="N499" s="2" t="s">
        <v>555</v>
      </c>
      <c r="O499" s="2" t="str">
        <f>IF(MONTH(Table13[[#This Row],[Invoice Date]])&lt;4,"Q1",IF(MONTH(Table13[[#This Row],[Invoice Date]])&lt;7,"Q2",IF(MONTH(Table13[[#This Row],[Invoice Date]])&lt;10,"Q3",IF(MONTH(Table13[[#This Row],[Invoice Date]])&lt;13,"Q4"))))</f>
        <v>Q3</v>
      </c>
      <c r="P499" s="2">
        <f>YEAR(Table13[[#This Row],[Invoice Date]])</f>
        <v>2022</v>
      </c>
      <c r="Q499" s="11" t="str">
        <f>TEXT(Table13[[#This Row],[Invoice Date]],"mmm")</f>
        <v>Sep</v>
      </c>
      <c r="R499" s="11">
        <f>DAY(Table13[[#This Row],[Invoice Date]])</f>
        <v>20</v>
      </c>
      <c r="S499" s="11" t="s">
        <v>560</v>
      </c>
    </row>
    <row r="500" spans="1:19" x14ac:dyDescent="0.25">
      <c r="A500" s="10" t="s">
        <v>19</v>
      </c>
      <c r="B500" s="2" t="s">
        <v>520</v>
      </c>
      <c r="C500" s="5">
        <v>44835</v>
      </c>
      <c r="D500" s="2" t="s">
        <v>522</v>
      </c>
      <c r="E500" s="2" t="s">
        <v>524</v>
      </c>
      <c r="F500" s="2" t="s">
        <v>529</v>
      </c>
      <c r="G500" s="2" t="s">
        <v>538</v>
      </c>
      <c r="H500" s="2" t="s">
        <v>591</v>
      </c>
      <c r="I500" s="4">
        <v>127.75</v>
      </c>
      <c r="J500" s="2">
        <v>34</v>
      </c>
      <c r="K500" s="4">
        <f>Table13[[#This Row],[Price per Unit]]*Table13[[#This Row],[Units Sold]]</f>
        <v>4343.5</v>
      </c>
      <c r="L500" s="2">
        <v>858.38</v>
      </c>
      <c r="M500" s="22">
        <f>Table13[[#This Row],[Operating Profit]]/Table13[[#This Row],[Total Sales]]</f>
        <v>0.19762403591573616</v>
      </c>
      <c r="N500" s="2" t="s">
        <v>554</v>
      </c>
      <c r="O500" s="2" t="str">
        <f>IF(MONTH(Table13[[#This Row],[Invoice Date]])&lt;4,"Q1",IF(MONTH(Table13[[#This Row],[Invoice Date]])&lt;7,"Q2",IF(MONTH(Table13[[#This Row],[Invoice Date]])&lt;10,"Q3",IF(MONTH(Table13[[#This Row],[Invoice Date]])&lt;13,"Q4"))))</f>
        <v>Q4</v>
      </c>
      <c r="P500" s="2">
        <f>YEAR(Table13[[#This Row],[Invoice Date]])</f>
        <v>2022</v>
      </c>
      <c r="Q500" s="11" t="str">
        <f>TEXT(Table13[[#This Row],[Invoice Date]],"mmm")</f>
        <v>Oct</v>
      </c>
      <c r="R500" s="11">
        <f>DAY(Table13[[#This Row],[Invoice Date]])</f>
        <v>1</v>
      </c>
      <c r="S500" s="11" t="s">
        <v>561</v>
      </c>
    </row>
    <row r="501" spans="1:19" x14ac:dyDescent="0.25">
      <c r="A501" s="16" t="s">
        <v>21</v>
      </c>
      <c r="B501" s="17" t="s">
        <v>521</v>
      </c>
      <c r="C501" s="18">
        <v>44728</v>
      </c>
      <c r="D501" s="17" t="s">
        <v>522</v>
      </c>
      <c r="E501" s="17" t="s">
        <v>595</v>
      </c>
      <c r="F501" s="17" t="s">
        <v>575</v>
      </c>
      <c r="G501" s="17" t="s">
        <v>576</v>
      </c>
      <c r="H501" s="17" t="s">
        <v>594</v>
      </c>
      <c r="I501" s="20">
        <v>65.36</v>
      </c>
      <c r="J501" s="17">
        <v>20</v>
      </c>
      <c r="K501" s="4">
        <f>Table13[[#This Row],[Price per Unit]]*Table13[[#This Row],[Units Sold]]</f>
        <v>1307.2</v>
      </c>
      <c r="L501" s="17">
        <v>343.29</v>
      </c>
      <c r="M501" s="22">
        <f>Table13[[#This Row],[Operating Profit]]/Table13[[#This Row],[Total Sales]]</f>
        <v>0.26261474908200733</v>
      </c>
      <c r="N501" s="17" t="s">
        <v>555</v>
      </c>
      <c r="O501" s="2" t="str">
        <f>IF(MONTH(Table13[[#This Row],[Invoice Date]])&lt;4,"Q1",IF(MONTH(Table13[[#This Row],[Invoice Date]])&lt;7,"Q2",IF(MONTH(Table13[[#This Row],[Invoice Date]])&lt;10,"Q3",IF(MONTH(Table13[[#This Row],[Invoice Date]])&lt;13,"Q4"))))</f>
        <v>Q2</v>
      </c>
      <c r="P501" s="2">
        <f>YEAR(Table13[[#This Row],[Invoice Date]])</f>
        <v>2022</v>
      </c>
      <c r="Q501" s="21" t="str">
        <f>TEXT(Table13[[#This Row],[Invoice Date]],"mmm")</f>
        <v>Jun</v>
      </c>
      <c r="R501" s="21">
        <f>DAY(Table13[[#This Row],[Invoice Date]])</f>
        <v>16</v>
      </c>
      <c r="S501" s="21" t="s">
        <v>560</v>
      </c>
    </row>
  </sheetData>
  <conditionalFormatting sqref="B1:B501">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7CC6-6EBF-49CA-83F9-CC32ACF4C326}">
  <dimension ref="A3:V71"/>
  <sheetViews>
    <sheetView zoomScale="86" workbookViewId="0">
      <selection activeCell="G4" sqref="G4"/>
    </sheetView>
  </sheetViews>
  <sheetFormatPr defaultRowHeight="15" x14ac:dyDescent="0.25"/>
  <cols>
    <col min="1" max="1" width="18.42578125" bestFit="1" customWidth="1"/>
    <col min="2" max="2" width="17.5703125" bestFit="1" customWidth="1"/>
    <col min="3" max="3" width="5.5703125" bestFit="1" customWidth="1"/>
    <col min="4" max="4" width="18.42578125" bestFit="1" customWidth="1"/>
    <col min="5" max="5" width="23" bestFit="1" customWidth="1"/>
    <col min="6" max="6" width="11.28515625" bestFit="1" customWidth="1"/>
    <col min="7" max="7" width="18.42578125" bestFit="1" customWidth="1"/>
    <col min="8" max="8" width="17.140625" bestFit="1" customWidth="1"/>
    <col min="9" max="9" width="12.28515625" bestFit="1" customWidth="1"/>
    <col min="10" max="10" width="14" bestFit="1" customWidth="1"/>
    <col min="11" max="11" width="24.28515625" bestFit="1" customWidth="1"/>
    <col min="12" max="12" width="12.28515625" customWidth="1"/>
    <col min="13" max="13" width="12.28515625" bestFit="1" customWidth="1"/>
    <col min="14" max="14" width="14" bestFit="1" customWidth="1"/>
    <col min="15" max="15" width="16.7109375" bestFit="1" customWidth="1"/>
    <col min="16" max="17" width="5.85546875" bestFit="1" customWidth="1"/>
    <col min="18" max="18" width="11.5703125" bestFit="1" customWidth="1"/>
    <col min="19" max="19" width="23" bestFit="1" customWidth="1"/>
    <col min="20" max="20" width="17.140625" bestFit="1" customWidth="1"/>
    <col min="21" max="21" width="14" bestFit="1" customWidth="1"/>
    <col min="22" max="22" width="17.140625" bestFit="1" customWidth="1"/>
    <col min="23" max="23" width="11.28515625" bestFit="1" customWidth="1"/>
    <col min="24" max="24" width="17" bestFit="1" customWidth="1"/>
    <col min="25" max="25" width="14" bestFit="1" customWidth="1"/>
    <col min="26" max="28" width="10.28515625" bestFit="1" customWidth="1"/>
    <col min="29" max="29" width="8.7109375" bestFit="1" customWidth="1"/>
    <col min="30" max="42" width="10.28515625" bestFit="1" customWidth="1"/>
    <col min="43" max="44" width="11.28515625" bestFit="1" customWidth="1"/>
    <col min="45" max="48" width="10.28515625" bestFit="1" customWidth="1"/>
    <col min="49" max="49" width="11.28515625" bestFit="1" customWidth="1"/>
    <col min="50" max="50" width="10.28515625" bestFit="1" customWidth="1"/>
    <col min="51" max="51" width="11.28515625" bestFit="1" customWidth="1"/>
    <col min="52" max="52" width="10.28515625" bestFit="1" customWidth="1"/>
    <col min="53" max="53" width="11.28515625" bestFit="1" customWidth="1"/>
    <col min="54" max="55" width="10.28515625" bestFit="1" customWidth="1"/>
    <col min="56" max="57" width="11.28515625" bestFit="1" customWidth="1"/>
    <col min="58" max="59" width="10.28515625" bestFit="1" customWidth="1"/>
    <col min="60" max="62" width="11.28515625" bestFit="1" customWidth="1"/>
    <col min="63" max="64" width="10.28515625" bestFit="1" customWidth="1"/>
    <col min="65" max="65" width="11.28515625" bestFit="1" customWidth="1"/>
    <col min="66" max="66" width="10.28515625" bestFit="1" customWidth="1"/>
    <col min="67" max="67" width="11.28515625" bestFit="1" customWidth="1"/>
    <col min="68" max="69" width="10.28515625" bestFit="1" customWidth="1"/>
    <col min="70" max="71" width="11.28515625" bestFit="1" customWidth="1"/>
    <col min="72" max="72" width="10.28515625" bestFit="1" customWidth="1"/>
    <col min="73" max="77" width="11.28515625" bestFit="1" customWidth="1"/>
    <col min="78" max="78" width="10.28515625" bestFit="1" customWidth="1"/>
    <col min="79" max="79" width="11.28515625" bestFit="1" customWidth="1"/>
    <col min="80" max="80" width="10.28515625" bestFit="1" customWidth="1"/>
    <col min="81" max="81" width="11.28515625" bestFit="1" customWidth="1"/>
    <col min="82" max="82" width="10.28515625" bestFit="1" customWidth="1"/>
    <col min="83" max="85" width="11.28515625" bestFit="1" customWidth="1"/>
    <col min="86" max="86" width="10.28515625" bestFit="1" customWidth="1"/>
    <col min="87" max="93" width="11.28515625" bestFit="1" customWidth="1"/>
    <col min="94" max="94" width="10.28515625" bestFit="1" customWidth="1"/>
    <col min="95" max="96" width="11.28515625" bestFit="1" customWidth="1"/>
    <col min="97" max="98" width="10.28515625" bestFit="1" customWidth="1"/>
    <col min="99" max="105" width="11.28515625" bestFit="1" customWidth="1"/>
    <col min="106" max="106" width="10.28515625" bestFit="1" customWidth="1"/>
    <col min="107" max="107" width="11.28515625" bestFit="1" customWidth="1"/>
    <col min="108" max="108" width="14" bestFit="1" customWidth="1"/>
    <col min="109" max="109" width="8.85546875" bestFit="1" customWidth="1"/>
    <col min="110" max="113" width="8.7109375" bestFit="1" customWidth="1"/>
    <col min="114" max="114" width="10.28515625" bestFit="1" customWidth="1"/>
    <col min="115" max="116" width="8.7109375" bestFit="1" customWidth="1"/>
    <col min="117" max="118" width="10.28515625" bestFit="1" customWidth="1"/>
    <col min="119" max="119" width="8.7109375" bestFit="1" customWidth="1"/>
    <col min="120" max="121" width="10.28515625" bestFit="1" customWidth="1"/>
    <col min="122" max="122" width="8.7109375" bestFit="1" customWidth="1"/>
    <col min="123" max="130" width="10.28515625" bestFit="1" customWidth="1"/>
    <col min="131" max="131" width="11.28515625" bestFit="1" customWidth="1"/>
    <col min="132" max="134" width="10.28515625" bestFit="1" customWidth="1"/>
    <col min="135" max="136" width="11.28515625" bestFit="1" customWidth="1"/>
    <col min="137" max="138" width="10.28515625" bestFit="1" customWidth="1"/>
    <col min="139" max="139" width="11.28515625" bestFit="1" customWidth="1"/>
    <col min="140" max="140" width="10.28515625" bestFit="1" customWidth="1"/>
    <col min="141" max="143" width="11.28515625" bestFit="1" customWidth="1"/>
    <col min="144" max="147" width="10.28515625" bestFit="1" customWidth="1"/>
    <col min="148" max="149" width="11.28515625" bestFit="1" customWidth="1"/>
    <col min="150" max="152" width="10.28515625" bestFit="1" customWidth="1"/>
    <col min="153" max="153" width="11.28515625" bestFit="1" customWidth="1"/>
    <col min="154" max="155" width="10.28515625" bestFit="1" customWidth="1"/>
    <col min="156" max="156" width="11.28515625" bestFit="1" customWidth="1"/>
    <col min="157" max="157" width="10.28515625" bestFit="1" customWidth="1"/>
    <col min="158" max="159" width="11.28515625" bestFit="1" customWidth="1"/>
    <col min="160" max="160" width="10.28515625" bestFit="1" customWidth="1"/>
    <col min="161" max="161" width="11.28515625" bestFit="1" customWidth="1"/>
    <col min="162" max="162" width="10.28515625" bestFit="1" customWidth="1"/>
    <col min="163" max="168" width="11.28515625" bestFit="1" customWidth="1"/>
    <col min="169" max="170" width="10.28515625" bestFit="1" customWidth="1"/>
    <col min="171" max="174" width="11.28515625" bestFit="1" customWidth="1"/>
    <col min="175" max="175" width="10.28515625" bestFit="1" customWidth="1"/>
    <col min="176" max="176" width="11.28515625" bestFit="1" customWidth="1"/>
    <col min="177" max="177" width="10.28515625" bestFit="1" customWidth="1"/>
    <col min="178" max="181" width="11.28515625" bestFit="1" customWidth="1"/>
    <col min="182" max="182" width="10.28515625" bestFit="1" customWidth="1"/>
    <col min="183" max="184" width="11.28515625" bestFit="1" customWidth="1"/>
    <col min="185" max="185" width="10.28515625" bestFit="1" customWidth="1"/>
    <col min="186" max="189" width="11.28515625" bestFit="1" customWidth="1"/>
    <col min="190" max="193" width="10.28515625" bestFit="1" customWidth="1"/>
    <col min="194" max="196" width="11.28515625" bestFit="1" customWidth="1"/>
    <col min="197" max="198" width="10.28515625" bestFit="1" customWidth="1"/>
    <col min="199" max="199" width="11.28515625" bestFit="1" customWidth="1"/>
    <col min="200" max="201" width="14" bestFit="1" customWidth="1"/>
  </cols>
  <sheetData>
    <row r="3" spans="1:22" x14ac:dyDescent="0.25">
      <c r="A3" t="s">
        <v>621</v>
      </c>
      <c r="D3" t="s">
        <v>622</v>
      </c>
      <c r="G3" t="s">
        <v>623</v>
      </c>
      <c r="N3" s="23" t="s">
        <v>619</v>
      </c>
      <c r="O3" t="s">
        <v>621</v>
      </c>
      <c r="R3" s="23" t="s">
        <v>619</v>
      </c>
      <c r="S3" t="s">
        <v>622</v>
      </c>
      <c r="U3" s="23" t="s">
        <v>619</v>
      </c>
      <c r="V3" s="24" t="s">
        <v>623</v>
      </c>
    </row>
    <row r="4" spans="1:22" x14ac:dyDescent="0.25">
      <c r="A4" s="26">
        <v>2199684.06</v>
      </c>
      <c r="B4" s="27">
        <f>GETPIVOTDATA("Total Sales",$A$3)</f>
        <v>2199684.06</v>
      </c>
      <c r="D4" s="26">
        <v>446803.26999999938</v>
      </c>
      <c r="E4" s="26">
        <v>446803.26999999938</v>
      </c>
      <c r="G4" s="24">
        <v>25132</v>
      </c>
      <c r="H4" s="24">
        <v>25132</v>
      </c>
      <c r="N4" s="9" t="s">
        <v>19</v>
      </c>
      <c r="O4" s="26">
        <v>414348.06000000011</v>
      </c>
      <c r="R4" s="9" t="s">
        <v>19</v>
      </c>
      <c r="S4" s="26">
        <v>88622.059999999969</v>
      </c>
      <c r="U4" s="9" t="s">
        <v>19</v>
      </c>
      <c r="V4" s="24">
        <v>4799</v>
      </c>
    </row>
    <row r="5" spans="1:22" x14ac:dyDescent="0.25">
      <c r="N5" s="9" t="s">
        <v>20</v>
      </c>
      <c r="O5" s="26">
        <v>432349.09000000008</v>
      </c>
      <c r="R5" s="9" t="s">
        <v>20</v>
      </c>
      <c r="S5" s="26">
        <v>82584.789999999994</v>
      </c>
      <c r="U5" s="9" t="s">
        <v>20</v>
      </c>
      <c r="V5" s="24">
        <v>5277</v>
      </c>
    </row>
    <row r="6" spans="1:22" x14ac:dyDescent="0.25">
      <c r="N6" s="9" t="s">
        <v>21</v>
      </c>
      <c r="O6" s="26">
        <v>387346.06000000017</v>
      </c>
      <c r="R6" s="9" t="s">
        <v>21</v>
      </c>
      <c r="S6" s="26">
        <v>82967.64</v>
      </c>
      <c r="U6" s="9" t="s">
        <v>21</v>
      </c>
      <c r="V6" s="24">
        <v>4205</v>
      </c>
    </row>
    <row r="7" spans="1:22" x14ac:dyDescent="0.25">
      <c r="N7" s="9" t="s">
        <v>18</v>
      </c>
      <c r="O7" s="26">
        <v>521048.97999999963</v>
      </c>
      <c r="R7" s="9" t="s">
        <v>18</v>
      </c>
      <c r="S7" s="26">
        <v>101124.72000000002</v>
      </c>
      <c r="U7" s="9" t="s">
        <v>18</v>
      </c>
      <c r="V7" s="24">
        <v>5797</v>
      </c>
    </row>
    <row r="8" spans="1:22" x14ac:dyDescent="0.25">
      <c r="A8" s="23" t="s">
        <v>619</v>
      </c>
      <c r="B8" t="s">
        <v>621</v>
      </c>
      <c r="D8" s="23" t="s">
        <v>619</v>
      </c>
      <c r="E8" t="s">
        <v>622</v>
      </c>
      <c r="G8" s="23" t="s">
        <v>619</v>
      </c>
      <c r="H8" s="24" t="s">
        <v>623</v>
      </c>
      <c r="J8" s="23" t="s">
        <v>619</v>
      </c>
      <c r="K8" t="s">
        <v>625</v>
      </c>
      <c r="L8" s="24"/>
      <c r="N8" s="9" t="s">
        <v>17</v>
      </c>
      <c r="O8" s="26">
        <v>444591.87000000005</v>
      </c>
      <c r="R8" s="9" t="s">
        <v>17</v>
      </c>
      <c r="S8" s="26">
        <v>91504.06</v>
      </c>
      <c r="U8" s="9" t="s">
        <v>17</v>
      </c>
      <c r="V8" s="24">
        <v>5054</v>
      </c>
    </row>
    <row r="9" spans="1:22" x14ac:dyDescent="0.25">
      <c r="A9" s="9" t="s">
        <v>523</v>
      </c>
      <c r="B9" s="26">
        <v>326617.87999999995</v>
      </c>
      <c r="D9" s="9" t="s">
        <v>523</v>
      </c>
      <c r="E9" s="26">
        <v>63200.92000000002</v>
      </c>
      <c r="G9" s="9" t="s">
        <v>523</v>
      </c>
      <c r="H9" s="24">
        <v>3743</v>
      </c>
      <c r="J9" s="9" t="s">
        <v>523</v>
      </c>
      <c r="K9" s="26">
        <v>12.970450603881675</v>
      </c>
      <c r="L9" s="24"/>
      <c r="N9" s="9" t="s">
        <v>620</v>
      </c>
      <c r="O9" s="26">
        <v>2199684.06</v>
      </c>
      <c r="R9" s="9" t="s">
        <v>620</v>
      </c>
      <c r="S9" s="26">
        <v>446803.27</v>
      </c>
      <c r="U9" s="9" t="s">
        <v>620</v>
      </c>
      <c r="V9" s="24">
        <v>25132</v>
      </c>
    </row>
    <row r="10" spans="1:22" x14ac:dyDescent="0.25">
      <c r="A10" s="9" t="s">
        <v>525</v>
      </c>
      <c r="B10" s="26">
        <v>446359.02000000008</v>
      </c>
      <c r="D10" s="9" t="s">
        <v>525</v>
      </c>
      <c r="E10" s="26">
        <v>84983.7</v>
      </c>
      <c r="G10" s="9" t="s">
        <v>525</v>
      </c>
      <c r="H10" s="24">
        <v>5090</v>
      </c>
      <c r="J10" s="9" t="s">
        <v>525</v>
      </c>
      <c r="K10" s="26">
        <v>18.490772718962827</v>
      </c>
      <c r="L10" s="24"/>
    </row>
    <row r="11" spans="1:22" x14ac:dyDescent="0.25">
      <c r="A11" s="9" t="s">
        <v>524</v>
      </c>
      <c r="B11" s="26">
        <v>923828.26999999979</v>
      </c>
      <c r="D11" s="9" t="s">
        <v>524</v>
      </c>
      <c r="E11" s="26">
        <v>193066.20000000004</v>
      </c>
      <c r="G11" s="9" t="s">
        <v>524</v>
      </c>
      <c r="H11" s="24">
        <v>10645</v>
      </c>
      <c r="J11" s="9" t="s">
        <v>524</v>
      </c>
      <c r="K11" s="26">
        <v>41.475816514727406</v>
      </c>
      <c r="L11" s="24"/>
    </row>
    <row r="12" spans="1:22" x14ac:dyDescent="0.25">
      <c r="A12" s="9" t="s">
        <v>526</v>
      </c>
      <c r="B12" s="26">
        <v>194578.97000000006</v>
      </c>
      <c r="D12" s="9" t="s">
        <v>526</v>
      </c>
      <c r="E12" s="26">
        <v>43476.04000000003</v>
      </c>
      <c r="G12" s="9" t="s">
        <v>526</v>
      </c>
      <c r="H12" s="24">
        <v>2098</v>
      </c>
      <c r="J12" s="9" t="s">
        <v>526</v>
      </c>
      <c r="K12" s="26">
        <v>10.816123556805714</v>
      </c>
      <c r="L12" s="24"/>
      <c r="N12" s="23" t="s">
        <v>619</v>
      </c>
      <c r="O12" t="s">
        <v>621</v>
      </c>
      <c r="P12" t="s">
        <v>623</v>
      </c>
      <c r="R12" s="23" t="s">
        <v>619</v>
      </c>
      <c r="S12" t="s">
        <v>622</v>
      </c>
    </row>
    <row r="13" spans="1:22" x14ac:dyDescent="0.25">
      <c r="A13" s="9" t="s">
        <v>595</v>
      </c>
      <c r="B13" s="26">
        <v>308299.9200000001</v>
      </c>
      <c r="D13" s="9" t="s">
        <v>595</v>
      </c>
      <c r="E13" s="26">
        <v>62076.410000000018</v>
      </c>
      <c r="G13" s="9" t="s">
        <v>595</v>
      </c>
      <c r="H13" s="24">
        <v>3556</v>
      </c>
      <c r="J13" s="9" t="s">
        <v>595</v>
      </c>
      <c r="K13" s="26">
        <v>16.242251999607916</v>
      </c>
      <c r="L13" s="24"/>
      <c r="N13" s="9" t="s">
        <v>554</v>
      </c>
      <c r="O13" s="26">
        <v>1168615.8599999999</v>
      </c>
      <c r="P13" s="26">
        <v>12964</v>
      </c>
      <c r="Q13" s="26"/>
      <c r="R13" s="9" t="s">
        <v>554</v>
      </c>
      <c r="S13" s="26">
        <v>234233.77999999991</v>
      </c>
    </row>
    <row r="14" spans="1:22" x14ac:dyDescent="0.25">
      <c r="A14" s="9" t="s">
        <v>620</v>
      </c>
      <c r="B14" s="26">
        <v>2199684.06</v>
      </c>
      <c r="D14" s="9" t="s">
        <v>620</v>
      </c>
      <c r="E14" s="26">
        <v>446803.27000000014</v>
      </c>
      <c r="G14" s="9" t="s">
        <v>620</v>
      </c>
      <c r="H14" s="24">
        <v>25132</v>
      </c>
      <c r="J14" s="9" t="s">
        <v>620</v>
      </c>
      <c r="K14" s="26">
        <v>99.995415393985539</v>
      </c>
      <c r="L14" s="24"/>
      <c r="N14" s="9" t="s">
        <v>555</v>
      </c>
      <c r="O14" s="26">
        <v>1031068.2000000005</v>
      </c>
      <c r="P14" s="26">
        <v>12168</v>
      </c>
      <c r="Q14" s="26"/>
      <c r="R14" s="9" t="s">
        <v>555</v>
      </c>
      <c r="S14" s="26">
        <v>212569.48999999996</v>
      </c>
    </row>
    <row r="15" spans="1:22" x14ac:dyDescent="0.25">
      <c r="N15" s="9" t="s">
        <v>620</v>
      </c>
      <c r="O15" s="26">
        <v>2199684.0600000005</v>
      </c>
      <c r="P15" s="26">
        <v>25132</v>
      </c>
      <c r="Q15" s="26"/>
      <c r="R15" s="9" t="s">
        <v>620</v>
      </c>
      <c r="S15" s="26">
        <v>446803.2699999999</v>
      </c>
    </row>
    <row r="17" spans="1:20" x14ac:dyDescent="0.25">
      <c r="A17" s="23" t="s">
        <v>619</v>
      </c>
      <c r="B17" t="s">
        <v>621</v>
      </c>
      <c r="D17" s="23" t="s">
        <v>619</v>
      </c>
      <c r="E17" t="s">
        <v>622</v>
      </c>
      <c r="G17" s="23" t="s">
        <v>619</v>
      </c>
      <c r="H17" s="24" t="s">
        <v>623</v>
      </c>
      <c r="J17" s="23" t="s">
        <v>619</v>
      </c>
      <c r="K17" t="s">
        <v>625</v>
      </c>
    </row>
    <row r="18" spans="1:20" x14ac:dyDescent="0.25">
      <c r="A18" s="9" t="s">
        <v>523</v>
      </c>
      <c r="B18" s="26">
        <v>326617.88</v>
      </c>
      <c r="D18" s="9" t="s">
        <v>523</v>
      </c>
      <c r="E18" s="26">
        <v>63200.92</v>
      </c>
      <c r="G18" s="9" t="s">
        <v>523</v>
      </c>
      <c r="H18" s="24">
        <v>3743</v>
      </c>
      <c r="J18" s="9" t="s">
        <v>523</v>
      </c>
      <c r="K18" s="24">
        <v>12.970450603881678</v>
      </c>
      <c r="N18" s="23" t="s">
        <v>619</v>
      </c>
      <c r="O18" t="s">
        <v>621</v>
      </c>
      <c r="P18" s="24" t="s">
        <v>623</v>
      </c>
      <c r="R18" s="23" t="s">
        <v>619</v>
      </c>
      <c r="S18" t="s">
        <v>622</v>
      </c>
      <c r="T18" t="s">
        <v>623</v>
      </c>
    </row>
    <row r="19" spans="1:20" x14ac:dyDescent="0.25">
      <c r="A19" s="25" t="s">
        <v>545</v>
      </c>
      <c r="B19" s="26">
        <v>60946.57</v>
      </c>
      <c r="D19" s="25" t="s">
        <v>545</v>
      </c>
      <c r="E19" s="26">
        <v>11262.6</v>
      </c>
      <c r="G19" s="25" t="s">
        <v>545</v>
      </c>
      <c r="H19" s="24">
        <v>782</v>
      </c>
      <c r="J19" s="25" t="s">
        <v>545</v>
      </c>
      <c r="K19" s="24">
        <v>2.1016612721432399</v>
      </c>
      <c r="N19" s="9" t="s">
        <v>594</v>
      </c>
      <c r="O19" s="26">
        <v>473802.63000000024</v>
      </c>
      <c r="P19" s="24">
        <v>5523</v>
      </c>
      <c r="Q19" s="26"/>
      <c r="R19" s="9" t="s">
        <v>561</v>
      </c>
      <c r="S19" s="26">
        <v>139940.97999999998</v>
      </c>
      <c r="T19" s="24">
        <v>8045</v>
      </c>
    </row>
    <row r="20" spans="1:20" x14ac:dyDescent="0.25">
      <c r="A20" s="25" t="s">
        <v>530</v>
      </c>
      <c r="B20" s="26">
        <v>79254.83</v>
      </c>
      <c r="D20" s="25" t="s">
        <v>530</v>
      </c>
      <c r="E20" s="26">
        <v>15556.39</v>
      </c>
      <c r="G20" s="25" t="s">
        <v>530</v>
      </c>
      <c r="H20" s="24">
        <v>956</v>
      </c>
      <c r="J20" s="25" t="s">
        <v>530</v>
      </c>
      <c r="K20" s="24">
        <v>2.9350906614041974</v>
      </c>
      <c r="N20" s="9" t="s">
        <v>592</v>
      </c>
      <c r="O20" s="26">
        <v>592874.39</v>
      </c>
      <c r="P20" s="24">
        <v>6614</v>
      </c>
      <c r="Q20" s="26"/>
      <c r="R20" s="9" t="s">
        <v>562</v>
      </c>
      <c r="S20" s="26">
        <v>168468.66999999998</v>
      </c>
      <c r="T20" s="24">
        <v>9555</v>
      </c>
    </row>
    <row r="21" spans="1:20" x14ac:dyDescent="0.25">
      <c r="A21" s="25" t="s">
        <v>539</v>
      </c>
      <c r="B21" s="26">
        <v>61810.070000000014</v>
      </c>
      <c r="D21" s="25" t="s">
        <v>539</v>
      </c>
      <c r="E21" s="26">
        <v>10895.999999999998</v>
      </c>
      <c r="G21" s="25" t="s">
        <v>539</v>
      </c>
      <c r="H21" s="24">
        <v>740</v>
      </c>
      <c r="J21" s="25" t="s">
        <v>539</v>
      </c>
      <c r="K21" s="24">
        <v>2.3374412996325118</v>
      </c>
      <c r="N21" s="9" t="s">
        <v>591</v>
      </c>
      <c r="O21" s="26">
        <v>604769.89</v>
      </c>
      <c r="P21" s="24">
        <v>6973</v>
      </c>
      <c r="Q21" s="26"/>
      <c r="R21" s="9" t="s">
        <v>560</v>
      </c>
      <c r="S21" s="26">
        <v>138393.62000000005</v>
      </c>
      <c r="T21" s="24">
        <v>7532</v>
      </c>
    </row>
    <row r="22" spans="1:20" x14ac:dyDescent="0.25">
      <c r="A22" s="25" t="s">
        <v>527</v>
      </c>
      <c r="B22" s="26">
        <v>58133.82</v>
      </c>
      <c r="D22" s="25" t="s">
        <v>527</v>
      </c>
      <c r="E22" s="26">
        <v>10817.01</v>
      </c>
      <c r="G22" s="25" t="s">
        <v>527</v>
      </c>
      <c r="H22" s="24">
        <v>681</v>
      </c>
      <c r="J22" s="25" t="s">
        <v>527</v>
      </c>
      <c r="K22" s="24">
        <v>2.724088300821911</v>
      </c>
      <c r="N22" s="9" t="s">
        <v>593</v>
      </c>
      <c r="O22" s="26">
        <v>528237.14999999991</v>
      </c>
      <c r="P22" s="24">
        <v>6022</v>
      </c>
      <c r="Q22" s="26"/>
      <c r="R22" s="9" t="s">
        <v>620</v>
      </c>
      <c r="S22" s="26">
        <v>446803.27</v>
      </c>
      <c r="T22" s="24">
        <v>25132</v>
      </c>
    </row>
    <row r="23" spans="1:20" x14ac:dyDescent="0.25">
      <c r="A23" s="25" t="s">
        <v>533</v>
      </c>
      <c r="B23" s="26">
        <v>66472.59</v>
      </c>
      <c r="D23" s="25" t="s">
        <v>533</v>
      </c>
      <c r="E23" s="26">
        <v>14668.92</v>
      </c>
      <c r="G23" s="25" t="s">
        <v>533</v>
      </c>
      <c r="H23" s="24">
        <v>584</v>
      </c>
      <c r="J23" s="25" t="s">
        <v>533</v>
      </c>
      <c r="K23" s="24">
        <v>2.8721690698798188</v>
      </c>
      <c r="N23" s="9" t="s">
        <v>620</v>
      </c>
      <c r="O23" s="26">
        <v>2199684.06</v>
      </c>
      <c r="P23" s="24">
        <v>25132</v>
      </c>
      <c r="Q23" s="26"/>
    </row>
    <row r="24" spans="1:20" x14ac:dyDescent="0.25">
      <c r="A24" s="9" t="s">
        <v>525</v>
      </c>
      <c r="B24" s="26">
        <v>446359.01999999996</v>
      </c>
      <c r="D24" s="9" t="s">
        <v>525</v>
      </c>
      <c r="E24" s="26">
        <v>84983.699999999983</v>
      </c>
      <c r="G24" s="9" t="s">
        <v>525</v>
      </c>
      <c r="H24" s="24">
        <v>5090</v>
      </c>
      <c r="J24" s="9" t="s">
        <v>525</v>
      </c>
      <c r="K24" s="24">
        <v>18.490772718962837</v>
      </c>
    </row>
    <row r="25" spans="1:20" x14ac:dyDescent="0.25">
      <c r="A25" s="25" t="s">
        <v>531</v>
      </c>
      <c r="B25" s="26">
        <v>89207.35</v>
      </c>
      <c r="D25" s="25" t="s">
        <v>531</v>
      </c>
      <c r="E25" s="26">
        <v>15582.08</v>
      </c>
      <c r="G25" s="25" t="s">
        <v>531</v>
      </c>
      <c r="H25" s="24">
        <v>1069</v>
      </c>
      <c r="J25" s="25" t="s">
        <v>552</v>
      </c>
      <c r="K25" s="24">
        <v>3.5932452676941344</v>
      </c>
    </row>
    <row r="26" spans="1:20" x14ac:dyDescent="0.25">
      <c r="A26" s="25" t="s">
        <v>541</v>
      </c>
      <c r="B26" s="26">
        <v>87616.439999999988</v>
      </c>
      <c r="D26" s="25" t="s">
        <v>541</v>
      </c>
      <c r="E26" s="26">
        <v>18125.569999999996</v>
      </c>
      <c r="G26" s="25" t="s">
        <v>541</v>
      </c>
      <c r="H26" s="24">
        <v>854</v>
      </c>
      <c r="J26" s="25" t="s">
        <v>551</v>
      </c>
      <c r="K26" s="24">
        <v>4.8702652568152374</v>
      </c>
      <c r="N26" s="23" t="s">
        <v>623</v>
      </c>
      <c r="O26" s="23" t="s">
        <v>624</v>
      </c>
    </row>
    <row r="27" spans="1:20" x14ac:dyDescent="0.25">
      <c r="A27" s="25" t="s">
        <v>540</v>
      </c>
      <c r="B27" s="26">
        <v>64629.880000000005</v>
      </c>
      <c r="D27" s="25" t="s">
        <v>540</v>
      </c>
      <c r="E27" s="26">
        <v>12113.259999999998</v>
      </c>
      <c r="G27" s="25" t="s">
        <v>540</v>
      </c>
      <c r="H27" s="24">
        <v>793</v>
      </c>
      <c r="J27" s="25" t="s">
        <v>550</v>
      </c>
      <c r="K27" s="24">
        <v>2.4390865513503295</v>
      </c>
      <c r="N27" s="23" t="s">
        <v>619</v>
      </c>
      <c r="O27" t="s">
        <v>594</v>
      </c>
      <c r="P27" t="s">
        <v>592</v>
      </c>
      <c r="Q27" t="s">
        <v>591</v>
      </c>
      <c r="R27" t="s">
        <v>593</v>
      </c>
      <c r="S27" t="s">
        <v>620</v>
      </c>
    </row>
    <row r="28" spans="1:20" x14ac:dyDescent="0.25">
      <c r="A28" s="25" t="s">
        <v>542</v>
      </c>
      <c r="B28" s="26">
        <v>80391.750000000015</v>
      </c>
      <c r="D28" s="25" t="s">
        <v>542</v>
      </c>
      <c r="E28" s="26">
        <v>16099.169999999998</v>
      </c>
      <c r="G28" s="25" t="s">
        <v>542</v>
      </c>
      <c r="H28" s="24">
        <v>1075</v>
      </c>
      <c r="J28" s="25" t="s">
        <v>548</v>
      </c>
      <c r="K28" s="24">
        <v>4.7961835669329629</v>
      </c>
      <c r="N28" s="9" t="s">
        <v>523</v>
      </c>
      <c r="O28" s="24">
        <v>818</v>
      </c>
      <c r="P28" s="24">
        <v>1142</v>
      </c>
      <c r="Q28" s="24">
        <v>856</v>
      </c>
      <c r="R28" s="24">
        <v>927</v>
      </c>
      <c r="S28" s="24">
        <v>3743</v>
      </c>
    </row>
    <row r="29" spans="1:20" x14ac:dyDescent="0.25">
      <c r="A29" s="25" t="s">
        <v>543</v>
      </c>
      <c r="B29" s="26">
        <v>124513.59999999999</v>
      </c>
      <c r="D29" s="25" t="s">
        <v>543</v>
      </c>
      <c r="E29" s="26">
        <v>23063.62</v>
      </c>
      <c r="G29" s="25" t="s">
        <v>543</v>
      </c>
      <c r="H29" s="24">
        <v>1299</v>
      </c>
      <c r="J29" s="25" t="s">
        <v>553</v>
      </c>
      <c r="K29" s="24">
        <v>2.7919920761701715</v>
      </c>
      <c r="N29" s="9" t="s">
        <v>525</v>
      </c>
      <c r="O29" s="24">
        <v>706</v>
      </c>
      <c r="P29" s="24">
        <v>1542</v>
      </c>
      <c r="Q29" s="24">
        <v>1537</v>
      </c>
      <c r="R29" s="24">
        <v>1305</v>
      </c>
      <c r="S29" s="24">
        <v>5090</v>
      </c>
    </row>
    <row r="30" spans="1:20" x14ac:dyDescent="0.25">
      <c r="A30" s="9" t="s">
        <v>524</v>
      </c>
      <c r="B30" s="26">
        <v>923828.27000000014</v>
      </c>
      <c r="D30" s="9" t="s">
        <v>524</v>
      </c>
      <c r="E30" s="26">
        <v>193066.19999999998</v>
      </c>
      <c r="G30" s="9" t="s">
        <v>524</v>
      </c>
      <c r="H30" s="24">
        <v>10645</v>
      </c>
      <c r="J30" s="9" t="s">
        <v>524</v>
      </c>
      <c r="K30" s="24">
        <v>41.475816514727398</v>
      </c>
      <c r="N30" s="9" t="s">
        <v>524</v>
      </c>
      <c r="O30" s="24">
        <v>2475</v>
      </c>
      <c r="P30" s="24">
        <v>2286</v>
      </c>
      <c r="Q30" s="24">
        <v>3170</v>
      </c>
      <c r="R30" s="24">
        <v>2714</v>
      </c>
      <c r="S30" s="24">
        <v>10645</v>
      </c>
    </row>
    <row r="31" spans="1:20" x14ac:dyDescent="0.25">
      <c r="A31" s="25" t="s">
        <v>528</v>
      </c>
      <c r="B31" s="26">
        <v>136559.42000000001</v>
      </c>
      <c r="D31" s="25" t="s">
        <v>528</v>
      </c>
      <c r="E31" s="26">
        <v>28245.699999999997</v>
      </c>
      <c r="G31" s="25" t="s">
        <v>528</v>
      </c>
      <c r="H31" s="24">
        <v>1681</v>
      </c>
      <c r="J31" s="25" t="s">
        <v>549</v>
      </c>
      <c r="K31" s="24">
        <v>6.6594398749424109</v>
      </c>
      <c r="N31" s="9" t="s">
        <v>526</v>
      </c>
      <c r="O31" s="24">
        <v>373</v>
      </c>
      <c r="P31" s="24">
        <v>887</v>
      </c>
      <c r="Q31" s="24">
        <v>374</v>
      </c>
      <c r="R31" s="24">
        <v>464</v>
      </c>
      <c r="S31" s="24">
        <v>2098</v>
      </c>
    </row>
    <row r="32" spans="1:20" x14ac:dyDescent="0.25">
      <c r="A32" s="25" t="s">
        <v>529</v>
      </c>
      <c r="B32" s="26">
        <v>197520.29000000004</v>
      </c>
      <c r="D32" s="25" t="s">
        <v>529</v>
      </c>
      <c r="E32" s="26">
        <v>42354.340000000004</v>
      </c>
      <c r="G32" s="25" t="s">
        <v>529</v>
      </c>
      <c r="H32" s="24">
        <v>1963</v>
      </c>
      <c r="J32" s="25" t="s">
        <v>528</v>
      </c>
      <c r="K32" s="24">
        <v>9.2311355121375875</v>
      </c>
      <c r="N32" s="9" t="s">
        <v>595</v>
      </c>
      <c r="O32" s="24">
        <v>1151</v>
      </c>
      <c r="P32" s="24">
        <v>757</v>
      </c>
      <c r="Q32" s="24">
        <v>1036</v>
      </c>
      <c r="R32" s="24">
        <v>612</v>
      </c>
      <c r="S32" s="24">
        <v>3556</v>
      </c>
    </row>
    <row r="33" spans="1:19" x14ac:dyDescent="0.25">
      <c r="A33" s="25" t="s">
        <v>538</v>
      </c>
      <c r="B33" s="26">
        <v>214503.40000000005</v>
      </c>
      <c r="D33" s="25" t="s">
        <v>538</v>
      </c>
      <c r="E33" s="26">
        <v>45500.849999999991</v>
      </c>
      <c r="G33" s="25" t="s">
        <v>538</v>
      </c>
      <c r="H33" s="24">
        <v>2414</v>
      </c>
      <c r="J33" s="25" t="s">
        <v>529</v>
      </c>
      <c r="K33" s="24">
        <v>7.9316917608374471</v>
      </c>
      <c r="N33" s="9" t="s">
        <v>620</v>
      </c>
      <c r="O33" s="24">
        <v>5523</v>
      </c>
      <c r="P33" s="24">
        <v>6614</v>
      </c>
      <c r="Q33" s="24">
        <v>6973</v>
      </c>
      <c r="R33" s="24">
        <v>6022</v>
      </c>
      <c r="S33" s="24">
        <v>25132</v>
      </c>
    </row>
    <row r="34" spans="1:19" x14ac:dyDescent="0.25">
      <c r="A34" s="25" t="s">
        <v>536</v>
      </c>
      <c r="B34" s="26">
        <v>186543.50000000003</v>
      </c>
      <c r="D34" s="25" t="s">
        <v>536</v>
      </c>
      <c r="E34" s="26">
        <v>37440.409999999982</v>
      </c>
      <c r="G34" s="25" t="s">
        <v>536</v>
      </c>
      <c r="H34" s="24">
        <v>2240</v>
      </c>
      <c r="J34" s="25" t="s">
        <v>538</v>
      </c>
      <c r="K34" s="24">
        <v>7.3465331077889333</v>
      </c>
    </row>
    <row r="35" spans="1:19" x14ac:dyDescent="0.25">
      <c r="A35" s="25" t="s">
        <v>532</v>
      </c>
      <c r="B35" s="26">
        <v>188701.66000000003</v>
      </c>
      <c r="D35" s="25" t="s">
        <v>532</v>
      </c>
      <c r="E35" s="26">
        <v>39524.9</v>
      </c>
      <c r="G35" s="25" t="s">
        <v>532</v>
      </c>
      <c r="H35" s="24">
        <v>2347</v>
      </c>
      <c r="J35" s="25" t="s">
        <v>547</v>
      </c>
      <c r="K35" s="24">
        <v>10.307016259021026</v>
      </c>
    </row>
    <row r="36" spans="1:19" x14ac:dyDescent="0.25">
      <c r="A36" s="9" t="s">
        <v>526</v>
      </c>
      <c r="B36" s="26">
        <v>194578.97</v>
      </c>
      <c r="D36" s="9" t="s">
        <v>526</v>
      </c>
      <c r="E36" s="26">
        <v>43476.039999999994</v>
      </c>
      <c r="G36" s="9" t="s">
        <v>526</v>
      </c>
      <c r="H36" s="24">
        <v>2098</v>
      </c>
      <c r="J36" s="9" t="s">
        <v>526</v>
      </c>
      <c r="K36" s="24">
        <v>10.816123556805714</v>
      </c>
      <c r="N36" s="23" t="s">
        <v>619</v>
      </c>
      <c r="O36" s="24" t="s">
        <v>627</v>
      </c>
    </row>
    <row r="37" spans="1:19" x14ac:dyDescent="0.25">
      <c r="A37" s="25" t="s">
        <v>537</v>
      </c>
      <c r="B37" s="26">
        <v>49148.22</v>
      </c>
      <c r="D37" s="25" t="s">
        <v>537</v>
      </c>
      <c r="E37" s="26">
        <v>10601.53</v>
      </c>
      <c r="G37" s="25" t="s">
        <v>537</v>
      </c>
      <c r="H37" s="24">
        <v>433</v>
      </c>
      <c r="J37" s="25" t="s">
        <v>537</v>
      </c>
      <c r="K37" s="24">
        <v>2.0573715133817574</v>
      </c>
      <c r="N37" s="9" t="s">
        <v>523</v>
      </c>
      <c r="O37" s="24">
        <v>68</v>
      </c>
    </row>
    <row r="38" spans="1:19" x14ac:dyDescent="0.25">
      <c r="A38" s="25" t="s">
        <v>546</v>
      </c>
      <c r="B38" s="26">
        <v>12553.79</v>
      </c>
      <c r="D38" s="25" t="s">
        <v>546</v>
      </c>
      <c r="E38" s="26">
        <v>3339.94</v>
      </c>
      <c r="G38" s="25" t="s">
        <v>546</v>
      </c>
      <c r="H38" s="24">
        <v>188</v>
      </c>
      <c r="J38" s="25" t="s">
        <v>546</v>
      </c>
      <c r="K38" s="24">
        <v>1.9096603411295452</v>
      </c>
      <c r="N38" s="9" t="s">
        <v>525</v>
      </c>
      <c r="O38" s="24">
        <v>98</v>
      </c>
    </row>
    <row r="39" spans="1:19" x14ac:dyDescent="0.25">
      <c r="A39" s="25" t="s">
        <v>544</v>
      </c>
      <c r="B39" s="26">
        <v>40720.22</v>
      </c>
      <c r="D39" s="25" t="s">
        <v>544</v>
      </c>
      <c r="E39" s="26">
        <v>9332.6999999999989</v>
      </c>
      <c r="G39" s="25" t="s">
        <v>544</v>
      </c>
      <c r="H39" s="24">
        <v>445</v>
      </c>
      <c r="J39" s="25" t="s">
        <v>544</v>
      </c>
      <c r="K39" s="24">
        <v>1.9405594334806737</v>
      </c>
      <c r="N39" s="9" t="s">
        <v>524</v>
      </c>
      <c r="O39" s="24">
        <v>205</v>
      </c>
    </row>
    <row r="40" spans="1:19" x14ac:dyDescent="0.25">
      <c r="A40" s="25" t="s">
        <v>534</v>
      </c>
      <c r="B40" s="26">
        <v>38179.340000000004</v>
      </c>
      <c r="D40" s="25" t="s">
        <v>534</v>
      </c>
      <c r="E40" s="26">
        <v>7307.3</v>
      </c>
      <c r="G40" s="25" t="s">
        <v>534</v>
      </c>
      <c r="H40" s="24">
        <v>459</v>
      </c>
      <c r="J40" s="25" t="s">
        <v>534</v>
      </c>
      <c r="K40" s="24">
        <v>1.9911218926569938</v>
      </c>
      <c r="N40" s="9" t="s">
        <v>526</v>
      </c>
      <c r="O40" s="24">
        <v>48</v>
      </c>
    </row>
    <row r="41" spans="1:19" x14ac:dyDescent="0.25">
      <c r="A41" s="25" t="s">
        <v>535</v>
      </c>
      <c r="B41" s="26">
        <v>53977.399999999994</v>
      </c>
      <c r="D41" s="25" t="s">
        <v>535</v>
      </c>
      <c r="E41" s="26">
        <v>12894.57</v>
      </c>
      <c r="G41" s="25" t="s">
        <v>535</v>
      </c>
      <c r="H41" s="24">
        <v>573</v>
      </c>
      <c r="J41" s="25" t="s">
        <v>535</v>
      </c>
      <c r="K41" s="24">
        <v>2.9174103761567438</v>
      </c>
      <c r="N41" s="9" t="s">
        <v>595</v>
      </c>
      <c r="O41" s="24">
        <v>81</v>
      </c>
    </row>
    <row r="42" spans="1:19" x14ac:dyDescent="0.25">
      <c r="A42" s="9" t="s">
        <v>595</v>
      </c>
      <c r="B42" s="26">
        <v>308299.92</v>
      </c>
      <c r="D42" s="9" t="s">
        <v>595</v>
      </c>
      <c r="E42" s="26">
        <v>62076.409999999989</v>
      </c>
      <c r="G42" s="9" t="s">
        <v>595</v>
      </c>
      <c r="H42" s="24">
        <v>3556</v>
      </c>
      <c r="J42" s="9" t="s">
        <v>595</v>
      </c>
      <c r="K42" s="24">
        <v>16.242251999607912</v>
      </c>
      <c r="N42" s="9" t="s">
        <v>620</v>
      </c>
      <c r="O42" s="24">
        <v>500</v>
      </c>
    </row>
    <row r="43" spans="1:19" x14ac:dyDescent="0.25">
      <c r="A43" s="25" t="s">
        <v>572</v>
      </c>
      <c r="B43" s="26">
        <v>41891.83</v>
      </c>
      <c r="D43" s="25" t="s">
        <v>572</v>
      </c>
      <c r="E43" s="26">
        <v>9517.7099999999991</v>
      </c>
      <c r="G43" s="25" t="s">
        <v>572</v>
      </c>
      <c r="H43" s="24">
        <v>428</v>
      </c>
      <c r="J43" s="25" t="s">
        <v>588</v>
      </c>
      <c r="K43" s="24">
        <v>0.80115263352734134</v>
      </c>
    </row>
    <row r="44" spans="1:19" x14ac:dyDescent="0.25">
      <c r="A44" s="25" t="s">
        <v>587</v>
      </c>
      <c r="B44" s="26">
        <v>34714.04</v>
      </c>
      <c r="D44" s="25" t="s">
        <v>587</v>
      </c>
      <c r="E44" s="26">
        <v>7086.62</v>
      </c>
      <c r="G44" s="25" t="s">
        <v>587</v>
      </c>
      <c r="H44" s="24">
        <v>360</v>
      </c>
      <c r="J44" s="25" t="s">
        <v>567</v>
      </c>
      <c r="K44" s="24">
        <v>0.95649126234034343</v>
      </c>
    </row>
    <row r="45" spans="1:19" x14ac:dyDescent="0.25">
      <c r="A45" s="25" t="s">
        <v>563</v>
      </c>
      <c r="B45" s="26">
        <v>25591.629999999997</v>
      </c>
      <c r="D45" s="25" t="s">
        <v>563</v>
      </c>
      <c r="E45" s="26">
        <v>4822.8100000000004</v>
      </c>
      <c r="G45" s="25" t="s">
        <v>563</v>
      </c>
      <c r="H45" s="24">
        <v>348</v>
      </c>
      <c r="J45" s="25" t="s">
        <v>570</v>
      </c>
      <c r="K45" s="24">
        <v>1.2769840562600725</v>
      </c>
    </row>
    <row r="46" spans="1:19" x14ac:dyDescent="0.25">
      <c r="A46" s="25" t="s">
        <v>569</v>
      </c>
      <c r="B46" s="26">
        <v>42231.619999999995</v>
      </c>
      <c r="D46" s="25" t="s">
        <v>569</v>
      </c>
      <c r="E46" s="26">
        <v>10002.699999999999</v>
      </c>
      <c r="G46" s="25" t="s">
        <v>569</v>
      </c>
      <c r="H46" s="24">
        <v>467</v>
      </c>
      <c r="J46" s="25" t="s">
        <v>574</v>
      </c>
      <c r="K46" s="24">
        <v>1.0621136387659287</v>
      </c>
      <c r="N46" s="23" t="s">
        <v>623</v>
      </c>
      <c r="O46" s="23" t="s">
        <v>624</v>
      </c>
    </row>
    <row r="47" spans="1:19" x14ac:dyDescent="0.25">
      <c r="A47" s="25" t="s">
        <v>578</v>
      </c>
      <c r="B47" s="26">
        <v>27806.09</v>
      </c>
      <c r="D47" s="25" t="s">
        <v>578</v>
      </c>
      <c r="E47" s="26">
        <v>4773.84</v>
      </c>
      <c r="G47" s="25" t="s">
        <v>578</v>
      </c>
      <c r="H47" s="24">
        <v>370</v>
      </c>
      <c r="J47" s="25" t="s">
        <v>564</v>
      </c>
      <c r="K47" s="24">
        <v>0.97051968571183989</v>
      </c>
      <c r="N47" s="23" t="s">
        <v>619</v>
      </c>
      <c r="O47" t="s">
        <v>561</v>
      </c>
      <c r="P47" t="s">
        <v>562</v>
      </c>
      <c r="Q47" t="s">
        <v>560</v>
      </c>
      <c r="R47" t="s">
        <v>620</v>
      </c>
    </row>
    <row r="48" spans="1:19" x14ac:dyDescent="0.25">
      <c r="A48" s="25" t="s">
        <v>575</v>
      </c>
      <c r="B48" s="26">
        <v>27815.21</v>
      </c>
      <c r="D48" s="25" t="s">
        <v>575</v>
      </c>
      <c r="E48" s="26">
        <v>5236.7</v>
      </c>
      <c r="G48" s="25" t="s">
        <v>575</v>
      </c>
      <c r="H48" s="24">
        <v>317</v>
      </c>
      <c r="J48" s="25" t="s">
        <v>585</v>
      </c>
      <c r="K48" s="24">
        <v>0.66625272786659251</v>
      </c>
      <c r="N48" s="9" t="s">
        <v>594</v>
      </c>
      <c r="O48" s="24">
        <v>1227</v>
      </c>
      <c r="P48" s="24">
        <v>2433</v>
      </c>
      <c r="Q48" s="24">
        <v>1863</v>
      </c>
      <c r="R48" s="24">
        <v>5523</v>
      </c>
    </row>
    <row r="49" spans="1:18" x14ac:dyDescent="0.25">
      <c r="A49" s="25" t="s">
        <v>581</v>
      </c>
      <c r="B49" s="26">
        <v>44066.099999999991</v>
      </c>
      <c r="D49" s="25" t="s">
        <v>581</v>
      </c>
      <c r="E49" s="26">
        <v>8196.3599999999988</v>
      </c>
      <c r="G49" s="25" t="s">
        <v>581</v>
      </c>
      <c r="H49" s="24">
        <v>411</v>
      </c>
      <c r="J49" s="25" t="s">
        <v>583</v>
      </c>
      <c r="K49" s="24">
        <v>0.82573720697539177</v>
      </c>
      <c r="N49" s="9" t="s">
        <v>592</v>
      </c>
      <c r="O49" s="24">
        <v>2317</v>
      </c>
      <c r="P49" s="24">
        <v>2260</v>
      </c>
      <c r="Q49" s="24">
        <v>2037</v>
      </c>
      <c r="R49" s="24">
        <v>6614</v>
      </c>
    </row>
    <row r="50" spans="1:18" x14ac:dyDescent="0.25">
      <c r="A50" s="25" t="s">
        <v>584</v>
      </c>
      <c r="B50" s="26">
        <v>33510.769999999997</v>
      </c>
      <c r="D50" s="25" t="s">
        <v>584</v>
      </c>
      <c r="E50" s="26">
        <v>6941.51</v>
      </c>
      <c r="G50" s="25" t="s">
        <v>584</v>
      </c>
      <c r="H50" s="24">
        <v>437</v>
      </c>
      <c r="J50" s="25" t="s">
        <v>576</v>
      </c>
      <c r="K50" s="24">
        <v>1.1097866277106583</v>
      </c>
      <c r="N50" s="9" t="s">
        <v>591</v>
      </c>
      <c r="O50" s="24">
        <v>2470</v>
      </c>
      <c r="P50" s="24">
        <v>2297</v>
      </c>
      <c r="Q50" s="24">
        <v>2206</v>
      </c>
      <c r="R50" s="24">
        <v>6973</v>
      </c>
    </row>
    <row r="51" spans="1:18" x14ac:dyDescent="0.25">
      <c r="A51" s="25" t="s">
        <v>566</v>
      </c>
      <c r="B51" s="26">
        <v>30672.63</v>
      </c>
      <c r="D51" s="25" t="s">
        <v>566</v>
      </c>
      <c r="E51" s="26">
        <v>5498.16</v>
      </c>
      <c r="G51" s="25" t="s">
        <v>566</v>
      </c>
      <c r="H51" s="24">
        <v>418</v>
      </c>
      <c r="J51" s="25" t="s">
        <v>571</v>
      </c>
      <c r="K51" s="24">
        <v>0.9526444680212357</v>
      </c>
      <c r="N51" s="9" t="s">
        <v>593</v>
      </c>
      <c r="O51" s="24">
        <v>2031</v>
      </c>
      <c r="P51" s="24">
        <v>2565</v>
      </c>
      <c r="Q51" s="24">
        <v>1426</v>
      </c>
      <c r="R51" s="24">
        <v>6022</v>
      </c>
    </row>
    <row r="52" spans="1:18" x14ac:dyDescent="0.25">
      <c r="A52" s="9" t="s">
        <v>620</v>
      </c>
      <c r="B52" s="26">
        <v>2199684.06</v>
      </c>
      <c r="D52" s="9" t="s">
        <v>620</v>
      </c>
      <c r="E52" s="26">
        <v>446803.27000000008</v>
      </c>
      <c r="G52" s="9" t="s">
        <v>620</v>
      </c>
      <c r="H52" s="24">
        <v>25132</v>
      </c>
      <c r="J52" s="25" t="s">
        <v>579</v>
      </c>
      <c r="K52" s="24">
        <v>0.73063897315422432</v>
      </c>
      <c r="N52" s="9" t="s">
        <v>620</v>
      </c>
      <c r="O52" s="24">
        <v>8045</v>
      </c>
      <c r="P52" s="24">
        <v>9555</v>
      </c>
      <c r="Q52" s="24">
        <v>7532</v>
      </c>
      <c r="R52" s="24">
        <v>25132</v>
      </c>
    </row>
    <row r="53" spans="1:18" x14ac:dyDescent="0.25">
      <c r="J53" s="25" t="s">
        <v>573</v>
      </c>
      <c r="K53" s="24">
        <v>1.1177655610274522</v>
      </c>
    </row>
    <row r="54" spans="1:18" x14ac:dyDescent="0.25">
      <c r="J54" s="25" t="s">
        <v>565</v>
      </c>
      <c r="K54" s="24">
        <v>0.96710582859989236</v>
      </c>
      <c r="N54" s="23" t="s">
        <v>619</v>
      </c>
      <c r="O54" t="s">
        <v>621</v>
      </c>
      <c r="Q54" s="23" t="s">
        <v>619</v>
      </c>
      <c r="R54" t="s">
        <v>621</v>
      </c>
    </row>
    <row r="55" spans="1:18" x14ac:dyDescent="0.25">
      <c r="J55" s="25" t="s">
        <v>582</v>
      </c>
      <c r="K55" s="24">
        <v>0.72899102263668925</v>
      </c>
      <c r="N55" s="9">
        <v>2021</v>
      </c>
      <c r="O55" s="24">
        <v>747420.30000000016</v>
      </c>
      <c r="Q55" s="9" t="s">
        <v>559</v>
      </c>
      <c r="R55" s="24">
        <v>551692.10000000009</v>
      </c>
    </row>
    <row r="56" spans="1:18" x14ac:dyDescent="0.25">
      <c r="J56" s="25" t="s">
        <v>577</v>
      </c>
      <c r="K56" s="24">
        <v>0.85173729856261549</v>
      </c>
      <c r="N56" s="9">
        <v>2022</v>
      </c>
      <c r="O56" s="24">
        <v>722739.77999999945</v>
      </c>
      <c r="Q56" s="25" t="s">
        <v>628</v>
      </c>
      <c r="R56" s="24">
        <v>160745.09</v>
      </c>
    </row>
    <row r="57" spans="1:18" x14ac:dyDescent="0.25">
      <c r="J57" s="25" t="s">
        <v>568</v>
      </c>
      <c r="K57" s="24">
        <v>0.71142330140815602</v>
      </c>
      <c r="N57" s="9">
        <v>2023</v>
      </c>
      <c r="O57" s="24">
        <v>729523.9800000001</v>
      </c>
      <c r="Q57" s="25" t="s">
        <v>629</v>
      </c>
      <c r="R57" s="24">
        <v>152890.79000000004</v>
      </c>
    </row>
    <row r="58" spans="1:18" x14ac:dyDescent="0.25">
      <c r="J58" s="25" t="s">
        <v>580</v>
      </c>
      <c r="K58" s="24">
        <v>0.78707521704378947</v>
      </c>
      <c r="N58" s="9" t="s">
        <v>620</v>
      </c>
      <c r="O58" s="24">
        <v>2199684.0599999996</v>
      </c>
      <c r="Q58" s="25" t="s">
        <v>630</v>
      </c>
      <c r="R58" s="24">
        <v>238056.22000000006</v>
      </c>
    </row>
    <row r="59" spans="1:18" x14ac:dyDescent="0.25">
      <c r="J59" s="25" t="s">
        <v>586</v>
      </c>
      <c r="K59" s="24">
        <v>0.86520502953592016</v>
      </c>
      <c r="Q59" s="9" t="s">
        <v>558</v>
      </c>
      <c r="R59" s="24">
        <v>489128.83000000007</v>
      </c>
    </row>
    <row r="60" spans="1:18" x14ac:dyDescent="0.25">
      <c r="J60" s="25" t="s">
        <v>589</v>
      </c>
      <c r="K60" s="24">
        <v>0.86062746045977212</v>
      </c>
      <c r="Q60" s="25" t="s">
        <v>631</v>
      </c>
      <c r="R60" s="24">
        <v>154835.05000000005</v>
      </c>
    </row>
    <row r="61" spans="1:18" x14ac:dyDescent="0.25">
      <c r="J61" s="9" t="s">
        <v>620</v>
      </c>
      <c r="K61" s="24">
        <v>99.995415393985539</v>
      </c>
      <c r="Q61" s="25" t="s">
        <v>632</v>
      </c>
      <c r="R61" s="24">
        <v>183773.9</v>
      </c>
    </row>
    <row r="62" spans="1:18" x14ac:dyDescent="0.25">
      <c r="Q62" s="25" t="s">
        <v>633</v>
      </c>
      <c r="R62" s="24">
        <v>150519.88000000003</v>
      </c>
    </row>
    <row r="63" spans="1:18" x14ac:dyDescent="0.25">
      <c r="Q63" s="9" t="s">
        <v>556</v>
      </c>
      <c r="R63" s="24">
        <v>579365.53</v>
      </c>
    </row>
    <row r="64" spans="1:18" x14ac:dyDescent="0.25">
      <c r="Q64" s="25" t="s">
        <v>634</v>
      </c>
      <c r="R64" s="24">
        <v>200811.12</v>
      </c>
    </row>
    <row r="65" spans="17:18" x14ac:dyDescent="0.25">
      <c r="Q65" s="25" t="s">
        <v>635</v>
      </c>
      <c r="R65" s="24">
        <v>205069.55000000008</v>
      </c>
    </row>
    <row r="66" spans="17:18" x14ac:dyDescent="0.25">
      <c r="Q66" s="25" t="s">
        <v>636</v>
      </c>
      <c r="R66" s="24">
        <v>173484.86000000002</v>
      </c>
    </row>
    <row r="67" spans="17:18" x14ac:dyDescent="0.25">
      <c r="Q67" s="9" t="s">
        <v>557</v>
      </c>
      <c r="R67" s="24">
        <v>579497.6</v>
      </c>
    </row>
    <row r="68" spans="17:18" x14ac:dyDescent="0.25">
      <c r="Q68" s="25" t="s">
        <v>637</v>
      </c>
      <c r="R68" s="24">
        <v>180573.29999999996</v>
      </c>
    </row>
    <row r="69" spans="17:18" x14ac:dyDescent="0.25">
      <c r="Q69" s="25" t="s">
        <v>638</v>
      </c>
      <c r="R69" s="24">
        <v>160657.29999999999</v>
      </c>
    </row>
    <row r="70" spans="17:18" x14ac:dyDescent="0.25">
      <c r="Q70" s="25" t="s">
        <v>639</v>
      </c>
      <c r="R70" s="24">
        <v>238267</v>
      </c>
    </row>
    <row r="71" spans="17:18" x14ac:dyDescent="0.25">
      <c r="Q71" s="9" t="s">
        <v>620</v>
      </c>
      <c r="R71" s="24">
        <v>2199684.0600000005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D6E0A-57A1-4156-8081-D413AF684AA9}">
  <dimension ref="A1"/>
  <sheetViews>
    <sheetView zoomScale="24" workbookViewId="0">
      <selection activeCell="O67" sqref="O67"/>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445DD-6707-4EB5-B368-307A0397A835}">
  <dimension ref="A1:AK4"/>
  <sheetViews>
    <sheetView showGridLines="0" zoomScale="47" zoomScaleNormal="60" workbookViewId="0">
      <selection activeCell="AN29" sqref="AN29"/>
    </sheetView>
  </sheetViews>
  <sheetFormatPr defaultRowHeight="15" x14ac:dyDescent="0.25"/>
  <sheetData>
    <row r="1" spans="1:37" ht="13.5" customHeight="1" x14ac:dyDescent="0.25"/>
    <row r="2" spans="1:37" hidden="1" x14ac:dyDescent="0.25"/>
    <row r="3" spans="1:37" ht="33" customHeight="1" x14ac:dyDescent="0.25">
      <c r="A3" s="28"/>
      <c r="B3" s="29" t="s">
        <v>626</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1"/>
    </row>
    <row r="4" spans="1:37" ht="9.75" customHeight="1" x14ac:dyDescent="0.25"/>
  </sheetData>
  <mergeCells count="1">
    <mergeCell ref="B3:AK3"/>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9185C-616F-4D8B-8909-E60DF4A6521E}">
  <dimension ref="B3:B9"/>
  <sheetViews>
    <sheetView showGridLines="0" topLeftCell="A6" workbookViewId="0">
      <selection activeCell="B3" sqref="B3:B9"/>
    </sheetView>
  </sheetViews>
  <sheetFormatPr defaultRowHeight="15" x14ac:dyDescent="0.25"/>
  <cols>
    <col min="2" max="2" width="96.5703125" style="33" customWidth="1"/>
  </cols>
  <sheetData>
    <row r="3" spans="2:2" ht="24" customHeight="1" x14ac:dyDescent="0.25">
      <c r="B3" s="34" t="s">
        <v>643</v>
      </c>
    </row>
    <row r="4" spans="2:2" ht="45" x14ac:dyDescent="0.25">
      <c r="B4" s="32" t="s">
        <v>640</v>
      </c>
    </row>
    <row r="5" spans="2:2" ht="27.75" customHeight="1" x14ac:dyDescent="0.25">
      <c r="B5" s="32" t="s">
        <v>642</v>
      </c>
    </row>
    <row r="6" spans="2:2" ht="36.75" customHeight="1" x14ac:dyDescent="0.25">
      <c r="B6" s="32" t="s">
        <v>641</v>
      </c>
    </row>
    <row r="7" spans="2:2" ht="39.75" customHeight="1" x14ac:dyDescent="0.25">
      <c r="B7" s="32" t="s">
        <v>644</v>
      </c>
    </row>
    <row r="8" spans="2:2" ht="39.75" customHeight="1" x14ac:dyDescent="0.25">
      <c r="B8" s="32" t="s">
        <v>645</v>
      </c>
    </row>
    <row r="9" spans="2:2" ht="45" x14ac:dyDescent="0.25">
      <c r="B9" s="35" t="s">
        <v>646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8890B-4C92-4A84-8CAB-F675B771729D}">
  <dimension ref="B2:S35"/>
  <sheetViews>
    <sheetView showGridLines="0" tabSelected="1" zoomScale="72" workbookViewId="0">
      <selection activeCell="R11" sqref="R11"/>
    </sheetView>
  </sheetViews>
  <sheetFormatPr defaultRowHeight="15" x14ac:dyDescent="0.25"/>
  <sheetData>
    <row r="2" spans="2:19" ht="36" customHeight="1" x14ac:dyDescent="0.25">
      <c r="B2" s="39" t="s">
        <v>664</v>
      </c>
      <c r="C2" s="39"/>
      <c r="D2" s="39"/>
      <c r="E2" s="39"/>
      <c r="F2" s="39"/>
      <c r="G2" s="39"/>
      <c r="H2" s="39"/>
      <c r="I2" s="39"/>
      <c r="J2" s="39"/>
      <c r="K2" s="39"/>
      <c r="L2" s="39"/>
      <c r="M2" s="39"/>
      <c r="N2" s="39"/>
      <c r="O2" s="39"/>
      <c r="P2" s="39"/>
      <c r="Q2" s="39"/>
      <c r="R2" s="39"/>
      <c r="S2" s="39"/>
    </row>
    <row r="3" spans="2:19" ht="23.25" x14ac:dyDescent="0.25">
      <c r="B3" s="38" t="s">
        <v>647</v>
      </c>
    </row>
    <row r="4" spans="2:19" x14ac:dyDescent="0.25">
      <c r="B4" s="36"/>
    </row>
    <row r="5" spans="2:19" x14ac:dyDescent="0.25">
      <c r="B5" s="37" t="s">
        <v>648</v>
      </c>
    </row>
    <row r="6" spans="2:19" x14ac:dyDescent="0.25">
      <c r="B6" s="36"/>
    </row>
    <row r="7" spans="2:19" x14ac:dyDescent="0.25">
      <c r="B7" s="37" t="s">
        <v>649</v>
      </c>
    </row>
    <row r="8" spans="2:19" x14ac:dyDescent="0.25">
      <c r="B8" s="36"/>
    </row>
    <row r="9" spans="2:19" x14ac:dyDescent="0.25">
      <c r="B9" s="37" t="s">
        <v>650</v>
      </c>
    </row>
    <row r="11" spans="2:19" ht="23.25" x14ac:dyDescent="0.25">
      <c r="B11" s="38" t="s">
        <v>651</v>
      </c>
    </row>
    <row r="12" spans="2:19" x14ac:dyDescent="0.25">
      <c r="B12" s="36"/>
    </row>
    <row r="13" spans="2:19" x14ac:dyDescent="0.25">
      <c r="B13" s="37" t="s">
        <v>652</v>
      </c>
    </row>
    <row r="14" spans="2:19" x14ac:dyDescent="0.25">
      <c r="B14" s="36"/>
    </row>
    <row r="15" spans="2:19" x14ac:dyDescent="0.25">
      <c r="B15" s="37" t="s">
        <v>653</v>
      </c>
    </row>
    <row r="17" spans="2:2" ht="23.25" x14ac:dyDescent="0.25">
      <c r="B17" s="38" t="s">
        <v>654</v>
      </c>
    </row>
    <row r="18" spans="2:2" x14ac:dyDescent="0.25">
      <c r="B18" s="36"/>
    </row>
    <row r="19" spans="2:2" x14ac:dyDescent="0.25">
      <c r="B19" s="37" t="s">
        <v>655</v>
      </c>
    </row>
    <row r="20" spans="2:2" x14ac:dyDescent="0.25">
      <c r="B20" s="36"/>
    </row>
    <row r="21" spans="2:2" x14ac:dyDescent="0.25">
      <c r="B21" s="37" t="s">
        <v>656</v>
      </c>
    </row>
    <row r="23" spans="2:2" ht="23.25" x14ac:dyDescent="0.25">
      <c r="B23" s="38" t="s">
        <v>657</v>
      </c>
    </row>
    <row r="24" spans="2:2" x14ac:dyDescent="0.25">
      <c r="B24" s="36"/>
    </row>
    <row r="25" spans="2:2" x14ac:dyDescent="0.25">
      <c r="B25" s="37" t="s">
        <v>658</v>
      </c>
    </row>
    <row r="26" spans="2:2" x14ac:dyDescent="0.25">
      <c r="B26" s="36"/>
    </row>
    <row r="27" spans="2:2" x14ac:dyDescent="0.25">
      <c r="B27" s="37" t="s">
        <v>659</v>
      </c>
    </row>
    <row r="29" spans="2:2" ht="23.25" x14ac:dyDescent="0.25">
      <c r="B29" s="38" t="s">
        <v>660</v>
      </c>
    </row>
    <row r="30" spans="2:2" x14ac:dyDescent="0.25">
      <c r="B30" s="36"/>
    </row>
    <row r="31" spans="2:2" x14ac:dyDescent="0.25">
      <c r="B31" s="37" t="s">
        <v>661</v>
      </c>
    </row>
    <row r="32" spans="2:2" x14ac:dyDescent="0.25">
      <c r="B32" s="36"/>
    </row>
    <row r="33" spans="2:2" x14ac:dyDescent="0.25">
      <c r="B33" s="37" t="s">
        <v>662</v>
      </c>
    </row>
    <row r="34" spans="2:2" x14ac:dyDescent="0.25">
      <c r="B34" s="36"/>
    </row>
    <row r="35" spans="2:2" x14ac:dyDescent="0.25">
      <c r="B35" s="37" t="s">
        <v>663</v>
      </c>
    </row>
  </sheetData>
  <mergeCells count="1">
    <mergeCell ref="B2:S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1840dca-809a-45fd-853b-f1096af9a7dc" xsi:nil="true"/>
  </documentManagement>
</p:properties>
</file>

<file path=customXml/item2.xml><?xml version="1.0" encoding="utf-8"?>
<scriptIds xmlns="http://schemas.microsoft.com/office/extensibility/maker/v1.0" id="script-ids-node-id">
  <scriptId id="ms-officescript%3A%2F%2Fonedrive_business_itemlink%2F01POJD7PHVVN3UQFQDV5DJ7N5S234L2BKI:ms-officescript%3A%2F%2Fonedrive_business_sharinglink%2Fu!aHR0cHM6Ly9oZWVwaHktbXkuc2hhcmVwb2ludC5jb20vOnU6L2cvcGVyc29uYWwvb2x1bWlkZV9oZWVwaHlfb25taWNyb3NvZnRfY29tL0VmV3JkMGdXQTY5R243ZXkxdmk5QlVnQnJCZmFiREFtZ1gtd0p2UFE1bUFVc0E"/>
</scriptIds>
</file>

<file path=customXml/item3.xml><?xml version="1.0" encoding="utf-8"?>
<ct:contentTypeSchema xmlns:ct="http://schemas.microsoft.com/office/2006/metadata/contentType" xmlns:ma="http://schemas.microsoft.com/office/2006/metadata/properties/metaAttributes" ct:_="" ma:_="" ma:contentTypeName="Document" ma:contentTypeID="0x01010077AFA0FA11BA9541953B22DBD6998BD3" ma:contentTypeVersion="9" ma:contentTypeDescription="Create a new document." ma:contentTypeScope="" ma:versionID="3e4543d3296b9abbb151281402276bc5">
  <xsd:schema xmlns:xsd="http://www.w3.org/2001/XMLSchema" xmlns:xs="http://www.w3.org/2001/XMLSchema" xmlns:p="http://schemas.microsoft.com/office/2006/metadata/properties" xmlns:ns3="b1840dca-809a-45fd-853b-f1096af9a7dc" xmlns:ns4="392bac04-c0ad-43ef-a2d7-f770190794a4" targetNamespace="http://schemas.microsoft.com/office/2006/metadata/properties" ma:root="true" ma:fieldsID="f13a4ccfeb8bc36f06d23ae62a9342e9" ns3:_="" ns4:_="">
    <xsd:import namespace="b1840dca-809a-45fd-853b-f1096af9a7dc"/>
    <xsd:import namespace="392bac04-c0ad-43ef-a2d7-f770190794a4"/>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840dca-809a-45fd-853b-f1096af9a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2bac04-c0ad-43ef-a2d7-f770190794a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4CB2A7-F560-4F1D-9B63-5310A5AFCEBC}">
  <ds:schemaRefs>
    <ds:schemaRef ds:uri="http://schemas.microsoft.com/office/infopath/2007/PartnerControls"/>
    <ds:schemaRef ds:uri="http://schemas.microsoft.com/office/2006/documentManagement/types"/>
    <ds:schemaRef ds:uri="b1840dca-809a-45fd-853b-f1096af9a7dc"/>
    <ds:schemaRef ds:uri="http://purl.org/dc/elements/1.1/"/>
    <ds:schemaRef ds:uri="http://purl.org/dc/terms/"/>
    <ds:schemaRef ds:uri="http://www.w3.org/XML/1998/namespace"/>
    <ds:schemaRef ds:uri="http://schemas.openxmlformats.org/package/2006/metadata/core-properties"/>
    <ds:schemaRef ds:uri="392bac04-c0ad-43ef-a2d7-f770190794a4"/>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71FC43C-1A2D-4F2A-8A97-F7ED58CA81B2}">
  <ds:schemaRefs>
    <ds:schemaRef ds:uri="http://schemas.microsoft.com/office/extensibility/maker/v1.0"/>
  </ds:schemaRefs>
</ds:datastoreItem>
</file>

<file path=customXml/itemProps3.xml><?xml version="1.0" encoding="utf-8"?>
<ds:datastoreItem xmlns:ds="http://schemas.openxmlformats.org/officeDocument/2006/customXml" ds:itemID="{ED028CED-58FC-47E0-AE02-EC7BB4E36F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840dca-809a-45fd-853b-f1096af9a7dc"/>
    <ds:schemaRef ds:uri="392bac04-c0ad-43ef-a2d7-f770190794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E78FDA6-261B-4C49-A124-5D311BC048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Dictionary</vt:lpstr>
      <vt:lpstr>Data (2)</vt:lpstr>
      <vt:lpstr>Pivot</vt:lpstr>
      <vt:lpstr>Charts</vt:lpstr>
      <vt:lpstr>Dashboard</vt:lpstr>
      <vt:lpstr>Analysis &amp; Insights</vt:lpstr>
      <vt:lpstr>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Ajulo Olumide</dc:creator>
  <cp:lastModifiedBy>Damilola</cp:lastModifiedBy>
  <cp:lastPrinted>2025-03-26T02:57:28Z</cp:lastPrinted>
  <dcterms:created xsi:type="dcterms:W3CDTF">2024-11-13T12:39:34Z</dcterms:created>
  <dcterms:modified xsi:type="dcterms:W3CDTF">2025-03-26T09:54:23Z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0x01010077AFA0FA11BA9541953B22DBD6998BD3</vt:lpwstr>
  </property>
</Properties>
</file>