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mc:AlternateContent xmlns:mc="http://schemas.openxmlformats.org/markup-compatibility/2006">
    <mc:Choice Requires="x15">
      <x15ac:absPath xmlns:x15ac="http://schemas.microsoft.com/office/spreadsheetml/2010/11/ac" url="C:\Users\HP\Documents\Capstone-Project\Improgress\2. Artifact and Deliverable\Project Monitoring and Control\"/>
    </mc:Choice>
  </mc:AlternateContent>
  <xr:revisionPtr revIDLastSave="0" documentId="13_ncr:1_{8081CDE0-2A9B-4CB8-847F-E54485BF7082}" xr6:coauthVersionLast="45" xr6:coauthVersionMax="45" xr10:uidLastSave="{00000000-0000-0000-0000-000000000000}"/>
  <bookViews>
    <workbookView xWindow="-120" yWindow="-120" windowWidth="20730" windowHeight="11310" xr2:uid="{00000000-000D-0000-FFFF-FFFF00000000}"/>
  </bookViews>
  <sheets>
    <sheet name="GanttChart" sheetId="9" r:id="rId1"/>
  </sheets>
  <definedNames>
    <definedName name="prevWBS" localSheetId="0">GanttChart!$A1048576</definedName>
    <definedName name="_xlnm.Print_Area" localSheetId="0">GanttChart!$A$1:$BN$76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8" i="9" l="1"/>
  <c r="I58" i="9" s="1"/>
  <c r="I52" i="9"/>
  <c r="F52" i="9"/>
  <c r="I63" i="9" l="1"/>
  <c r="I64" i="9"/>
  <c r="F63" i="9"/>
  <c r="F61" i="9"/>
  <c r="I61" i="9" s="1"/>
  <c r="F62" i="9"/>
  <c r="I62" i="9" s="1"/>
  <c r="F64" i="9"/>
  <c r="F60" i="9"/>
  <c r="I60" i="9"/>
  <c r="F59" i="9"/>
  <c r="I59" i="9"/>
  <c r="F57" i="9"/>
  <c r="I57" i="9" s="1"/>
  <c r="F54" i="9"/>
  <c r="I54" i="9" s="1"/>
  <c r="F50" i="9"/>
  <c r="I50" i="9"/>
  <c r="F49" i="9"/>
  <c r="I49" i="9"/>
  <c r="F48" i="9"/>
  <c r="I48" i="9" s="1"/>
  <c r="F47" i="9"/>
  <c r="I47" i="9" s="1"/>
  <c r="A79" i="9"/>
  <c r="A80" i="9" s="1"/>
  <c r="A81" i="9" s="1"/>
  <c r="A82" i="9" s="1"/>
  <c r="H39" i="9"/>
  <c r="F34" i="9" l="1"/>
  <c r="I34" i="9" s="1"/>
  <c r="F43" i="9" l="1"/>
  <c r="I43" i="9" s="1"/>
  <c r="F44" i="9" l="1"/>
  <c r="I44" i="9" s="1"/>
  <c r="F8" i="9"/>
  <c r="H35" i="9"/>
  <c r="H34" i="9" s="1"/>
  <c r="H9" i="9"/>
  <c r="F42" i="9"/>
  <c r="I42" i="9" s="1"/>
  <c r="F41" i="9"/>
  <c r="I41" i="9" s="1"/>
  <c r="F40" i="9"/>
  <c r="I40" i="9" s="1"/>
  <c r="F39" i="9"/>
  <c r="I39" i="9" s="1"/>
  <c r="F38" i="9"/>
  <c r="I38" i="9" s="1"/>
  <c r="F37" i="9"/>
  <c r="I37" i="9" s="1"/>
  <c r="F36" i="9"/>
  <c r="I36" i="9" s="1"/>
  <c r="F29" i="9"/>
  <c r="I29" i="9" s="1"/>
  <c r="F32" i="9"/>
  <c r="I32" i="9" s="1"/>
  <c r="F33" i="9"/>
  <c r="I33" i="9" s="1"/>
  <c r="F28" i="9"/>
  <c r="I28" i="9" s="1"/>
  <c r="F30" i="9"/>
  <c r="I30" i="9" s="1"/>
  <c r="F31" i="9"/>
  <c r="I31" i="9" s="1"/>
  <c r="F27" i="9"/>
  <c r="I27" i="9" s="1"/>
  <c r="F25" i="9"/>
  <c r="I25" i="9" s="1"/>
  <c r="F23" i="9"/>
  <c r="I23" i="9" s="1"/>
  <c r="F22" i="9"/>
  <c r="I22" i="9" s="1"/>
  <c r="F21" i="9"/>
  <c r="I21" i="9" s="1"/>
  <c r="F20" i="9"/>
  <c r="I20" i="9" s="1"/>
  <c r="F19" i="9"/>
  <c r="I19" i="9" s="1"/>
  <c r="F10" i="9"/>
  <c r="I10" i="9" s="1"/>
  <c r="F11" i="9"/>
  <c r="I11" i="9" s="1"/>
  <c r="F12" i="9"/>
  <c r="I12" i="9" s="1"/>
  <c r="F13" i="9"/>
  <c r="I13" i="9" s="1"/>
  <c r="F14" i="9"/>
  <c r="I14" i="9" s="1"/>
  <c r="F15" i="9"/>
  <c r="I15" i="9" s="1"/>
  <c r="F16" i="9"/>
  <c r="I16" i="9" s="1"/>
  <c r="F17" i="9"/>
  <c r="I17" i="9" s="1"/>
  <c r="F18" i="9"/>
  <c r="I18" i="9" s="1"/>
  <c r="F24" i="9"/>
  <c r="I24" i="9" s="1"/>
  <c r="F26" i="9"/>
  <c r="I26" i="9" s="1"/>
  <c r="F9" i="9" l="1"/>
  <c r="I9" i="9" s="1"/>
  <c r="F35" i="9"/>
  <c r="I35" i="9" s="1"/>
  <c r="F56" i="9"/>
  <c r="I56" i="9" s="1"/>
  <c r="F55" i="9"/>
  <c r="I55" i="9" s="1"/>
  <c r="F53" i="9"/>
  <c r="I53" i="9" s="1"/>
  <c r="F51" i="9"/>
  <c r="I51" i="9" s="1"/>
  <c r="F46" i="9"/>
  <c r="I46" i="9" s="1"/>
  <c r="F81" i="9" l="1"/>
  <c r="I81" i="9" s="1"/>
  <c r="F82" i="9"/>
  <c r="I82" i="9" s="1"/>
  <c r="F80" i="9"/>
  <c r="I80" i="9" s="1"/>
  <c r="K6" i="9" l="1"/>
  <c r="K7" i="9" l="1"/>
  <c r="K4" i="9"/>
  <c r="A8" i="9"/>
  <c r="L6" i="9" l="1"/>
  <c r="M6" i="9" l="1"/>
  <c r="N6" i="9" l="1"/>
  <c r="O6" i="9" l="1"/>
  <c r="K5" i="9"/>
  <c r="P6" i="9" l="1"/>
  <c r="L7" i="9"/>
  <c r="Q6" i="9" l="1"/>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l="1"/>
  <c r="A14" i="9" s="1"/>
  <c r="A15" i="9" s="1"/>
  <c r="A16" i="9" s="1"/>
  <c r="A17" i="9" s="1"/>
  <c r="A18" i="9" s="1"/>
  <c r="A19" i="9" l="1"/>
  <c r="A20" i="9" l="1"/>
  <c r="A21" i="9" s="1"/>
  <c r="A22" i="9" l="1"/>
  <c r="A23" i="9" s="1"/>
  <c r="A24" i="9" s="1"/>
  <c r="A25" i="9" l="1"/>
  <c r="A26" i="9" s="1"/>
  <c r="A27" i="9" l="1"/>
  <c r="A28" i="9" s="1"/>
  <c r="A29" i="9" s="1"/>
  <c r="A30" i="9" l="1"/>
  <c r="A31" i="9" s="1"/>
  <c r="A32" i="9" s="1"/>
  <c r="A33" i="9" s="1"/>
  <c r="A34" i="9" s="1"/>
  <c r="A35" i="9" s="1"/>
  <c r="A36" i="9" l="1"/>
  <c r="A37" i="9" s="1"/>
  <c r="A38" i="9" s="1"/>
  <c r="A39" i="9" s="1"/>
  <c r="A40" i="9" l="1"/>
  <c r="A41" i="9" s="1"/>
  <c r="A42" i="9" s="1"/>
  <c r="F45" i="9"/>
  <c r="I45" i="9" s="1"/>
  <c r="A43" i="9" l="1"/>
  <c r="A44" i="9" s="1"/>
  <c r="A45" i="9" s="1"/>
  <c r="A46" i="9" s="1"/>
  <c r="A47" i="9" l="1"/>
  <c r="A48" i="9" s="1"/>
  <c r="A49" i="9" l="1"/>
  <c r="A50" i="9" l="1"/>
  <c r="A51" i="9" s="1"/>
  <c r="A52" i="9" s="1"/>
  <c r="A53" i="9" l="1"/>
  <c r="A54" i="9" s="1"/>
  <c r="A55" i="9" s="1"/>
  <c r="A56" i="9" s="1"/>
  <c r="A57" i="9" s="1"/>
  <c r="A58" i="9" s="1"/>
  <c r="A59" i="9" l="1"/>
  <c r="A60" i="9" s="1"/>
  <c r="A61" i="9" s="1"/>
  <c r="A62" i="9" s="1"/>
  <c r="A63" i="9" s="1"/>
  <c r="A6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<sst xmlns="http://schemas.openxmlformats.org/spreadsheetml/2006/main" count="104" uniqueCount="79">
  <si>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</si>
  <si>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</si>
  <si>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</si>
  <si>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</si>
  <si>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</si>
  <si>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</si>
  <si>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</si>
  <si>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</si>
  <si>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</si>
  <si>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</si>
  <si>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</si>
  <si>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</si>
  <si>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</si>
  <si>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</si>
  <si>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Project Lead</t>
  </si>
  <si>
    <t>See the Help worksheet to learn how to use these template rows. You can hide these rows before printing.</t>
  </si>
  <si>
    <t>Project Start Date</t>
  </si>
  <si>
    <t>Project Management Plan &amp; Process</t>
  </si>
  <si>
    <t>Create Communication Plan</t>
  </si>
  <si>
    <t>Create Configuration Plan</t>
  </si>
  <si>
    <t>Create Project Charter</t>
  </si>
  <si>
    <t>Create Project Plan</t>
  </si>
  <si>
    <t>Create Development Process</t>
  </si>
  <si>
    <t>Create Quality Management Plan</t>
  </si>
  <si>
    <t>Create Measurement Plan</t>
  </si>
  <si>
    <t>Create Risk Management Plan</t>
  </si>
  <si>
    <t>Planing</t>
  </si>
  <si>
    <t>Requirement Plan and Process</t>
  </si>
  <si>
    <t>Architecture Plan and Process</t>
  </si>
  <si>
    <t>Details Design Plan and Process</t>
  </si>
  <si>
    <t>Implementation Plan and Process</t>
  </si>
  <si>
    <t>Test Plan and Process</t>
  </si>
  <si>
    <t>Trainning Plan</t>
  </si>
  <si>
    <t>Create Requirement Plan</t>
  </si>
  <si>
    <t>Create Requirement Process</t>
  </si>
  <si>
    <t>Create Architecture Plan</t>
  </si>
  <si>
    <t>Create Architecture Process</t>
  </si>
  <si>
    <t>Create Details Design Process</t>
  </si>
  <si>
    <t>Create Implementation Plan</t>
  </si>
  <si>
    <t>Create Implementation Process</t>
  </si>
  <si>
    <t>Create Test Plan</t>
  </si>
  <si>
    <t>Create Test Process</t>
  </si>
  <si>
    <t>Create Trainning Plan</t>
  </si>
  <si>
    <t>Đạt Huỳnh</t>
  </si>
  <si>
    <t>Quốc Nhân</t>
  </si>
  <si>
    <t>Quang Vương</t>
  </si>
  <si>
    <t>Anh Minh</t>
  </si>
  <si>
    <t>Như Phương</t>
  </si>
  <si>
    <t>Analysing &amp; Training</t>
  </si>
  <si>
    <t>Requirement</t>
  </si>
  <si>
    <t>Architecture and Design</t>
  </si>
  <si>
    <t>Training</t>
  </si>
  <si>
    <t>Release S.R.S</t>
  </si>
  <si>
    <t>Release ConOp</t>
  </si>
  <si>
    <t>Release Tracebility Matrix</t>
  </si>
  <si>
    <t>Release Architecture Driver</t>
  </si>
  <si>
    <t>Release Architecture Design</t>
  </si>
  <si>
    <t>Release Details Design</t>
  </si>
  <si>
    <t>All Menber Team</t>
  </si>
  <si>
    <t>Implementation &amp; Testing</t>
  </si>
  <si>
    <t>ASSIGN</t>
  </si>
  <si>
    <t>Hello World Team</t>
  </si>
  <si>
    <t>[BDS App] Project Schedule</t>
  </si>
  <si>
    <t>Risk Management</t>
  </si>
  <si>
    <t>Feature "Quản lý thông tin"</t>
  </si>
  <si>
    <t>Feature "Quản lý tài khoản"</t>
  </si>
  <si>
    <t>Feature "Quản lý dự án bất động sản"</t>
  </si>
  <si>
    <t>Feature "Quản lý thống kê, báo cáo"</t>
  </si>
  <si>
    <t>Feature "Quản lý công tác"</t>
  </si>
  <si>
    <t>Feature "Quản lý nghỉ việc"</t>
  </si>
  <si>
    <t>Feature "Chức năng sinh nhật"</t>
  </si>
  <si>
    <t>Module 1</t>
  </si>
  <si>
    <t>Implementation</t>
  </si>
  <si>
    <t>Feature "Đăng nhập "</t>
  </si>
  <si>
    <t>Testing</t>
  </si>
  <si>
    <t>Module 2</t>
  </si>
  <si>
    <t>Module 3</t>
  </si>
  <si>
    <t>Design Module 2</t>
  </si>
  <si>
    <t>Design Module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</si>
</sst>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9"/>
      <color theme="1"/>
      <name val="Arial"/>
      <family val="2"/>
    </font>
    <font>
      <b/>
      <sz val="9"/>
      <name val="Arial"/>
      <family val="2"/>
      <scheme val="minor"/>
    </font>
    <font>
      <sz val="8"/>
      <color theme="1" tint="0.34998626667073579"/>
      <name val="Arial"/>
      <family val="2"/>
      <scheme val="minor"/>
    </font>
    <font>
      <b/>
      <sz val="9"/>
      <color theme="1" tint="0.34998626667073579"/>
      <name val="Arial"/>
      <family val="2"/>
      <scheme val="minor"/>
    </font>
    <font>
      <b/>
      <sz val="9"/>
      <color theme="1" tint="0.34998626667073579"/>
      <name val="Arial"/>
      <family val="1"/>
      <scheme val="minor"/>
    </font>
    <font>
      <b/>
      <sz val="9"/>
      <color theme="1"/>
      <name val="Arial"/>
      <family val="2"/>
    </font>
    <font>
      <b/>
      <i/>
      <sz val="9"/>
      <color theme="1"/>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77">
    <xf numFmtId="0" fontId="0" fillId="0" borderId="0" xfId="0"/>
    <xf numFmtId="0" fontId="27" fillId="0" borderId="0" xfId="0" applyFont="1" applyProtection="1"/>
    <xf numFmtId="0" fontId="27" fillId="0" borderId="0" xfId="0" applyFont="1" applyFill="1" applyBorder="1" applyProtection="1"/>
    <xf numFmtId="0" fontId="27" fillId="0" borderId="0" xfId="0" applyNumberFormat="1" applyFont="1" applyFill="1" applyBorder="1" applyProtection="1"/>
    <xf numFmtId="0" fontId="27" fillId="0" borderId="0" xfId="0" applyNumberFormat="1" applyFont="1" applyProtection="1"/>
    <xf numFmtId="0" fontId="28" fillId="20" borderId="12" xfId="0" applyFont="1" applyFill="1" applyBorder="1" applyAlignment="1" applyProtection="1">
      <alignment vertical="center"/>
    </xf>
    <xf numFmtId="0" fontId="28" fillId="20" borderId="12" xfId="0" applyNumberFormat="1" applyFont="1" applyFill="1" applyBorder="1" applyAlignment="1" applyProtection="1">
      <alignment horizontal="center" vertical="center"/>
    </xf>
    <xf numFmtId="9" fontId="28" fillId="20" borderId="12" xfId="40" applyFont="1" applyFill="1" applyBorder="1" applyAlignment="1" applyProtection="1">
      <alignment horizontal="center" vertical="center"/>
    </xf>
    <xf numFmtId="0" fontId="28" fillId="20" borderId="12" xfId="0" applyFont="1" applyFill="1" applyBorder="1" applyAlignment="1" applyProtection="1">
      <alignment horizontal="center" vertical="center"/>
    </xf>
    <xf numFmtId="0" fontId="28" fillId="20" borderId="10" xfId="0" applyFont="1" applyFill="1" applyBorder="1" applyAlignment="1" applyProtection="1">
      <alignment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0" fontId="31" fillId="0" borderId="11" xfId="0" applyFont="1" applyBorder="1" applyAlignment="1" applyProtection="1">
      <alignment horizontal="center" vertical="center"/>
    </xf>
    <xf numFmtId="0" fontId="28"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28" fillId="20" borderId="10" xfId="0" applyNumberFormat="1" applyFont="1" applyFill="1" applyBorder="1" applyAlignment="1" applyProtection="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20" borderId="10" xfId="0" applyFont="1" applyFill="1" applyBorder="1" applyAlignment="1" applyProtection="1">
      <alignment horizontal="center" vertical="center"/>
    </xf>
    <xf numFmtId="0" fontId="32"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0" fontId="28" fillId="0" borderId="0" xfId="0" applyFont="1" applyFill="1" applyBorder="1" applyAlignment="1" applyProtection="1">
      <alignment vertical="center"/>
    </xf>
    <xf numFmtId="0" fontId="29" fillId="0" borderId="0" xfId="0" applyFont="1" applyFill="1" applyBorder="1" applyAlignment="1" applyProtection="1">
      <alignment vertical="center"/>
    </xf>
    <xf numFmtId="0" fontId="27" fillId="0" borderId="0" xfId="0" applyNumberFormat="1" applyFont="1" applyFill="1" applyBorder="1" applyProtection="1">
      <protection locked="0"/>
    </xf>
    <xf numFmtId="0" fontId="27" fillId="0" borderId="0" xfId="0" applyFont="1" applyProtection="1">
      <protection locked="0"/>
    </xf>
    <xf numFmtId="0" fontId="27" fillId="0" borderId="0" xfId="0" applyNumberFormat="1" applyFont="1" applyProtection="1">
      <protection locked="0"/>
    </xf>
    <xf numFmtId="0" fontId="27" fillId="0" borderId="0" xfId="0" applyFont="1" applyFill="1" applyBorder="1" applyProtection="1">
      <protection locked="0"/>
    </xf>
    <xf numFmtId="0" fontId="35" fillId="24" borderId="0" xfId="0" applyNumberFormat="1" applyFont="1" applyFill="1" applyBorder="1" applyAlignment="1" applyProtection="1">
      <alignment vertical="center"/>
      <protection locked="0"/>
    </xf>
    <xf numFmtId="0" fontId="36" fillId="24" borderId="0" xfId="0" applyFont="1" applyFill="1" applyProtection="1"/>
    <xf numFmtId="0" fontId="37" fillId="24" borderId="0" xfId="0" applyFont="1" applyFill="1" applyBorder="1" applyAlignment="1">
      <alignment vertical="center"/>
    </xf>
    <xf numFmtId="0" fontId="36" fillId="24" borderId="0" xfId="0" applyFont="1" applyFill="1" applyBorder="1" applyProtection="1"/>
    <xf numFmtId="1" fontId="31" fillId="22" borderId="11" xfId="0" applyNumberFormat="1" applyFont="1" applyFill="1" applyBorder="1" applyAlignment="1" applyProtection="1">
      <alignment horizontal="center" vertical="center"/>
    </xf>
    <xf numFmtId="9" fontId="31" fillId="22" borderId="11" xfId="40" applyFont="1" applyFill="1" applyBorder="1" applyAlignment="1" applyProtection="1">
      <alignment horizontal="center" vertical="center"/>
    </xf>
    <xf numFmtId="0" fontId="41"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left" vertical="center"/>
    </xf>
    <xf numFmtId="0" fontId="39" fillId="27" borderId="14" xfId="0" applyFont="1" applyFill="1" applyBorder="1" applyAlignment="1" applyProtection="1">
      <alignment horizontal="left" vertical="center"/>
    </xf>
    <xf numFmtId="0" fontId="39"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center" vertical="center" wrapText="1"/>
    </xf>
    <xf numFmtId="0" fontId="39" fillId="27" borderId="14" xfId="0" applyFont="1" applyFill="1" applyBorder="1" applyAlignment="1" applyProtection="1">
      <alignment horizontal="center" vertical="center"/>
    </xf>
    <xf numFmtId="0" fontId="41" fillId="26" borderId="15" xfId="0" applyNumberFormat="1" applyFont="1" applyFill="1" applyBorder="1" applyAlignment="1" applyProtection="1">
      <alignment horizontal="center" vertical="center" shrinkToFit="1"/>
    </xf>
    <xf numFmtId="0" fontId="41" fillId="26" borderId="14" xfId="0" applyFont="1" applyFill="1" applyBorder="1" applyAlignment="1" applyProtection="1"/>
    <xf numFmtId="0" fontId="41" fillId="23" borderId="14" xfId="0" applyFont="1" applyFill="1" applyBorder="1" applyAlignment="1" applyProtection="1"/>
    <xf numFmtId="0" fontId="43" fillId="23" borderId="0" xfId="0" applyNumberFormat="1" applyFont="1" applyFill="1" applyBorder="1" applyProtection="1"/>
    <xf numFmtId="0" fontId="43" fillId="23" borderId="0" xfId="0" applyFont="1" applyFill="1" applyProtection="1"/>
    <xf numFmtId="0" fontId="43" fillId="23" borderId="0" xfId="0" applyNumberFormat="1" applyFont="1" applyFill="1" applyProtection="1"/>
    <xf numFmtId="166" fontId="40" fillId="23" borderId="13" xfId="0" applyNumberFormat="1" applyFont="1" applyFill="1" applyBorder="1" applyAlignment="1" applyProtection="1">
      <alignment horizontal="center" vertical="center" shrinkToFit="1"/>
    </xf>
    <xf numFmtId="0" fontId="43" fillId="23" borderId="0" xfId="0" applyFont="1" applyFill="1" applyBorder="1" applyProtection="1"/>
    <xf numFmtId="0" fontId="34" fillId="23" borderId="0" xfId="0" applyFont="1" applyFill="1" applyAlignment="1" applyProtection="1">
      <alignment vertical="center"/>
    </xf>
    <xf numFmtId="0" fontId="34" fillId="23" borderId="0" xfId="0" applyFont="1" applyFill="1" applyBorder="1" applyAlignment="1" applyProtection="1">
      <alignment vertical="center"/>
    </xf>
    <xf numFmtId="0" fontId="33" fillId="25" borderId="0" xfId="0" applyNumberFormat="1" applyFont="1" applyFill="1" applyBorder="1" applyAlignment="1" applyProtection="1">
      <alignment vertical="center"/>
      <protection locked="0"/>
    </xf>
    <xf numFmtId="0" fontId="44" fillId="25" borderId="0" xfId="34" applyNumberFormat="1" applyFont="1" applyFill="1" applyBorder="1" applyAlignment="1" applyProtection="1">
      <alignment horizontal="right" vertical="center"/>
      <protection locked="0"/>
    </xf>
    <xf numFmtId="0" fontId="33" fillId="25" borderId="0" xfId="0" applyFont="1" applyFill="1" applyBorder="1" applyAlignment="1" applyProtection="1">
      <alignment vertical="center"/>
      <protection locked="0"/>
    </xf>
    <xf numFmtId="0" fontId="38" fillId="25" borderId="0" xfId="0" applyFont="1" applyFill="1" applyBorder="1" applyAlignment="1" applyProtection="1">
      <alignment vertical="center"/>
      <protection locked="0"/>
    </xf>
    <xf numFmtId="0" fontId="26" fillId="25" borderId="0" xfId="0" applyFont="1" applyFill="1" applyBorder="1" applyAlignment="1" applyProtection="1">
      <alignment vertical="center"/>
    </xf>
    <xf numFmtId="0" fontId="41" fillId="26" borderId="16" xfId="0" applyNumberFormat="1" applyFont="1" applyFill="1" applyBorder="1" applyAlignment="1" applyProtection="1">
      <alignment horizontal="center" vertical="center" shrinkToFit="1"/>
    </xf>
    <xf numFmtId="0" fontId="41" fillId="26" borderId="17" xfId="0" applyNumberFormat="1" applyFont="1" applyFill="1" applyBorder="1" applyAlignment="1" applyProtection="1">
      <alignment horizontal="center" vertical="center" shrinkToFit="1"/>
    </xf>
    <xf numFmtId="0" fontId="41" fillId="26" borderId="18" xfId="0" applyNumberFormat="1" applyFont="1" applyFill="1" applyBorder="1" applyAlignment="1" applyProtection="1">
      <alignment horizontal="center" vertical="center" shrinkToFit="1"/>
    </xf>
    <xf numFmtId="0" fontId="41" fillId="26" borderId="19" xfId="0" applyNumberFormat="1" applyFont="1" applyFill="1" applyBorder="1" applyAlignment="1" applyProtection="1">
      <alignment horizontal="center" vertical="center" shrinkToFit="1"/>
    </xf>
    <xf numFmtId="166" fontId="40" fillId="23" borderId="20" xfId="0" applyNumberFormat="1" applyFont="1" applyFill="1" applyBorder="1" applyAlignment="1" applyProtection="1">
      <alignment horizontal="center" vertical="center" shrinkToFit="1"/>
    </xf>
    <xf numFmtId="166" fontId="40" fillId="23" borderId="21" xfId="0" applyNumberFormat="1" applyFont="1" applyFill="1" applyBorder="1" applyAlignment="1" applyProtection="1">
      <alignment horizontal="center" vertical="center" shrinkToFit="1"/>
    </xf>
    <xf numFmtId="166" fontId="40" fillId="23" borderId="22" xfId="0" applyNumberFormat="1" applyFont="1" applyFill="1" applyBorder="1" applyAlignment="1" applyProtection="1">
      <alignment horizontal="center" vertical="center" shrinkToFit="1"/>
    </xf>
    <xf numFmtId="166" fontId="40" fillId="23" borderId="23" xfId="0" applyNumberFormat="1" applyFont="1" applyFill="1" applyBorder="1" applyAlignment="1" applyProtection="1">
      <alignment horizontal="center" vertical="center" shrinkToFit="1"/>
    </xf>
    <xf numFmtId="166" fontId="40" fillId="23" borderId="24" xfId="0" applyNumberFormat="1" applyFont="1" applyFill="1" applyBorder="1" applyAlignment="1" applyProtection="1">
      <alignment horizontal="center" vertical="center" shrinkToFit="1"/>
    </xf>
    <xf numFmtId="166" fontId="40" fillId="23" borderId="25" xfId="0" applyNumberFormat="1" applyFont="1" applyFill="1" applyBorder="1" applyAlignment="1" applyProtection="1">
      <alignment horizontal="center" vertical="center" shrinkToFit="1"/>
    </xf>
    <xf numFmtId="166" fontId="40" fillId="23" borderId="26" xfId="0" applyNumberFormat="1" applyFont="1" applyFill="1" applyBorder="1" applyAlignment="1" applyProtection="1">
      <alignment horizontal="center" vertical="center" shrinkToFit="1"/>
    </xf>
    <xf numFmtId="166" fontId="40" fillId="23" borderId="27" xfId="0" applyNumberFormat="1" applyFont="1" applyFill="1" applyBorder="1" applyAlignment="1" applyProtection="1">
      <alignment horizontal="center" vertical="center" shrinkToFit="1"/>
    </xf>
    <xf numFmtId="166" fontId="40" fillId="23" borderId="28" xfId="0" applyNumberFormat="1" applyFont="1" applyFill="1" applyBorder="1" applyAlignment="1" applyProtection="1">
      <alignment horizontal="center" vertical="center" shrinkToFit="1"/>
    </xf>
    <xf numFmtId="166" fontId="40" fillId="23" borderId="29" xfId="0" applyNumberFormat="1" applyFont="1" applyFill="1" applyBorder="1" applyAlignment="1" applyProtection="1">
      <alignment horizontal="center" vertical="center" shrinkToFit="1"/>
    </xf>
    <xf numFmtId="166" fontId="40" fillId="23" borderId="30" xfId="0" applyNumberFormat="1" applyFont="1" applyFill="1" applyBorder="1" applyAlignment="1" applyProtection="1">
      <alignment horizontal="center" vertical="center" shrinkToFit="1"/>
    </xf>
    <xf numFmtId="166" fontId="40" fillId="23" borderId="31" xfId="0" applyNumberFormat="1" applyFont="1" applyFill="1" applyBorder="1" applyAlignment="1" applyProtection="1">
      <alignment horizontal="center" vertical="center" shrinkToFit="1"/>
    </xf>
    <xf numFmtId="166" fontId="40" fillId="23" borderId="32" xfId="0" applyNumberFormat="1" applyFont="1" applyFill="1" applyBorder="1" applyAlignment="1" applyProtection="1">
      <alignment horizontal="center" vertical="center" shrinkToFit="1"/>
    </xf>
    <xf numFmtId="166" fontId="40" fillId="23" borderId="33" xfId="0" applyNumberFormat="1" applyFont="1" applyFill="1" applyBorder="1" applyAlignment="1" applyProtection="1">
      <alignment horizontal="center" vertical="center" shrinkToFit="1"/>
    </xf>
    <xf numFmtId="166" fontId="40" fillId="23" borderId="34" xfId="0" applyNumberFormat="1" applyFont="1" applyFill="1" applyBorder="1" applyAlignment="1" applyProtection="1">
      <alignment horizontal="center" vertical="center" shrinkToFit="1"/>
    </xf>
    <xf numFmtId="0" fontId="30" fillId="20" borderId="12" xfId="0" applyFont="1" applyFill="1" applyBorder="1" applyAlignment="1" applyProtection="1">
      <alignment horizontal="left" vertical="center" indent="1"/>
    </xf>
    <xf numFmtId="0" fontId="30" fillId="20" borderId="10" xfId="0" applyFont="1" applyFill="1" applyBorder="1" applyAlignment="1" applyProtection="1">
      <alignment horizontal="left" vertical="center" indent="1"/>
    </xf>
    <xf numFmtId="0" fontId="39" fillId="27" borderId="14" xfId="0" applyFont="1" applyFill="1" applyBorder="1" applyAlignment="1" applyProtection="1">
      <alignment horizontal="right" vertical="center" wrapText="1"/>
    </xf>
    <xf numFmtId="165" fontId="48" fillId="21" borderId="11" xfId="0" applyNumberFormat="1" applyFont="1" applyFill="1" applyBorder="1" applyAlignment="1" applyProtection="1">
      <alignment horizontal="center" vertical="center"/>
    </xf>
    <xf numFmtId="165" fontId="47" fillId="20" borderId="10" xfId="0" applyNumberFormat="1" applyFont="1" applyFill="1" applyBorder="1" applyAlignment="1" applyProtection="1">
      <alignment horizontal="center" vertical="center"/>
    </xf>
    <xf numFmtId="165" fontId="48" fillId="20" borderId="10" xfId="0" applyNumberFormat="1" applyFont="1" applyFill="1" applyBorder="1" applyAlignment="1" applyProtection="1">
      <alignment horizontal="center" vertical="center"/>
    </xf>
    <xf numFmtId="0" fontId="49" fillId="0" borderId="10" xfId="0" applyFont="1" applyFill="1" applyBorder="1" applyAlignment="1" applyProtection="1">
      <alignment vertical="center"/>
    </xf>
    <xf numFmtId="165" fontId="50" fillId="0" borderId="11" xfId="0" applyNumberFormat="1" applyFont="1" applyFill="1" applyBorder="1" applyAlignment="1" applyProtection="1">
      <alignment horizontal="center" vertical="center"/>
    </xf>
    <xf numFmtId="0" fontId="50" fillId="0" borderId="10" xfId="0" applyFont="1" applyFill="1" applyBorder="1" applyAlignment="1" applyProtection="1">
      <alignment vertical="center"/>
    </xf>
    <xf numFmtId="0" fontId="50" fillId="0" borderId="11" xfId="0" applyFont="1" applyBorder="1" applyAlignment="1" applyProtection="1">
      <alignment horizontal="center" vertical="center"/>
    </xf>
    <xf numFmtId="0" fontId="45" fillId="20" borderId="12" xfId="0" applyNumberFormat="1" applyFont="1" applyFill="1" applyBorder="1" applyAlignment="1" applyProtection="1">
      <alignment horizontal="left" vertical="center"/>
    </xf>
    <xf numFmtId="0" fontId="46" fillId="21" borderId="10" xfId="0" applyNumberFormat="1" applyFont="1" applyFill="1" applyBorder="1" applyAlignment="1" applyProtection="1">
      <alignment horizontal="left" vertical="center"/>
    </xf>
    <xf numFmtId="0" fontId="45" fillId="20" borderId="10" xfId="0" applyNumberFormat="1" applyFont="1" applyFill="1" applyBorder="1" applyAlignment="1" applyProtection="1">
      <alignment horizontal="left" vertical="center"/>
    </xf>
    <xf numFmtId="1" fontId="51" fillId="20" borderId="12" xfId="0" applyNumberFormat="1" applyFont="1" applyFill="1" applyBorder="1" applyAlignment="1" applyProtection="1">
      <alignment horizontal="center" vertical="center"/>
    </xf>
    <xf numFmtId="1" fontId="52" fillId="21" borderId="11" xfId="0" applyNumberFormat="1" applyFont="1" applyFill="1" applyBorder="1" applyAlignment="1" applyProtection="1">
      <alignment horizontal="center" vertical="center"/>
    </xf>
    <xf numFmtId="1" fontId="51" fillId="20"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3" fillId="23" borderId="0" xfId="0" applyNumberFormat="1" applyFont="1" applyFill="1" applyBorder="1" applyProtection="1"/>
    <xf numFmtId="0" fontId="54" fillId="23" borderId="0" xfId="0" applyNumberFormat="1" applyFont="1" applyFill="1" applyBorder="1" applyAlignment="1" applyProtection="1">
      <alignment vertical="center"/>
      <protection locked="0"/>
    </xf>
    <xf numFmtId="0" fontId="55" fillId="23" borderId="0" xfId="34" applyNumberFormat="1" applyFont="1" applyFill="1" applyBorder="1" applyAlignment="1" applyProtection="1">
      <alignment horizontal="right" vertical="center"/>
      <protection locked="0"/>
    </xf>
    <xf numFmtId="0" fontId="54" fillId="23" borderId="0" xfId="0" applyFont="1" applyFill="1" applyBorder="1" applyAlignment="1" applyProtection="1">
      <alignment vertical="center"/>
      <protection locked="0"/>
    </xf>
    <xf numFmtId="0" fontId="56" fillId="23" borderId="0" xfId="0" applyFont="1" applyFill="1" applyBorder="1" applyAlignment="1" applyProtection="1">
      <alignment vertical="center"/>
      <protection locked="0"/>
    </xf>
    <xf numFmtId="0" fontId="57" fillId="23" borderId="0" xfId="0" applyFont="1" applyFill="1" applyBorder="1" applyAlignment="1" applyProtection="1">
      <alignment vertical="center"/>
    </xf>
    <xf numFmtId="0" fontId="58" fillId="20" borderId="10" xfId="0" applyFont="1" applyFill="1" applyBorder="1" applyAlignment="1" applyProtection="1">
      <alignment horizontal="left" vertical="center" indent="1"/>
    </xf>
    <xf numFmtId="1" fontId="48" fillId="21" borderId="11" xfId="0" applyNumberFormat="1" applyFont="1" applyFill="1" applyBorder="1" applyAlignment="1" applyProtection="1">
      <alignment horizontal="right" vertical="center" indent="1"/>
    </xf>
    <xf numFmtId="1" fontId="48" fillId="20" borderId="10" xfId="0" applyNumberFormat="1" applyFont="1" applyFill="1" applyBorder="1" applyAlignment="1" applyProtection="1">
      <alignment horizontal="right" vertical="center" indent="1"/>
    </xf>
    <xf numFmtId="1" fontId="48" fillId="20" borderId="12"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36" fillId="27" borderId="14" xfId="0" applyFont="1" applyFill="1" applyBorder="1" applyAlignment="1" applyProtection="1">
      <alignment horizontal="left" vertical="center" indent="1"/>
    </xf>
    <xf numFmtId="0" fontId="31" fillId="0" borderId="0" xfId="0" applyFont="1" applyFill="1" applyBorder="1" applyAlignment="1" applyProtection="1">
      <alignment vertical="center"/>
    </xf>
    <xf numFmtId="0" fontId="28" fillId="0" borderId="0" xfId="0" applyFont="1" applyFill="1" applyAlignment="1" applyProtection="1">
      <alignment vertical="center"/>
    </xf>
    <xf numFmtId="0" fontId="50" fillId="0" borderId="0" xfId="0" applyFont="1" applyFill="1" applyAlignment="1" applyProtection="1">
      <alignment vertical="center"/>
    </xf>
    <xf numFmtId="0" fontId="48" fillId="0" borderId="0" xfId="0" applyFont="1" applyFill="1" applyAlignment="1" applyProtection="1">
      <alignment vertical="center"/>
    </xf>
    <xf numFmtId="0" fontId="51" fillId="0" borderId="0" xfId="0" applyFont="1" applyFill="1" applyAlignment="1" applyProtection="1">
      <alignment vertical="center"/>
    </xf>
    <xf numFmtId="0" fontId="59" fillId="23" borderId="0" xfId="0" applyFont="1" applyFill="1" applyBorder="1" applyProtection="1"/>
    <xf numFmtId="0" fontId="60" fillId="23" borderId="0" xfId="0" applyFont="1" applyFill="1" applyAlignment="1" applyProtection="1">
      <alignment vertical="center"/>
    </xf>
    <xf numFmtId="0" fontId="59" fillId="23" borderId="0" xfId="0" applyNumberFormat="1" applyFont="1" applyFill="1" applyBorder="1" applyProtection="1"/>
    <xf numFmtId="0" fontId="60" fillId="23" borderId="0" xfId="0" applyNumberFormat="1" applyFont="1" applyFill="1" applyBorder="1" applyAlignment="1" applyProtection="1">
      <alignment vertical="center"/>
    </xf>
    <xf numFmtId="0" fontId="62" fillId="25" borderId="0" xfId="0" applyNumberFormat="1" applyFont="1" applyFill="1" applyBorder="1" applyAlignment="1" applyProtection="1">
      <alignment horizontal="left" vertical="center" indent="1"/>
      <protection locked="0"/>
    </xf>
    <xf numFmtId="0" fontId="61" fillId="23" borderId="0" xfId="0" applyFont="1" applyFill="1" applyBorder="1" applyAlignment="1" applyProtection="1">
      <alignment horizontal="right" vertical="center" indent="1"/>
    </xf>
    <xf numFmtId="0" fontId="61" fillId="22" borderId="35" xfId="0" applyNumberFormat="1" applyFont="1" applyFill="1" applyBorder="1" applyAlignment="1" applyProtection="1">
      <alignment horizontal="center" vertical="center"/>
      <protection locked="0"/>
    </xf>
    <xf numFmtId="0" fontId="63" fillId="23" borderId="39" xfId="0" applyNumberFormat="1" applyFont="1" applyFill="1" applyBorder="1" applyAlignment="1" applyProtection="1">
      <alignment vertical="center"/>
    </xf>
    <xf numFmtId="0" fontId="63" fillId="23" borderId="0" xfId="0" applyNumberFormat="1" applyFont="1" applyFill="1" applyBorder="1" applyAlignment="1" applyProtection="1">
      <alignment vertical="center"/>
    </xf>
    <xf numFmtId="0" fontId="63" fillId="23" borderId="40" xfId="0" applyNumberFormat="1" applyFont="1" applyFill="1" applyBorder="1" applyAlignment="1" applyProtection="1">
      <alignment vertical="center"/>
    </xf>
    <xf numFmtId="0" fontId="64" fillId="24" borderId="0" xfId="0" applyNumberFormat="1" applyFont="1" applyFill="1" applyBorder="1" applyAlignment="1" applyProtection="1">
      <alignment horizontal="left" vertical="center" indent="1"/>
      <protection locked="0"/>
    </xf>
    <xf numFmtId="0" fontId="36" fillId="24" borderId="0" xfId="0" applyFont="1" applyFill="1" applyAlignment="1" applyProtection="1">
      <alignment horizontal="center" vertical="center"/>
    </xf>
    <xf numFmtId="0" fontId="66" fillId="0" borderId="10" xfId="0" applyFont="1" applyFill="1" applyBorder="1" applyAlignment="1" applyProtection="1">
      <alignment horizontal="left" vertical="center" wrapText="1" indent="1"/>
    </xf>
    <xf numFmtId="0" fontId="65" fillId="0" borderId="42" xfId="0" applyFont="1" applyBorder="1" applyAlignment="1">
      <alignment horizontal="left" vertical="center" wrapText="1" indent="4"/>
    </xf>
    <xf numFmtId="165" fontId="50" fillId="20" borderId="11" xfId="0" applyNumberFormat="1" applyFont="1" applyFill="1" applyBorder="1" applyAlignment="1" applyProtection="1">
      <alignment horizontal="center" vertical="center"/>
    </xf>
    <xf numFmtId="0" fontId="67" fillId="21" borderId="10" xfId="0" applyNumberFormat="1" applyFont="1" applyFill="1" applyBorder="1" applyAlignment="1" applyProtection="1">
      <alignment horizontal="left" vertical="center"/>
    </xf>
    <xf numFmtId="0" fontId="68" fillId="21" borderId="10" xfId="0" applyNumberFormat="1" applyFont="1" applyFill="1" applyBorder="1" applyAlignment="1" applyProtection="1">
      <alignment horizontal="left" vertical="center"/>
    </xf>
    <xf numFmtId="0" fontId="69" fillId="21" borderId="10" xfId="0" applyNumberFormat="1" applyFont="1" applyFill="1" applyBorder="1" applyAlignment="1" applyProtection="1">
      <alignment horizontal="left" vertical="center"/>
    </xf>
    <xf numFmtId="0" fontId="65" fillId="0" borderId="42" xfId="0" applyFont="1" applyBorder="1" applyAlignment="1">
      <alignment horizontal="left" vertical="center" wrapText="1"/>
    </xf>
    <xf numFmtId="0" fontId="70" fillId="22" borderId="41" xfId="0" applyFont="1" applyFill="1" applyBorder="1" applyAlignment="1">
      <alignment horizontal="left" vertical="center" wrapText="1" indent="1"/>
    </xf>
    <xf numFmtId="165" fontId="48" fillId="20" borderId="11" xfId="0" applyNumberFormat="1" applyFont="1" applyFill="1" applyBorder="1" applyAlignment="1" applyProtection="1">
      <alignment horizontal="center" vertical="center"/>
    </xf>
    <xf numFmtId="1" fontId="31" fillId="20" borderId="11" xfId="0" applyNumberFormat="1" applyFont="1" applyFill="1" applyBorder="1" applyAlignment="1" applyProtection="1">
      <alignment horizontal="center" vertical="center"/>
    </xf>
    <xf numFmtId="1" fontId="48" fillId="20" borderId="11" xfId="0" applyNumberFormat="1" applyFont="1" applyFill="1" applyBorder="1" applyAlignment="1" applyProtection="1">
      <alignment horizontal="right" vertical="center" indent="1"/>
    </xf>
    <xf numFmtId="9" fontId="28" fillId="22" borderId="11" xfId="40" applyFont="1" applyFill="1" applyBorder="1" applyAlignment="1" applyProtection="1">
      <alignment horizontal="center" vertical="center"/>
    </xf>
    <xf numFmtId="0" fontId="65" fillId="0" borderId="0" xfId="0" applyFont="1" applyBorder="1" applyAlignment="1">
      <alignment horizontal="left" vertical="center" wrapText="1" indent="7"/>
    </xf>
    <xf numFmtId="0" fontId="71" fillId="0" borderId="42" xfId="0" applyFont="1" applyBorder="1" applyAlignment="1">
      <alignment horizontal="left" vertical="center" wrapText="1" indent="4"/>
    </xf>
    <xf numFmtId="0" fontId="31" fillId="0" borderId="0" xfId="0" applyFont="1" applyBorder="1" applyAlignment="1" applyProtection="1">
      <alignment horizontal="center" vertical="center"/>
    </xf>
    <xf numFmtId="165" fontId="50" fillId="0" borderId="0" xfId="0" applyNumberFormat="1" applyFont="1" applyFill="1" applyBorder="1" applyAlignment="1" applyProtection="1">
      <alignment horizontal="center" vertical="center"/>
    </xf>
    <xf numFmtId="165" fontId="48" fillId="21" borderId="0" xfId="0" applyNumberFormat="1" applyFont="1" applyFill="1" applyBorder="1" applyAlignment="1" applyProtection="1">
      <alignment horizontal="center" vertical="center"/>
    </xf>
    <xf numFmtId="1" fontId="31" fillId="22" borderId="0" xfId="0" applyNumberFormat="1" applyFont="1" applyFill="1" applyBorder="1" applyAlignment="1" applyProtection="1">
      <alignment horizontal="center" vertical="center"/>
    </xf>
    <xf numFmtId="9" fontId="31" fillId="22" borderId="0" xfId="40" applyFont="1" applyFill="1" applyBorder="1" applyAlignment="1" applyProtection="1">
      <alignment horizontal="center" vertical="center"/>
    </xf>
    <xf numFmtId="1" fontId="48" fillId="21" borderId="0" xfId="0" applyNumberFormat="1" applyFont="1" applyFill="1" applyBorder="1" applyAlignment="1" applyProtection="1">
      <alignment horizontal="right" vertical="center" indent="1"/>
    </xf>
    <xf numFmtId="1" fontId="52" fillId="21" borderId="0" xfId="0" applyNumberFormat="1" applyFont="1" applyFill="1" applyBorder="1" applyAlignment="1" applyProtection="1">
      <alignment horizontal="center" vertical="center"/>
    </xf>
    <xf numFmtId="0" fontId="61" fillId="23" borderId="25" xfId="0" applyNumberFormat="1" applyFont="1" applyFill="1" applyBorder="1" applyAlignment="1" applyProtection="1">
      <alignment horizontal="center" vertical="center"/>
    </xf>
    <xf numFmtId="0" fontId="61" fillId="23" borderId="13" xfId="0" applyNumberFormat="1" applyFont="1" applyFill="1" applyBorder="1" applyAlignment="1" applyProtection="1">
      <alignment horizontal="center" vertical="center"/>
    </xf>
    <xf numFmtId="0" fontId="61" fillId="23" borderId="26" xfId="0" applyNumberFormat="1" applyFont="1" applyFill="1" applyBorder="1" applyAlignment="1" applyProtection="1">
      <alignment horizontal="center" vertical="center"/>
    </xf>
    <xf numFmtId="167" fontId="42" fillId="23" borderId="25" xfId="0" applyNumberFormat="1" applyFont="1" applyFill="1" applyBorder="1" applyAlignment="1" applyProtection="1">
      <alignment horizontal="center" vertical="center"/>
    </xf>
    <xf numFmtId="167" fontId="42" fillId="23" borderId="13" xfId="0" applyNumberFormat="1" applyFont="1" applyFill="1" applyBorder="1" applyAlignment="1" applyProtection="1">
      <alignment horizontal="center" vertical="center"/>
    </xf>
    <xf numFmtId="167" fontId="42" fillId="23" borderId="26" xfId="0" applyNumberFormat="1" applyFont="1" applyFill="1" applyBorder="1" applyAlignment="1" applyProtection="1">
      <alignment horizontal="center" vertical="center"/>
    </xf>
    <xf numFmtId="0" fontId="61" fillId="23" borderId="20" xfId="0" applyNumberFormat="1" applyFont="1" applyFill="1" applyBorder="1" applyAlignment="1" applyProtection="1">
      <alignment horizontal="center" vertical="center"/>
    </xf>
    <xf numFmtId="0" fontId="61" fillId="23" borderId="22" xfId="0" applyNumberFormat="1" applyFont="1" applyFill="1" applyBorder="1" applyAlignment="1" applyProtection="1">
      <alignment horizontal="center" vertical="center"/>
    </xf>
    <xf numFmtId="164" fontId="61" fillId="22" borderId="36" xfId="0" applyNumberFormat="1" applyFont="1" applyFill="1" applyBorder="1" applyAlignment="1" applyProtection="1">
      <alignment horizontal="center" vertical="center" shrinkToFit="1"/>
      <protection locked="0"/>
    </xf>
    <xf numFmtId="164" fontId="61" fillId="22" borderId="37" xfId="0" applyNumberFormat="1" applyFont="1" applyFill="1" applyBorder="1" applyAlignment="1" applyProtection="1">
      <alignment horizontal="center" vertical="center" shrinkToFit="1"/>
      <protection locked="0"/>
    </xf>
    <xf numFmtId="164" fontId="61" fillId="22" borderId="38" xfId="0" applyNumberFormat="1" applyFont="1" applyFill="1" applyBorder="1" applyAlignment="1" applyProtection="1">
      <alignment horizontal="center" vertical="center" shrinkToFit="1"/>
      <protection locked="0"/>
    </xf>
    <xf numFmtId="0" fontId="61" fillId="23" borderId="21" xfId="0" applyNumberFormat="1" applyFont="1" applyFill="1" applyBorder="1" applyAlignment="1" applyProtection="1">
      <alignment horizontal="center" vertical="center"/>
    </xf>
    <xf numFmtId="167" fontId="42" fillId="23" borderId="20" xfId="0" applyNumberFormat="1" applyFont="1" applyFill="1" applyBorder="1" applyAlignment="1" applyProtection="1">
      <alignment horizontal="center" vertical="center"/>
    </xf>
    <xf numFmtId="167" fontId="42" fillId="23" borderId="22" xfId="0" applyNumberFormat="1" applyFont="1" applyFill="1" applyBorder="1" applyAlignment="1" applyProtection="1">
      <alignment horizontal="center" vertical="center"/>
    </xf>
    <xf numFmtId="167" fontId="42" fillId="23" borderId="21" xfId="0" applyNumberFormat="1" applyFont="1" applyFill="1" applyBorder="1" applyAlignment="1" applyProtection="1">
      <alignment horizontal="center" vertical="center"/>
    </xf>
    <xf numFmtId="0" fontId="61" fillId="23" borderId="23" xfId="0" applyNumberFormat="1" applyFont="1" applyFill="1" applyBorder="1" applyAlignment="1" applyProtection="1">
      <alignment horizontal="center" vertical="center"/>
    </xf>
    <xf numFmtId="0" fontId="61" fillId="23" borderId="24" xfId="0" applyNumberFormat="1" applyFont="1" applyFill="1" applyBorder="1" applyAlignment="1" applyProtection="1">
      <alignment horizontal="center" vertical="center"/>
    </xf>
    <xf numFmtId="167" fontId="42" fillId="23" borderId="23" xfId="0" applyNumberFormat="1" applyFont="1" applyFill="1" applyBorder="1" applyAlignment="1" applyProtection="1">
      <alignment horizontal="center" vertical="center"/>
    </xf>
    <xf numFmtId="167" fontId="42" fillId="23" borderId="24" xfId="0" applyNumberFormat="1" applyFont="1" applyFill="1" applyBorder="1" applyAlignment="1" applyProtection="1">
      <alignment horizontal="center" vertical="center"/>
    </xf>
    <xf numFmtId="0" fontId="61" fillId="23" borderId="33" xfId="0" applyNumberFormat="1" applyFont="1" applyFill="1" applyBorder="1" applyAlignment="1" applyProtection="1">
      <alignment horizontal="center" vertical="center"/>
    </xf>
    <xf numFmtId="0" fontId="61" fillId="23" borderId="34" xfId="0" applyNumberFormat="1" applyFont="1" applyFill="1" applyBorder="1" applyAlignment="1" applyProtection="1">
      <alignment horizontal="center" vertical="center"/>
    </xf>
    <xf numFmtId="167" fontId="42" fillId="23" borderId="33" xfId="0" applyNumberFormat="1" applyFont="1" applyFill="1" applyBorder="1" applyAlignment="1" applyProtection="1">
      <alignment horizontal="center" vertical="center"/>
    </xf>
    <xf numFmtId="167" fontId="42" fillId="23" borderId="34" xfId="0" applyNumberFormat="1" applyFont="1" applyFill="1" applyBorder="1" applyAlignment="1" applyProtection="1">
      <alignment horizontal="center" vertical="center"/>
    </xf>
    <xf numFmtId="167" fontId="42" fillId="23" borderId="27" xfId="0" applyNumberFormat="1" applyFont="1" applyFill="1" applyBorder="1" applyAlignment="1" applyProtection="1">
      <alignment horizontal="center" vertical="center"/>
    </xf>
    <xf numFmtId="167" fontId="42" fillId="23" borderId="28" xfId="0" applyNumberFormat="1" applyFont="1" applyFill="1" applyBorder="1" applyAlignment="1" applyProtection="1">
      <alignment horizontal="center" vertical="center"/>
    </xf>
    <xf numFmtId="0" fontId="61" fillId="23" borderId="29" xfId="0" applyNumberFormat="1" applyFont="1" applyFill="1" applyBorder="1" applyAlignment="1" applyProtection="1">
      <alignment horizontal="center" vertical="center"/>
    </xf>
    <xf numFmtId="0" fontId="61" fillId="23" borderId="30" xfId="0" applyNumberFormat="1" applyFont="1" applyFill="1" applyBorder="1" applyAlignment="1" applyProtection="1">
      <alignment horizontal="center" vertical="center"/>
    </xf>
    <xf numFmtId="167" fontId="42" fillId="23" borderId="29" xfId="0" applyNumberFormat="1" applyFont="1" applyFill="1" applyBorder="1" applyAlignment="1" applyProtection="1">
      <alignment horizontal="center" vertical="center"/>
    </xf>
    <xf numFmtId="167" fontId="42" fillId="23" borderId="30" xfId="0" applyNumberFormat="1" applyFont="1" applyFill="1" applyBorder="1" applyAlignment="1" applyProtection="1">
      <alignment horizontal="center" vertical="center"/>
    </xf>
    <xf numFmtId="0" fontId="61" fillId="23" borderId="27" xfId="0" applyNumberFormat="1" applyFont="1" applyFill="1" applyBorder="1" applyAlignment="1" applyProtection="1">
      <alignment horizontal="center" vertical="center"/>
    </xf>
    <xf numFmtId="0" fontId="61" fillId="23" borderId="28" xfId="0" applyNumberFormat="1" applyFont="1" applyFill="1" applyBorder="1" applyAlignment="1" applyProtection="1">
      <alignment horizontal="center" vertical="center"/>
    </xf>
    <xf numFmtId="0" fontId="61" fillId="23" borderId="31" xfId="0" applyNumberFormat="1" applyFont="1" applyFill="1" applyBorder="1" applyAlignment="1" applyProtection="1">
      <alignment horizontal="center" vertical="center"/>
    </xf>
    <xf numFmtId="0" fontId="61" fillId="23" borderId="32" xfId="0" applyNumberFormat="1" applyFont="1" applyFill="1" applyBorder="1" applyAlignment="1" applyProtection="1">
      <alignment horizontal="center" vertical="center"/>
    </xf>
    <xf numFmtId="167" fontId="42" fillId="23" borderId="31" xfId="0" applyNumberFormat="1" applyFont="1" applyFill="1" applyBorder="1" applyAlignment="1" applyProtection="1">
      <alignment horizontal="center" vertical="center"/>
    </xf>
    <xf numFmtId="167" fontId="42" fillId="23" borderId="32"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4"/>
</file>

<file path=xl/drawings/drawing1.xml><?xml version="1.0" encoding="utf-8"?>
<xdr:wsDr xmlns:xdr="http://schemas.openxmlformats.org/drawingml/2006/spreadsheetDrawing" xmlns:a="http://schemas.openxmlformats.org/drawingml/2006/main">
  <xdr:twoCellAnchor editAs="absolute">
    <xdr:from>
      <xdr:col>5</xdr:col>
      <xdr:colOff>97155</xdr:colOff>
      <xdr:row>5</xdr:row>
      <xdr:rowOff>104775</xdr:rowOff>
    </xdr:from>
    <xdr:to>
      <xdr:col>18</xdr:col>
      <xdr:colOff>106680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85"/>
  <sheetViews>
    <sheetView tabSelected="1" zoomScaleNormal="100" workbookViewId="0">
      <pane ySplit="7" topLeftCell="A45" activePane="bottomLeft" state="frozen"/>
      <selection pane="bottomLeft" activeCell="A46" sqref="A46:A50"/>
    </sheetView>
  </sheetViews>
  <sheetFormatPr defaultColWidth="9.140625" defaultRowHeight="12.75" x14ac:dyDescent="0.2"/>
  <cols>
    <col min="1" max="1" width="5.85546875" style="3" customWidth="1"/>
    <col min="2" max="2" width="38.7109375" style="1" bestFit="1" customWidth="1"/>
    <col min="3" max="3" width="16.28515625" style="1" customWidth="1"/>
    <col min="4" max="4" width="3.7109375" style="4" hidden="1" customWidth="1"/>
    <col min="5" max="6" width="12" style="1" customWidth="1"/>
    <col min="7" max="7" width="6" style="1" customWidth="1"/>
    <col min="8" max="8" width="6.7109375" style="1" customWidth="1"/>
    <col min="9" max="9" width="5.85546875" style="1" customWidth="1"/>
    <col min="10" max="10" width="1.42578125" style="1" customWidth="1"/>
    <col min="11" max="66" width="2.42578125" style="1" customWidth="1"/>
    <col min="67" max="16384" width="9.140625" style="2"/>
  </cols>
  <sheetData>
    <row r="1" spans="1:150" s="32" customFormat="1" ht="33" customHeight="1" x14ac:dyDescent="0.2">
      <c r="A1" s="119" t="s">
        <v>62</v>
      </c>
      <c r="B1" s="29"/>
      <c r="C1" s="29"/>
      <c r="D1" s="29"/>
      <c r="E1" s="29"/>
      <c r="F1" s="29"/>
      <c r="G1" s="120"/>
      <c r="H1" s="30"/>
      <c r="I1" s="30"/>
      <c r="J1" s="30"/>
      <c r="K1" s="31"/>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row>
    <row r="2" spans="1:150" s="55" customFormat="1" ht="21" customHeight="1" x14ac:dyDescent="0.2">
      <c r="A2" s="113" t="s">
        <v>61</v>
      </c>
      <c r="B2" s="51"/>
      <c r="C2" s="51"/>
      <c r="D2" s="52"/>
      <c r="E2" s="53"/>
      <c r="F2" s="54"/>
    </row>
    <row r="3" spans="1:150" s="97" customFormat="1" ht="6.75" customHeight="1" thickBot="1" x14ac:dyDescent="0.25">
      <c r="A3" s="92"/>
      <c r="B3" s="93"/>
      <c r="C3" s="93"/>
      <c r="D3" s="94"/>
      <c r="E3" s="95"/>
      <c r="F3" s="96"/>
      <c r="K3" s="116"/>
      <c r="L3" s="117"/>
      <c r="M3" s="117"/>
      <c r="N3" s="117"/>
      <c r="O3" s="117"/>
      <c r="P3" s="117"/>
      <c r="Q3" s="118"/>
      <c r="R3" s="116"/>
      <c r="S3" s="117"/>
      <c r="T3" s="117"/>
      <c r="U3" s="117"/>
      <c r="V3" s="117"/>
      <c r="W3" s="117"/>
      <c r="X3" s="118"/>
      <c r="Y3" s="116"/>
      <c r="Z3" s="117"/>
      <c r="AA3" s="117"/>
      <c r="AB3" s="117"/>
      <c r="AC3" s="117"/>
      <c r="AD3" s="117"/>
      <c r="AE3" s="118"/>
      <c r="AF3" s="116"/>
      <c r="AG3" s="117"/>
      <c r="AH3" s="117"/>
      <c r="AI3" s="117"/>
      <c r="AJ3" s="117"/>
      <c r="AK3" s="117"/>
      <c r="AL3" s="118"/>
      <c r="AM3" s="116"/>
      <c r="AN3" s="117"/>
      <c r="AO3" s="117"/>
      <c r="AP3" s="117"/>
      <c r="AQ3" s="117"/>
      <c r="AR3" s="117"/>
      <c r="AS3" s="118"/>
      <c r="AT3" s="116"/>
      <c r="AU3" s="117"/>
      <c r="AV3" s="117"/>
      <c r="AW3" s="117"/>
      <c r="AX3" s="117"/>
      <c r="AY3" s="117"/>
      <c r="AZ3" s="118"/>
      <c r="BA3" s="116"/>
      <c r="BB3" s="117"/>
      <c r="BC3" s="117"/>
      <c r="BD3" s="117"/>
      <c r="BE3" s="117"/>
      <c r="BF3" s="117"/>
      <c r="BG3" s="118"/>
      <c r="BH3" s="116"/>
      <c r="BI3" s="117"/>
      <c r="BJ3" s="117"/>
      <c r="BK3" s="117"/>
      <c r="BL3" s="117"/>
      <c r="BM3" s="117"/>
      <c r="BN3" s="118"/>
    </row>
    <row r="4" spans="1:150" s="109" customFormat="1" ht="19.5" customHeight="1" thickBot="1" x14ac:dyDescent="0.25">
      <c r="A4" s="111"/>
      <c r="B4" s="114" t="s">
        <v>16</v>
      </c>
      <c r="C4" s="150">
        <v>43752</v>
      </c>
      <c r="D4" s="151"/>
      <c r="E4" s="152"/>
      <c r="H4" s="114" t="s">
        <v>13</v>
      </c>
      <c r="I4" s="115">
        <v>4</v>
      </c>
      <c r="K4" s="148" t="str">
        <f>"Week "&amp;(K6-($C$4-WEEKDAY($C$4,1)+2))/7+1</f>
        <v>Week 4</v>
      </c>
      <c r="L4" s="143"/>
      <c r="M4" s="143"/>
      <c r="N4" s="143"/>
      <c r="O4" s="143"/>
      <c r="P4" s="143"/>
      <c r="Q4" s="153"/>
      <c r="R4" s="148" t="str">
        <f>"Week "&amp;(R6-($C$4-WEEKDAY($C$4,1)+2))/7+1</f>
        <v>Week 5</v>
      </c>
      <c r="S4" s="143"/>
      <c r="T4" s="143"/>
      <c r="U4" s="143"/>
      <c r="V4" s="143"/>
      <c r="W4" s="143"/>
      <c r="X4" s="149"/>
      <c r="Y4" s="157" t="str">
        <f>"Week "&amp;(Y6-($C$4-WEEKDAY($C$4,1)+2))/7+1</f>
        <v>Week 6</v>
      </c>
      <c r="Z4" s="143"/>
      <c r="AA4" s="143"/>
      <c r="AB4" s="143"/>
      <c r="AC4" s="143"/>
      <c r="AD4" s="143"/>
      <c r="AE4" s="158"/>
      <c r="AF4" s="142" t="str">
        <f>"Week "&amp;(AF6-($C$4-WEEKDAY($C$4,1)+2))/7+1</f>
        <v>Week 7</v>
      </c>
      <c r="AG4" s="143"/>
      <c r="AH4" s="143"/>
      <c r="AI4" s="143"/>
      <c r="AJ4" s="143"/>
      <c r="AK4" s="143"/>
      <c r="AL4" s="144"/>
      <c r="AM4" s="171" t="str">
        <f>"Week "&amp;(AM6-($C$4-WEEKDAY($C$4,1)+2))/7+1</f>
        <v>Week 8</v>
      </c>
      <c r="AN4" s="143"/>
      <c r="AO4" s="143"/>
      <c r="AP4" s="143"/>
      <c r="AQ4" s="143"/>
      <c r="AR4" s="143"/>
      <c r="AS4" s="172"/>
      <c r="AT4" s="167" t="str">
        <f>"Week "&amp;(AT6-($C$4-WEEKDAY($C$4,1)+2))/7+1</f>
        <v>Week 9</v>
      </c>
      <c r="AU4" s="143"/>
      <c r="AV4" s="143"/>
      <c r="AW4" s="143"/>
      <c r="AX4" s="143"/>
      <c r="AY4" s="143"/>
      <c r="AZ4" s="168"/>
      <c r="BA4" s="173" t="str">
        <f>"Week "&amp;(BA6-($C$4-WEEKDAY($C$4,1)+2))/7+1</f>
        <v>Week 10</v>
      </c>
      <c r="BB4" s="143"/>
      <c r="BC4" s="143"/>
      <c r="BD4" s="143"/>
      <c r="BE4" s="143"/>
      <c r="BF4" s="143"/>
      <c r="BG4" s="174"/>
      <c r="BH4" s="161" t="str">
        <f>"Week "&amp;(BH6-($C$4-WEEKDAY($C$4,1)+2))/7+1</f>
        <v>Week 11</v>
      </c>
      <c r="BI4" s="143"/>
      <c r="BJ4" s="143"/>
      <c r="BK4" s="143"/>
      <c r="BL4" s="143"/>
      <c r="BM4" s="143"/>
      <c r="BN4" s="162"/>
    </row>
    <row r="5" spans="1:150" s="50" customFormat="1" ht="19.5" customHeight="1" thickBot="1" x14ac:dyDescent="0.25">
      <c r="A5" s="112"/>
      <c r="B5" s="114" t="s">
        <v>14</v>
      </c>
      <c r="C5" s="150" t="s">
        <v>43</v>
      </c>
      <c r="D5" s="151"/>
      <c r="E5" s="152"/>
      <c r="F5" s="110"/>
      <c r="G5" s="110"/>
      <c r="H5" s="110"/>
      <c r="I5" s="110"/>
      <c r="J5" s="49"/>
      <c r="K5" s="154">
        <f>K6</f>
        <v>43773</v>
      </c>
      <c r="L5" s="146"/>
      <c r="M5" s="146"/>
      <c r="N5" s="146"/>
      <c r="O5" s="146"/>
      <c r="P5" s="146"/>
      <c r="Q5" s="156"/>
      <c r="R5" s="154">
        <f>R6</f>
        <v>43780</v>
      </c>
      <c r="S5" s="146"/>
      <c r="T5" s="146"/>
      <c r="U5" s="146"/>
      <c r="V5" s="146"/>
      <c r="W5" s="146"/>
      <c r="X5" s="155"/>
      <c r="Y5" s="159">
        <f>Y6</f>
        <v>43787</v>
      </c>
      <c r="Z5" s="146"/>
      <c r="AA5" s="146"/>
      <c r="AB5" s="146"/>
      <c r="AC5" s="146"/>
      <c r="AD5" s="146"/>
      <c r="AE5" s="160"/>
      <c r="AF5" s="145">
        <f>AF6</f>
        <v>43794</v>
      </c>
      <c r="AG5" s="146"/>
      <c r="AH5" s="146"/>
      <c r="AI5" s="146"/>
      <c r="AJ5" s="146"/>
      <c r="AK5" s="146"/>
      <c r="AL5" s="147"/>
      <c r="AM5" s="165">
        <f>AM6</f>
        <v>43801</v>
      </c>
      <c r="AN5" s="146"/>
      <c r="AO5" s="146"/>
      <c r="AP5" s="146"/>
      <c r="AQ5" s="146"/>
      <c r="AR5" s="146"/>
      <c r="AS5" s="166"/>
      <c r="AT5" s="169">
        <f>AT6</f>
        <v>43808</v>
      </c>
      <c r="AU5" s="146"/>
      <c r="AV5" s="146"/>
      <c r="AW5" s="146"/>
      <c r="AX5" s="146"/>
      <c r="AY5" s="146"/>
      <c r="AZ5" s="170"/>
      <c r="BA5" s="175">
        <f>BA6</f>
        <v>43815</v>
      </c>
      <c r="BB5" s="146"/>
      <c r="BC5" s="146"/>
      <c r="BD5" s="146"/>
      <c r="BE5" s="146"/>
      <c r="BF5" s="146"/>
      <c r="BG5" s="176"/>
      <c r="BH5" s="163">
        <f>BH6</f>
        <v>43822</v>
      </c>
      <c r="BI5" s="146"/>
      <c r="BJ5" s="146"/>
      <c r="BK5" s="146"/>
      <c r="BL5" s="146"/>
      <c r="BM5" s="146"/>
      <c r="BN5" s="164"/>
    </row>
    <row r="6" spans="1:150" s="48" customFormat="1" ht="14.25" customHeight="1" x14ac:dyDescent="0.2">
      <c r="A6" s="44"/>
      <c r="B6" s="45"/>
      <c r="C6" s="45"/>
      <c r="D6" s="46"/>
      <c r="E6" s="45"/>
      <c r="F6" s="45"/>
      <c r="G6" s="45"/>
      <c r="H6" s="45"/>
      <c r="I6" s="45"/>
      <c r="J6" s="45"/>
      <c r="K6" s="60">
        <f>C4-WEEKDAY(C4,1)+2+7*(I4-1)</f>
        <v>43773</v>
      </c>
      <c r="L6" s="47">
        <f t="shared" ref="L6:AQ6" si="0">K6+1</f>
        <v>43774</v>
      </c>
      <c r="M6" s="47">
        <f t="shared" si="0"/>
        <v>43775</v>
      </c>
      <c r="N6" s="47">
        <f t="shared" si="0"/>
        <v>43776</v>
      </c>
      <c r="O6" s="47">
        <f t="shared" si="0"/>
        <v>43777</v>
      </c>
      <c r="P6" s="47">
        <f t="shared" si="0"/>
        <v>43778</v>
      </c>
      <c r="Q6" s="61">
        <f t="shared" si="0"/>
        <v>43779</v>
      </c>
      <c r="R6" s="60">
        <f t="shared" si="0"/>
        <v>43780</v>
      </c>
      <c r="S6" s="47">
        <f t="shared" si="0"/>
        <v>43781</v>
      </c>
      <c r="T6" s="47">
        <f t="shared" si="0"/>
        <v>43782</v>
      </c>
      <c r="U6" s="47">
        <f t="shared" ref="U6" si="1">T6+1</f>
        <v>43783</v>
      </c>
      <c r="V6" s="47">
        <f t="shared" ref="V6" si="2">U6+1</f>
        <v>43784</v>
      </c>
      <c r="W6" s="47">
        <f t="shared" ref="W6" si="3">V6+1</f>
        <v>43785</v>
      </c>
      <c r="X6" s="62">
        <f t="shared" si="0"/>
        <v>43786</v>
      </c>
      <c r="Y6" s="63">
        <f t="shared" si="0"/>
        <v>43787</v>
      </c>
      <c r="Z6" s="47">
        <f t="shared" si="0"/>
        <v>43788</v>
      </c>
      <c r="AA6" s="47">
        <f t="shared" si="0"/>
        <v>43789</v>
      </c>
      <c r="AB6" s="47">
        <f t="shared" si="0"/>
        <v>43790</v>
      </c>
      <c r="AC6" s="47">
        <f t="shared" si="0"/>
        <v>43791</v>
      </c>
      <c r="AD6" s="47">
        <f t="shared" si="0"/>
        <v>43792</v>
      </c>
      <c r="AE6" s="64">
        <f t="shared" si="0"/>
        <v>43793</v>
      </c>
      <c r="AF6" s="65">
        <f t="shared" si="0"/>
        <v>43794</v>
      </c>
      <c r="AG6" s="47">
        <f t="shared" si="0"/>
        <v>43795</v>
      </c>
      <c r="AH6" s="47">
        <f t="shared" si="0"/>
        <v>43796</v>
      </c>
      <c r="AI6" s="47">
        <f t="shared" si="0"/>
        <v>43797</v>
      </c>
      <c r="AJ6" s="47">
        <f t="shared" si="0"/>
        <v>43798</v>
      </c>
      <c r="AK6" s="47">
        <f t="shared" si="0"/>
        <v>43799</v>
      </c>
      <c r="AL6" s="66">
        <f t="shared" si="0"/>
        <v>43800</v>
      </c>
      <c r="AM6" s="67">
        <f t="shared" si="0"/>
        <v>43801</v>
      </c>
      <c r="AN6" s="47">
        <f t="shared" si="0"/>
        <v>43802</v>
      </c>
      <c r="AO6" s="47">
        <f t="shared" si="0"/>
        <v>43803</v>
      </c>
      <c r="AP6" s="47">
        <f t="shared" si="0"/>
        <v>43804</v>
      </c>
      <c r="AQ6" s="47">
        <f t="shared" si="0"/>
        <v>43805</v>
      </c>
      <c r="AR6" s="47">
        <f t="shared" ref="AR6:BN6" si="4">AQ6+1</f>
        <v>43806</v>
      </c>
      <c r="AS6" s="68">
        <f t="shared" si="4"/>
        <v>43807</v>
      </c>
      <c r="AT6" s="69">
        <f t="shared" si="4"/>
        <v>43808</v>
      </c>
      <c r="AU6" s="47">
        <f t="shared" si="4"/>
        <v>43809</v>
      </c>
      <c r="AV6" s="47">
        <f t="shared" si="4"/>
        <v>43810</v>
      </c>
      <c r="AW6" s="47">
        <f t="shared" si="4"/>
        <v>43811</v>
      </c>
      <c r="AX6" s="47">
        <f t="shared" si="4"/>
        <v>43812</v>
      </c>
      <c r="AY6" s="47">
        <f t="shared" si="4"/>
        <v>43813</v>
      </c>
      <c r="AZ6" s="70">
        <f t="shared" si="4"/>
        <v>43814</v>
      </c>
      <c r="BA6" s="71">
        <f t="shared" si="4"/>
        <v>43815</v>
      </c>
      <c r="BB6" s="47">
        <f t="shared" si="4"/>
        <v>43816</v>
      </c>
      <c r="BC6" s="47">
        <f t="shared" si="4"/>
        <v>43817</v>
      </c>
      <c r="BD6" s="47">
        <f t="shared" si="4"/>
        <v>43818</v>
      </c>
      <c r="BE6" s="47">
        <f t="shared" si="4"/>
        <v>43819</v>
      </c>
      <c r="BF6" s="47">
        <f t="shared" si="4"/>
        <v>43820</v>
      </c>
      <c r="BG6" s="72">
        <f t="shared" si="4"/>
        <v>43821</v>
      </c>
      <c r="BH6" s="73">
        <f t="shared" si="4"/>
        <v>43822</v>
      </c>
      <c r="BI6" s="47">
        <f t="shared" si="4"/>
        <v>43823</v>
      </c>
      <c r="BJ6" s="47">
        <f t="shared" si="4"/>
        <v>43824</v>
      </c>
      <c r="BK6" s="47">
        <f t="shared" si="4"/>
        <v>43825</v>
      </c>
      <c r="BL6" s="47">
        <f t="shared" si="4"/>
        <v>43826</v>
      </c>
      <c r="BM6" s="47">
        <f t="shared" si="4"/>
        <v>43827</v>
      </c>
      <c r="BN6" s="74">
        <f t="shared" si="4"/>
        <v>43828</v>
      </c>
    </row>
    <row r="7" spans="1:150" s="43" customFormat="1" ht="30" customHeight="1" thickBot="1" x14ac:dyDescent="0.25">
      <c r="A7" s="36" t="s">
        <v>0</v>
      </c>
      <c r="B7" s="37" t="s">
        <v>6</v>
      </c>
      <c r="C7" s="38" t="s">
        <v>60</v>
      </c>
      <c r="D7" s="39" t="s">
        <v>12</v>
      </c>
      <c r="E7" s="40" t="s">
        <v>7</v>
      </c>
      <c r="F7" s="40" t="s">
        <v>8</v>
      </c>
      <c r="G7" s="38" t="s">
        <v>9</v>
      </c>
      <c r="H7" s="38" t="s">
        <v>10</v>
      </c>
      <c r="I7" s="77" t="s">
        <v>11</v>
      </c>
      <c r="J7" s="35"/>
      <c r="K7" s="57" t="str">
        <f t="shared" ref="K7:AP7" si="5">CHOOSE(WEEKDAY(K6,1),"S","M","T","W","T","F","S")</f>
        <v>M</v>
      </c>
      <c r="L7" s="41" t="str">
        <f t="shared" si="5"/>
        <v>T</v>
      </c>
      <c r="M7" s="41" t="str">
        <f t="shared" si="5"/>
        <v>W</v>
      </c>
      <c r="N7" s="41" t="str">
        <f t="shared" si="5"/>
        <v>T</v>
      </c>
      <c r="O7" s="41" t="str">
        <f t="shared" si="5"/>
        <v>F</v>
      </c>
      <c r="P7" s="41" t="str">
        <f t="shared" si="5"/>
        <v>S</v>
      </c>
      <c r="Q7" s="58" t="str">
        <f t="shared" si="5"/>
        <v>S</v>
      </c>
      <c r="R7" s="57" t="str">
        <f t="shared" si="5"/>
        <v>M</v>
      </c>
      <c r="S7" s="41" t="str">
        <f t="shared" si="5"/>
        <v>T</v>
      </c>
      <c r="T7" s="41" t="str">
        <f t="shared" si="5"/>
        <v>W</v>
      </c>
      <c r="U7" s="41" t="str">
        <f t="shared" ref="U7:W7" si="6">CHOOSE(WEEKDAY(U6,1),"S","M","T","W","T","F","S")</f>
        <v>T</v>
      </c>
      <c r="V7" s="41" t="str">
        <f t="shared" si="6"/>
        <v>F</v>
      </c>
      <c r="W7" s="41" t="str">
        <f t="shared" si="6"/>
        <v>S</v>
      </c>
      <c r="X7" s="58" t="str">
        <f t="shared" si="5"/>
        <v>S</v>
      </c>
      <c r="Y7" s="56" t="str">
        <f t="shared" si="5"/>
        <v>M</v>
      </c>
      <c r="Z7" s="41" t="str">
        <f t="shared" si="5"/>
        <v>T</v>
      </c>
      <c r="AA7" s="41" t="str">
        <f t="shared" si="5"/>
        <v>W</v>
      </c>
      <c r="AB7" s="41" t="str">
        <f t="shared" si="5"/>
        <v>T</v>
      </c>
      <c r="AC7" s="41" t="str">
        <f t="shared" si="5"/>
        <v>F</v>
      </c>
      <c r="AD7" s="41" t="str">
        <f t="shared" si="5"/>
        <v>S</v>
      </c>
      <c r="AE7" s="59" t="str">
        <f t="shared" si="5"/>
        <v>S</v>
      </c>
      <c r="AF7" s="57" t="str">
        <f t="shared" si="5"/>
        <v>M</v>
      </c>
      <c r="AG7" s="41" t="str">
        <f t="shared" si="5"/>
        <v>T</v>
      </c>
      <c r="AH7" s="41" t="str">
        <f t="shared" si="5"/>
        <v>W</v>
      </c>
      <c r="AI7" s="41" t="str">
        <f t="shared" si="5"/>
        <v>T</v>
      </c>
      <c r="AJ7" s="41" t="str">
        <f t="shared" si="5"/>
        <v>F</v>
      </c>
      <c r="AK7" s="41" t="str">
        <f t="shared" si="5"/>
        <v>S</v>
      </c>
      <c r="AL7" s="58" t="str">
        <f t="shared" si="5"/>
        <v>S</v>
      </c>
      <c r="AM7" s="57" t="str">
        <f t="shared" si="5"/>
        <v>M</v>
      </c>
      <c r="AN7" s="41" t="str">
        <f t="shared" si="5"/>
        <v>T</v>
      </c>
      <c r="AO7" s="41" t="str">
        <f t="shared" si="5"/>
        <v>W</v>
      </c>
      <c r="AP7" s="41" t="str">
        <f t="shared" si="5"/>
        <v>T</v>
      </c>
      <c r="AQ7" s="41" t="str">
        <f t="shared" ref="AQ7:BN7" si="7">CHOOSE(WEEKDAY(AQ6,1),"S","M","T","W","T","F","S")</f>
        <v>F</v>
      </c>
      <c r="AR7" s="41" t="str">
        <f t="shared" si="7"/>
        <v>S</v>
      </c>
      <c r="AS7" s="58" t="str">
        <f t="shared" si="7"/>
        <v>S</v>
      </c>
      <c r="AT7" s="57" t="str">
        <f t="shared" si="7"/>
        <v>M</v>
      </c>
      <c r="AU7" s="41" t="str">
        <f t="shared" si="7"/>
        <v>T</v>
      </c>
      <c r="AV7" s="41" t="str">
        <f t="shared" si="7"/>
        <v>W</v>
      </c>
      <c r="AW7" s="41" t="str">
        <f t="shared" si="7"/>
        <v>T</v>
      </c>
      <c r="AX7" s="41" t="str">
        <f t="shared" si="7"/>
        <v>F</v>
      </c>
      <c r="AY7" s="41" t="str">
        <f t="shared" si="7"/>
        <v>S</v>
      </c>
      <c r="AZ7" s="58" t="str">
        <f t="shared" si="7"/>
        <v>S</v>
      </c>
      <c r="BA7" s="57" t="str">
        <f t="shared" si="7"/>
        <v>M</v>
      </c>
      <c r="BB7" s="41" t="str">
        <f t="shared" si="7"/>
        <v>T</v>
      </c>
      <c r="BC7" s="41" t="str">
        <f t="shared" si="7"/>
        <v>W</v>
      </c>
      <c r="BD7" s="41" t="str">
        <f t="shared" si="7"/>
        <v>T</v>
      </c>
      <c r="BE7" s="41" t="str">
        <f t="shared" si="7"/>
        <v>F</v>
      </c>
      <c r="BF7" s="41" t="str">
        <f t="shared" si="7"/>
        <v>S</v>
      </c>
      <c r="BG7" s="58" t="str">
        <f t="shared" si="7"/>
        <v>S</v>
      </c>
      <c r="BH7" s="57" t="str">
        <f t="shared" si="7"/>
        <v>M</v>
      </c>
      <c r="BI7" s="41" t="str">
        <f t="shared" si="7"/>
        <v>T</v>
      </c>
      <c r="BJ7" s="41" t="str">
        <f t="shared" si="7"/>
        <v>W</v>
      </c>
      <c r="BK7" s="41" t="str">
        <f t="shared" si="7"/>
        <v>T</v>
      </c>
      <c r="BL7" s="41" t="str">
        <f t="shared" si="7"/>
        <v>F</v>
      </c>
      <c r="BM7" s="41" t="str">
        <f t="shared" si="7"/>
        <v>S</v>
      </c>
      <c r="BN7" s="58" t="str">
        <f t="shared" si="7"/>
        <v>S</v>
      </c>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row>
    <row r="8" spans="1:150" s="5" customFormat="1" ht="18.75" thickTop="1" x14ac:dyDescent="0.2">
      <c r="A8" s="85" t="str">
        <f>IF(ISERROR(VALUE(SUBSTITUTE(prevWBS,".",""))),"1",IF(ISERROR(FIND("`",SUBSTITUTE(prevWBS,".","`",1))),TEXT(VALUE(prevWBS)+1,"#"),TEXT(VALUE(LEFT(prevWBS,FIND("`",SUBSTITUTE(prevWBS,".","`",1))-1))+1,"#")))</f>
        <v>1</v>
      </c>
      <c r="B8" s="75" t="s">
        <v>26</v>
      </c>
      <c r="D8" s="6"/>
      <c r="E8" s="123">
        <v>43752</v>
      </c>
      <c r="F8" s="129">
        <f t="shared" ref="F8:F33" si="8">IF(ISBLANK(E8)," - ",IF(G8=0,E8,E8+G8-1))</f>
        <v>43775</v>
      </c>
      <c r="G8" s="130">
        <v>24</v>
      </c>
      <c r="H8" s="7"/>
      <c r="I8" s="101"/>
      <c r="J8" s="8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150" s="11" customFormat="1" ht="18" x14ac:dyDescent="0.2">
      <c r="A9" s="125" t="str">
        <f t="shared" ref="A9:A3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17</v>
      </c>
      <c r="C9" s="83"/>
      <c r="D9" s="84"/>
      <c r="E9" s="82">
        <v>43752</v>
      </c>
      <c r="F9" s="78">
        <f t="shared" si="8"/>
        <v>43768</v>
      </c>
      <c r="G9" s="33">
        <v>17</v>
      </c>
      <c r="H9" s="34">
        <f>SUM(H10:H17)/8</f>
        <v>0.97499999999999998</v>
      </c>
      <c r="I9" s="99">
        <f>IF(OR(F9=0,E9=0),0,NETWORKDAYS.INTL(E9,F9,11))</f>
        <v>15</v>
      </c>
      <c r="J9" s="89"/>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150" s="11" customFormat="1" ht="18" x14ac:dyDescent="0.2">
      <c r="A10" s="124" t="str">
        <f t="shared" ref="A10:A17" si="1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2" t="s">
        <v>18</v>
      </c>
      <c r="C10" s="127" t="s">
        <v>43</v>
      </c>
      <c r="D10" s="84"/>
      <c r="E10" s="82">
        <v>43752</v>
      </c>
      <c r="F10" s="78">
        <f t="shared" si="8"/>
        <v>43753</v>
      </c>
      <c r="G10" s="33">
        <v>2</v>
      </c>
      <c r="H10" s="34">
        <v>1</v>
      </c>
      <c r="I10" s="99">
        <f t="shared" ref="I10:I34" si="11">IF(OR(F10=0,E10=0),0,NETWORKDAYS.INTL(E10,F10,11))</f>
        <v>2</v>
      </c>
      <c r="J10" s="89"/>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150" s="11" customFormat="1" ht="18" x14ac:dyDescent="0.2">
      <c r="A11" s="124" t="str">
        <f t="shared" si="10"/>
        <v>1.1.2</v>
      </c>
      <c r="B11" s="122" t="s">
        <v>19</v>
      </c>
      <c r="C11" s="127" t="s">
        <v>43</v>
      </c>
      <c r="D11" s="84"/>
      <c r="E11" s="82">
        <v>43753</v>
      </c>
      <c r="F11" s="78">
        <f t="shared" si="8"/>
        <v>43754</v>
      </c>
      <c r="G11" s="33">
        <v>2</v>
      </c>
      <c r="H11" s="34">
        <v>0.9</v>
      </c>
      <c r="I11" s="99">
        <f t="shared" si="11"/>
        <v>2</v>
      </c>
      <c r="J11" s="89"/>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150" s="11" customFormat="1" ht="18" x14ac:dyDescent="0.2">
      <c r="A12" s="124" t="str">
        <f t="shared" si="10"/>
        <v>1.1.3</v>
      </c>
      <c r="B12" s="122" t="s">
        <v>20</v>
      </c>
      <c r="C12" s="127" t="s">
        <v>44</v>
      </c>
      <c r="D12" s="84"/>
      <c r="E12" s="82">
        <v>43755</v>
      </c>
      <c r="F12" s="78">
        <f t="shared" si="8"/>
        <v>43757</v>
      </c>
      <c r="G12" s="33">
        <v>3</v>
      </c>
      <c r="H12" s="34">
        <v>1</v>
      </c>
      <c r="I12" s="99">
        <f t="shared" si="11"/>
        <v>3</v>
      </c>
      <c r="J12" s="89"/>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150" s="11" customFormat="1" ht="18" x14ac:dyDescent="0.2">
      <c r="A13" s="124" t="str">
        <f t="shared" si="10"/>
        <v>1.1.4</v>
      </c>
      <c r="B13" s="122" t="s">
        <v>21</v>
      </c>
      <c r="C13" s="127" t="s">
        <v>44</v>
      </c>
      <c r="D13" s="84"/>
      <c r="E13" s="82">
        <v>43759</v>
      </c>
      <c r="F13" s="78">
        <f t="shared" si="8"/>
        <v>43761</v>
      </c>
      <c r="G13" s="33">
        <v>3</v>
      </c>
      <c r="H13" s="34">
        <v>0.9</v>
      </c>
      <c r="I13" s="99">
        <f t="shared" si="11"/>
        <v>3</v>
      </c>
      <c r="J13" s="89"/>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150" s="11" customFormat="1" ht="18" x14ac:dyDescent="0.2">
      <c r="A14" s="124" t="str">
        <f t="shared" si="10"/>
        <v>1.1.5</v>
      </c>
      <c r="B14" s="122" t="s">
        <v>22</v>
      </c>
      <c r="C14" s="127" t="s">
        <v>43</v>
      </c>
      <c r="D14" s="84"/>
      <c r="E14" s="82">
        <v>43759</v>
      </c>
      <c r="F14" s="78">
        <f t="shared" si="8"/>
        <v>43761</v>
      </c>
      <c r="G14" s="33">
        <v>3</v>
      </c>
      <c r="H14" s="34">
        <v>1</v>
      </c>
      <c r="I14" s="99">
        <f t="shared" si="11"/>
        <v>3</v>
      </c>
      <c r="J14" s="89"/>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row>
    <row r="15" spans="1:150" s="11" customFormat="1" ht="18" x14ac:dyDescent="0.2">
      <c r="A15" s="124" t="str">
        <f t="shared" si="10"/>
        <v>1.1.6</v>
      </c>
      <c r="B15" s="122" t="s">
        <v>23</v>
      </c>
      <c r="C15" s="127" t="s">
        <v>45</v>
      </c>
      <c r="D15" s="84"/>
      <c r="E15" s="82">
        <v>43762</v>
      </c>
      <c r="F15" s="78">
        <f t="shared" si="8"/>
        <v>43764</v>
      </c>
      <c r="G15" s="33">
        <v>3</v>
      </c>
      <c r="H15" s="34">
        <v>1</v>
      </c>
      <c r="I15" s="99">
        <f t="shared" si="11"/>
        <v>3</v>
      </c>
      <c r="J15" s="89"/>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150" s="11" customFormat="1" ht="18" x14ac:dyDescent="0.2">
      <c r="A16" s="124" t="str">
        <f t="shared" si="10"/>
        <v>1.1.7</v>
      </c>
      <c r="B16" s="122" t="s">
        <v>24</v>
      </c>
      <c r="C16" s="127" t="s">
        <v>46</v>
      </c>
      <c r="D16" s="84"/>
      <c r="E16" s="82">
        <v>43766</v>
      </c>
      <c r="F16" s="78">
        <f t="shared" si="8"/>
        <v>43768</v>
      </c>
      <c r="G16" s="33">
        <v>3</v>
      </c>
      <c r="H16" s="34">
        <v>1</v>
      </c>
      <c r="I16" s="99">
        <f t="shared" si="11"/>
        <v>3</v>
      </c>
      <c r="J16" s="89"/>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row>
    <row r="17" spans="1:66" s="11" customFormat="1" ht="18" x14ac:dyDescent="0.2">
      <c r="A17" s="124" t="str">
        <f t="shared" si="10"/>
        <v>1.1.8</v>
      </c>
      <c r="B17" s="122" t="s">
        <v>25</v>
      </c>
      <c r="C17" s="127" t="s">
        <v>46</v>
      </c>
      <c r="D17" s="84"/>
      <c r="E17" s="82">
        <v>43766</v>
      </c>
      <c r="F17" s="78">
        <f t="shared" si="8"/>
        <v>43768</v>
      </c>
      <c r="G17" s="33">
        <v>3</v>
      </c>
      <c r="H17" s="34">
        <v>1</v>
      </c>
      <c r="I17" s="99">
        <f t="shared" si="11"/>
        <v>3</v>
      </c>
      <c r="J17" s="89"/>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11" customFormat="1" ht="18" x14ac:dyDescent="0.2">
      <c r="A18" s="126" t="str">
        <f t="shared" si="9"/>
        <v>1.2</v>
      </c>
      <c r="B18" s="121" t="s">
        <v>27</v>
      </c>
      <c r="C18" s="83"/>
      <c r="D18" s="84"/>
      <c r="E18" s="82">
        <v>43762</v>
      </c>
      <c r="F18" s="78">
        <f t="shared" si="8"/>
        <v>43764</v>
      </c>
      <c r="G18" s="33">
        <v>3</v>
      </c>
      <c r="H18" s="34">
        <v>1</v>
      </c>
      <c r="I18" s="99">
        <f t="shared" si="11"/>
        <v>3</v>
      </c>
      <c r="J18" s="89"/>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11" customFormat="1" ht="18" x14ac:dyDescent="0.2">
      <c r="A19"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9" s="122" t="s">
        <v>33</v>
      </c>
      <c r="C19" s="83" t="s">
        <v>47</v>
      </c>
      <c r="D19" s="84"/>
      <c r="E19" s="82">
        <v>43762</v>
      </c>
      <c r="F19" s="78">
        <f t="shared" si="8"/>
        <v>43764</v>
      </c>
      <c r="G19" s="33">
        <v>3</v>
      </c>
      <c r="H19" s="34">
        <v>1</v>
      </c>
      <c r="I19" s="99">
        <f t="shared" si="11"/>
        <v>3</v>
      </c>
      <c r="J19" s="89"/>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11" customFormat="1" ht="18" x14ac:dyDescent="0.2">
      <c r="A2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20" s="122" t="s">
        <v>34</v>
      </c>
      <c r="C20" s="83" t="s">
        <v>47</v>
      </c>
      <c r="D20" s="84"/>
      <c r="E20" s="82">
        <v>43762</v>
      </c>
      <c r="F20" s="78">
        <f t="shared" si="8"/>
        <v>43764</v>
      </c>
      <c r="G20" s="33">
        <v>3</v>
      </c>
      <c r="H20" s="34">
        <v>1</v>
      </c>
      <c r="I20" s="99">
        <f t="shared" si="11"/>
        <v>3</v>
      </c>
      <c r="J20" s="89"/>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row>
    <row r="21" spans="1:66" s="11" customFormat="1" ht="18" x14ac:dyDescent="0.2">
      <c r="A21" s="125" t="str">
        <f t="shared" si="9"/>
        <v>1.3</v>
      </c>
      <c r="B21" s="121" t="s">
        <v>28</v>
      </c>
      <c r="C21" s="83"/>
      <c r="D21" s="84"/>
      <c r="E21" s="82">
        <v>43766</v>
      </c>
      <c r="F21" s="78">
        <f>IF(ISBLANK(E21)," - ",IF(G21=0,E21,E21+G21-1))</f>
        <v>43769</v>
      </c>
      <c r="G21" s="33">
        <v>4</v>
      </c>
      <c r="H21" s="34">
        <v>1</v>
      </c>
      <c r="I21" s="99">
        <f t="shared" si="11"/>
        <v>4</v>
      </c>
      <c r="J21" s="89"/>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11" customFormat="1" ht="18" x14ac:dyDescent="0.2">
      <c r="A2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2" s="122" t="s">
        <v>35</v>
      </c>
      <c r="C22" s="83" t="s">
        <v>45</v>
      </c>
      <c r="D22" s="84"/>
      <c r="E22" s="82">
        <v>43766</v>
      </c>
      <c r="F22" s="78">
        <f>IF(ISBLANK(E22)," - ",IF(G22=0,E22,E22+G22-1))</f>
        <v>43769</v>
      </c>
      <c r="G22" s="33">
        <v>4</v>
      </c>
      <c r="H22" s="34">
        <v>1</v>
      </c>
      <c r="I22" s="99">
        <f t="shared" si="11"/>
        <v>4</v>
      </c>
      <c r="J22" s="89"/>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row>
    <row r="23" spans="1:66" s="11" customFormat="1" ht="18" x14ac:dyDescent="0.2">
      <c r="A2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3" s="122" t="s">
        <v>36</v>
      </c>
      <c r="C23" s="83" t="s">
        <v>45</v>
      </c>
      <c r="D23" s="84"/>
      <c r="E23" s="82">
        <v>43766</v>
      </c>
      <c r="F23" s="78">
        <f>IF(ISBLANK(E23)," - ",IF(G23=0,E23,E23+G23-1))</f>
        <v>43769</v>
      </c>
      <c r="G23" s="33">
        <v>4</v>
      </c>
      <c r="H23" s="34">
        <v>1</v>
      </c>
      <c r="I23" s="99">
        <f t="shared" si="11"/>
        <v>4</v>
      </c>
      <c r="J23" s="89"/>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11" customFormat="1" ht="18" x14ac:dyDescent="0.2">
      <c r="A24" s="126" t="str">
        <f t="shared" si="9"/>
        <v>1.4</v>
      </c>
      <c r="B24" s="121" t="s">
        <v>29</v>
      </c>
      <c r="C24" s="83"/>
      <c r="D24" s="84"/>
      <c r="E24" s="82">
        <v>43769</v>
      </c>
      <c r="F24" s="78">
        <f t="shared" si="8"/>
        <v>43771</v>
      </c>
      <c r="G24" s="33">
        <v>3</v>
      </c>
      <c r="H24" s="34">
        <v>1</v>
      </c>
      <c r="I24" s="99">
        <f t="shared" si="11"/>
        <v>3</v>
      </c>
      <c r="J24" s="89"/>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11" customFormat="1" ht="18" x14ac:dyDescent="0.2">
      <c r="A25"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122" t="s">
        <v>37</v>
      </c>
      <c r="C25" s="83" t="s">
        <v>44</v>
      </c>
      <c r="D25" s="84"/>
      <c r="E25" s="82">
        <v>43769</v>
      </c>
      <c r="F25" s="78">
        <f t="shared" si="8"/>
        <v>43771</v>
      </c>
      <c r="G25" s="33">
        <v>3</v>
      </c>
      <c r="H25" s="34">
        <v>1</v>
      </c>
      <c r="I25" s="99">
        <f t="shared" si="11"/>
        <v>3</v>
      </c>
      <c r="J25" s="89"/>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11" customFormat="1" ht="18" x14ac:dyDescent="0.2">
      <c r="A26" s="126" t="str">
        <f t="shared" si="9"/>
        <v>1.5</v>
      </c>
      <c r="B26" s="121" t="s">
        <v>30</v>
      </c>
      <c r="C26" s="83"/>
      <c r="D26" s="84"/>
      <c r="E26" s="82">
        <v>43773</v>
      </c>
      <c r="F26" s="78">
        <f t="shared" si="8"/>
        <v>43775</v>
      </c>
      <c r="G26" s="33">
        <v>3</v>
      </c>
      <c r="H26" s="34">
        <v>1</v>
      </c>
      <c r="I26" s="99">
        <f t="shared" si="11"/>
        <v>3</v>
      </c>
      <c r="J26" s="89"/>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11" customFormat="1" ht="18" x14ac:dyDescent="0.2">
      <c r="A2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7" s="122" t="s">
        <v>38</v>
      </c>
      <c r="C27" s="83" t="s">
        <v>44</v>
      </c>
      <c r="D27" s="84"/>
      <c r="E27" s="82">
        <v>43773</v>
      </c>
      <c r="F27" s="78">
        <f t="shared" si="8"/>
        <v>43775</v>
      </c>
      <c r="G27" s="33">
        <v>3</v>
      </c>
      <c r="H27" s="34">
        <v>1</v>
      </c>
      <c r="I27" s="99">
        <f t="shared" si="11"/>
        <v>3</v>
      </c>
      <c r="J27" s="89"/>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1:66" s="11" customFormat="1" ht="18" x14ac:dyDescent="0.2">
      <c r="A2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8" s="122" t="s">
        <v>39</v>
      </c>
      <c r="C28" s="83" t="s">
        <v>44</v>
      </c>
      <c r="D28" s="84"/>
      <c r="E28" s="82">
        <v>43773</v>
      </c>
      <c r="F28" s="78">
        <f t="shared" si="8"/>
        <v>43775</v>
      </c>
      <c r="G28" s="33">
        <v>3</v>
      </c>
      <c r="H28" s="34">
        <v>1</v>
      </c>
      <c r="I28" s="99">
        <f t="shared" si="11"/>
        <v>3</v>
      </c>
      <c r="J28" s="89"/>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row>
    <row r="29" spans="1:66" s="11" customFormat="1" ht="18" x14ac:dyDescent="0.2">
      <c r="A29" s="126" t="str">
        <f t="shared" si="9"/>
        <v>1.6</v>
      </c>
      <c r="B29" s="121" t="s">
        <v>31</v>
      </c>
      <c r="C29" s="83"/>
      <c r="D29" s="84"/>
      <c r="E29" s="82">
        <v>43776</v>
      </c>
      <c r="F29" s="78">
        <f t="shared" si="8"/>
        <v>43778</v>
      </c>
      <c r="G29" s="33">
        <v>3</v>
      </c>
      <c r="H29" s="34">
        <v>1</v>
      </c>
      <c r="I29" s="99">
        <f t="shared" si="11"/>
        <v>3</v>
      </c>
      <c r="J29" s="89"/>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row>
    <row r="30" spans="1:66" s="11" customFormat="1" ht="18" x14ac:dyDescent="0.2">
      <c r="A3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30" s="122" t="s">
        <v>40</v>
      </c>
      <c r="C30" s="83" t="s">
        <v>47</v>
      </c>
      <c r="D30" s="84"/>
      <c r="E30" s="82">
        <v>43776</v>
      </c>
      <c r="F30" s="78">
        <f t="shared" si="8"/>
        <v>43778</v>
      </c>
      <c r="G30" s="33">
        <v>3</v>
      </c>
      <c r="H30" s="34">
        <v>1</v>
      </c>
      <c r="I30" s="99">
        <f t="shared" si="11"/>
        <v>3</v>
      </c>
      <c r="J30" s="89"/>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row>
    <row r="31" spans="1:66" s="11" customFormat="1" ht="18" x14ac:dyDescent="0.2">
      <c r="A3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31" s="122" t="s">
        <v>41</v>
      </c>
      <c r="C31" s="83" t="s">
        <v>47</v>
      </c>
      <c r="D31" s="84"/>
      <c r="E31" s="82">
        <v>43776</v>
      </c>
      <c r="F31" s="78">
        <f t="shared" si="8"/>
        <v>43778</v>
      </c>
      <c r="G31" s="33">
        <v>3</v>
      </c>
      <c r="H31" s="34">
        <v>1</v>
      </c>
      <c r="I31" s="99">
        <f t="shared" si="11"/>
        <v>3</v>
      </c>
      <c r="J31" s="89"/>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row>
    <row r="32" spans="1:66" s="11" customFormat="1" ht="18" x14ac:dyDescent="0.2">
      <c r="A32" s="126" t="str">
        <f t="shared" si="9"/>
        <v>1.7</v>
      </c>
      <c r="B32" s="121" t="s">
        <v>32</v>
      </c>
      <c r="C32" s="83"/>
      <c r="D32" s="84"/>
      <c r="E32" s="82">
        <v>43776</v>
      </c>
      <c r="F32" s="78">
        <f t="shared" si="8"/>
        <v>43778</v>
      </c>
      <c r="G32" s="33">
        <v>3</v>
      </c>
      <c r="H32" s="34">
        <v>1</v>
      </c>
      <c r="I32" s="99">
        <f t="shared" si="11"/>
        <v>3</v>
      </c>
      <c r="J32" s="89"/>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row>
    <row r="33" spans="1:66" s="11" customFormat="1" ht="18" x14ac:dyDescent="0.2">
      <c r="A3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33" s="122" t="s">
        <v>42</v>
      </c>
      <c r="C33" s="83" t="s">
        <v>46</v>
      </c>
      <c r="D33" s="84"/>
      <c r="E33" s="82">
        <v>43776</v>
      </c>
      <c r="F33" s="78">
        <f t="shared" si="8"/>
        <v>43778</v>
      </c>
      <c r="G33" s="33">
        <v>3</v>
      </c>
      <c r="H33" s="34">
        <v>1</v>
      </c>
      <c r="I33" s="99">
        <f t="shared" si="11"/>
        <v>3</v>
      </c>
      <c r="J33" s="89"/>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row>
    <row r="34" spans="1:66" s="9" customFormat="1" ht="18" x14ac:dyDescent="0.2">
      <c r="A34" s="87" t="str">
        <f>IF(ISERROR(VALUE(SUBSTITUTE(prevWBS,".",""))),"1",IF(ISERROR(FIND("`",SUBSTITUTE(prevWBS,".","`",1))),TEXT(VALUE(prevWBS)+1,"#"),TEXT(VALUE(LEFT(prevWBS,FIND("`",SUBSTITUTE(prevWBS,".","`",1))-1))+1,"#")))</f>
        <v>2</v>
      </c>
      <c r="B34" s="76" t="s">
        <v>48</v>
      </c>
      <c r="D34" s="15"/>
      <c r="E34" s="123">
        <v>43780</v>
      </c>
      <c r="F34" s="129">
        <f>IF(ISBLANK(E34)," - ",IF(G34=0,E34,E34+G34-1))</f>
        <v>43821</v>
      </c>
      <c r="G34" s="130">
        <v>42</v>
      </c>
      <c r="H34" s="17">
        <f>AVERAGE(H35,H39,H43,H44)</f>
        <v>0.76666666666666661</v>
      </c>
      <c r="I34" s="99">
        <f t="shared" si="11"/>
        <v>36</v>
      </c>
      <c r="J34" s="90"/>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row>
    <row r="35" spans="1:66" s="11" customFormat="1" ht="18" x14ac:dyDescent="0.2">
      <c r="A35"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5" s="128" t="s">
        <v>49</v>
      </c>
      <c r="D35" s="12"/>
      <c r="E35" s="82">
        <v>43780</v>
      </c>
      <c r="F35" s="78">
        <f t="shared" ref="F35:F45" si="12">IF(ISBLANK(E35)," - ",IF(G35=0,E35,E35+G35-1))</f>
        <v>43793</v>
      </c>
      <c r="G35" s="33">
        <v>14</v>
      </c>
      <c r="H35" s="34">
        <f>SUM(H36:H38)/3</f>
        <v>1</v>
      </c>
      <c r="I35" s="99">
        <f>IF(OR(F35=0,E35=0),0,NETWORKDAYS.INTL(E35,F35,11))</f>
        <v>12</v>
      </c>
      <c r="J35" s="89"/>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row>
    <row r="36" spans="1:66" s="11" customFormat="1" ht="18" x14ac:dyDescent="0.2">
      <c r="A36"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36" s="122" t="s">
        <v>52</v>
      </c>
      <c r="C36" s="11" t="s">
        <v>58</v>
      </c>
      <c r="D36" s="12"/>
      <c r="E36" s="82">
        <v>43780</v>
      </c>
      <c r="F36" s="78">
        <f t="shared" si="12"/>
        <v>43793</v>
      </c>
      <c r="G36" s="33">
        <v>14</v>
      </c>
      <c r="H36" s="34">
        <v>1</v>
      </c>
      <c r="I36" s="99">
        <f t="shared" ref="I36:I64" si="13">IF(OR(F36=0,E36=0),0,NETWORKDAYS.INTL(E36,F36,11))</f>
        <v>12</v>
      </c>
      <c r="J36" s="89"/>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row>
    <row r="37" spans="1:66" s="11" customFormat="1" ht="18" x14ac:dyDescent="0.2">
      <c r="A3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37" s="122" t="s">
        <v>53</v>
      </c>
      <c r="C37" s="11" t="s">
        <v>58</v>
      </c>
      <c r="D37" s="12"/>
      <c r="E37" s="82">
        <v>43782</v>
      </c>
      <c r="F37" s="78">
        <f t="shared" si="12"/>
        <v>43785</v>
      </c>
      <c r="G37" s="33">
        <v>4</v>
      </c>
      <c r="H37" s="34">
        <v>1</v>
      </c>
      <c r="I37" s="99">
        <f t="shared" si="13"/>
        <v>4</v>
      </c>
      <c r="J37" s="89"/>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row>
    <row r="38" spans="1:66" s="11" customFormat="1" ht="18" x14ac:dyDescent="0.2">
      <c r="A3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38" s="122" t="s">
        <v>54</v>
      </c>
      <c r="C38" s="11" t="s">
        <v>58</v>
      </c>
      <c r="D38" s="12"/>
      <c r="E38" s="82">
        <v>43787</v>
      </c>
      <c r="F38" s="78">
        <f t="shared" si="12"/>
        <v>43790</v>
      </c>
      <c r="G38" s="33">
        <v>4</v>
      </c>
      <c r="H38" s="34">
        <v>1</v>
      </c>
      <c r="I38" s="99">
        <f t="shared" si="13"/>
        <v>4</v>
      </c>
      <c r="J38" s="89"/>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row>
    <row r="39" spans="1:66" s="11" customFormat="1" ht="18" x14ac:dyDescent="0.2">
      <c r="A3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9" s="128" t="s">
        <v>50</v>
      </c>
      <c r="D39" s="12"/>
      <c r="E39" s="82">
        <v>43794</v>
      </c>
      <c r="F39" s="78">
        <f t="shared" si="12"/>
        <v>43807</v>
      </c>
      <c r="G39" s="33">
        <v>14</v>
      </c>
      <c r="H39" s="34">
        <f>AVERAGE(H40:H42)</f>
        <v>0.56666666666666665</v>
      </c>
      <c r="I39" s="99">
        <f t="shared" si="13"/>
        <v>12</v>
      </c>
      <c r="J39" s="89"/>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row>
    <row r="40" spans="1:66" s="11" customFormat="1" ht="18" x14ac:dyDescent="0.2">
      <c r="A4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40" s="122" t="s">
        <v>55</v>
      </c>
      <c r="C40" s="11" t="s">
        <v>58</v>
      </c>
      <c r="D40" s="12"/>
      <c r="E40" s="82">
        <v>43794</v>
      </c>
      <c r="F40" s="78">
        <f t="shared" si="12"/>
        <v>43799</v>
      </c>
      <c r="G40" s="33">
        <v>6</v>
      </c>
      <c r="H40" s="34">
        <v>0.7</v>
      </c>
      <c r="I40" s="99">
        <f t="shared" si="13"/>
        <v>6</v>
      </c>
      <c r="J40" s="89"/>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row>
    <row r="41" spans="1:66" s="11" customFormat="1" ht="18" x14ac:dyDescent="0.2">
      <c r="A4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41" s="122" t="s">
        <v>56</v>
      </c>
      <c r="C41" s="11" t="s">
        <v>58</v>
      </c>
      <c r="D41" s="12"/>
      <c r="E41" s="82">
        <v>43801</v>
      </c>
      <c r="F41" s="78">
        <f t="shared" si="12"/>
        <v>43806</v>
      </c>
      <c r="G41" s="33">
        <v>6</v>
      </c>
      <c r="H41" s="34">
        <v>0.7</v>
      </c>
      <c r="I41" s="99">
        <f t="shared" si="13"/>
        <v>6</v>
      </c>
      <c r="J41" s="89"/>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row>
    <row r="42" spans="1:66" s="11" customFormat="1" ht="18" x14ac:dyDescent="0.2">
      <c r="A4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42" s="122" t="s">
        <v>57</v>
      </c>
      <c r="C42" s="11" t="s">
        <v>58</v>
      </c>
      <c r="D42" s="12"/>
      <c r="E42" s="82">
        <v>43801</v>
      </c>
      <c r="F42" s="78">
        <f t="shared" si="12"/>
        <v>43806</v>
      </c>
      <c r="G42" s="33">
        <v>6</v>
      </c>
      <c r="H42" s="34">
        <v>0.3</v>
      </c>
      <c r="I42" s="99">
        <f t="shared" si="13"/>
        <v>6</v>
      </c>
      <c r="J42" s="89"/>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row>
    <row r="43" spans="1:66" s="11" customFormat="1" ht="18" x14ac:dyDescent="0.2">
      <c r="A43"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43" s="128" t="s">
        <v>63</v>
      </c>
      <c r="C43" s="11" t="s">
        <v>58</v>
      </c>
      <c r="D43" s="12"/>
      <c r="E43" s="82">
        <v>43802</v>
      </c>
      <c r="F43" s="78">
        <f t="shared" si="12"/>
        <v>43806</v>
      </c>
      <c r="G43" s="33">
        <v>5</v>
      </c>
      <c r="H43" s="34">
        <v>1</v>
      </c>
      <c r="I43" s="99">
        <f t="shared" si="13"/>
        <v>5</v>
      </c>
      <c r="J43" s="89"/>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row>
    <row r="44" spans="1:66" s="11" customFormat="1" ht="18" x14ac:dyDescent="0.2">
      <c r="A44"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4" s="128" t="s">
        <v>51</v>
      </c>
      <c r="C44" s="11" t="s">
        <v>58</v>
      </c>
      <c r="D44" s="12"/>
      <c r="E44" s="82">
        <v>43794</v>
      </c>
      <c r="F44" s="78">
        <f t="shared" si="12"/>
        <v>43820</v>
      </c>
      <c r="G44" s="33">
        <v>27</v>
      </c>
      <c r="H44" s="34">
        <v>0.5</v>
      </c>
      <c r="I44" s="99">
        <f t="shared" si="13"/>
        <v>24</v>
      </c>
      <c r="J44" s="89"/>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1:66" s="9" customFormat="1" ht="18" x14ac:dyDescent="0.2">
      <c r="A45" s="87" t="str">
        <f>IF(ISERROR(VALUE(SUBSTITUTE(prevWBS,".",""))),"1",IF(ISERROR(FIND("`",SUBSTITUTE(prevWBS,".","`",1))),TEXT(VALUE(prevWBS)+1,"#"),TEXT(VALUE(LEFT(prevWBS,FIND("`",SUBSTITUTE(prevWBS,".","`",1))-1))+1,"#")))</f>
        <v>3</v>
      </c>
      <c r="B45" s="76" t="s">
        <v>59</v>
      </c>
      <c r="D45" s="15"/>
      <c r="E45" s="123">
        <v>43822</v>
      </c>
      <c r="F45" s="129">
        <f t="shared" si="12"/>
        <v>43951</v>
      </c>
      <c r="G45" s="130">
        <v>130</v>
      </c>
      <c r="H45" s="17"/>
      <c r="I45" s="131">
        <f>IF(OR(F45=0,E45=0),0,NETWORKDAYS.INTL(E45,F45,11,))-24</f>
        <v>88</v>
      </c>
      <c r="J45" s="90"/>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row>
    <row r="46" spans="1:66" s="11" customFormat="1" ht="18" x14ac:dyDescent="0.2">
      <c r="A4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128" t="s">
        <v>71</v>
      </c>
      <c r="D46" s="12"/>
      <c r="E46" s="82">
        <v>43822</v>
      </c>
      <c r="F46" s="78">
        <f t="shared" ref="F46:F64" si="14">IF(ISBLANK(E46)," - ",IF(G46=0,E46,E46+G46-1))</f>
        <v>43835</v>
      </c>
      <c r="G46" s="33">
        <v>14</v>
      </c>
      <c r="H46" s="132"/>
      <c r="I46" s="99">
        <f t="shared" si="13"/>
        <v>12</v>
      </c>
      <c r="J46" s="89"/>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row>
    <row r="47" spans="1:66" s="11" customFormat="1" ht="18" x14ac:dyDescent="0.2">
      <c r="A4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7" s="134" t="s">
        <v>72</v>
      </c>
      <c r="D47" s="12"/>
      <c r="E47" s="82">
        <v>43822</v>
      </c>
      <c r="F47" s="78">
        <f t="shared" si="14"/>
        <v>43828</v>
      </c>
      <c r="G47" s="33">
        <v>7</v>
      </c>
      <c r="H47" s="132"/>
      <c r="I47" s="99">
        <f t="shared" si="13"/>
        <v>6</v>
      </c>
      <c r="J47" s="89"/>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row>
    <row r="48" spans="1:66" s="11" customFormat="1" ht="18" x14ac:dyDescent="0.2">
      <c r="A48"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48" s="133" t="s">
        <v>73</v>
      </c>
      <c r="D48" s="12"/>
      <c r="E48" s="82">
        <v>43822</v>
      </c>
      <c r="F48" s="78">
        <f t="shared" si="14"/>
        <v>43823</v>
      </c>
      <c r="G48" s="33">
        <v>2</v>
      </c>
      <c r="H48" s="132"/>
      <c r="I48" s="99">
        <f t="shared" si="13"/>
        <v>2</v>
      </c>
      <c r="J48" s="89"/>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row>
    <row r="49" spans="1:66" s="11" customFormat="1" ht="18" x14ac:dyDescent="0.2">
      <c r="A49"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49" s="133" t="s">
        <v>64</v>
      </c>
      <c r="D49" s="12"/>
      <c r="E49" s="82">
        <v>43822</v>
      </c>
      <c r="F49" s="78">
        <f t="shared" si="14"/>
        <v>43827</v>
      </c>
      <c r="G49" s="33">
        <v>6</v>
      </c>
      <c r="H49" s="132"/>
      <c r="I49" s="99">
        <f t="shared" si="13"/>
        <v>6</v>
      </c>
      <c r="J49" s="89"/>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row>
    <row r="50" spans="1:66" s="11" customFormat="1" ht="18" x14ac:dyDescent="0.2">
      <c r="A50"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3.1.1.3</v>
      </c>
      <c r="B50" s="133" t="s">
        <v>65</v>
      </c>
      <c r="D50" s="12"/>
      <c r="E50" s="82">
        <v>43822</v>
      </c>
      <c r="F50" s="78">
        <f t="shared" si="14"/>
        <v>43827</v>
      </c>
      <c r="G50" s="33">
        <v>6</v>
      </c>
      <c r="H50" s="132"/>
      <c r="I50" s="99">
        <f t="shared" si="13"/>
        <v>6</v>
      </c>
      <c r="J50" s="89"/>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row>
    <row r="51" spans="1:66" s="11" customFormat="1" ht="18" x14ac:dyDescent="0.2">
      <c r="A5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51" s="134" t="s">
        <v>74</v>
      </c>
      <c r="D51" s="12"/>
      <c r="E51" s="82">
        <v>43829</v>
      </c>
      <c r="F51" s="78">
        <f t="shared" si="14"/>
        <v>43834</v>
      </c>
      <c r="G51" s="33">
        <v>6</v>
      </c>
      <c r="H51" s="34"/>
      <c r="I51" s="99">
        <f t="shared" si="13"/>
        <v>6</v>
      </c>
      <c r="J51" s="89"/>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row>
    <row r="52" spans="1:66" s="11" customFormat="1" ht="18" x14ac:dyDescent="0.2">
      <c r="A5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52" s="134" t="s">
        <v>77</v>
      </c>
      <c r="D52" s="12"/>
      <c r="E52" s="82">
        <v>43829</v>
      </c>
      <c r="F52" s="78">
        <f t="shared" ref="F52" si="15">IF(ISBLANK(E52)," - ",IF(G52=0,E52,E52+G52-1))</f>
        <v>43834</v>
      </c>
      <c r="G52" s="33">
        <v>6</v>
      </c>
      <c r="H52" s="34"/>
      <c r="I52" s="99">
        <f t="shared" ref="I52" si="16">IF(OR(F52=0,E52=0),0,NETWORKDAYS.INTL(E52,F52,11))</f>
        <v>6</v>
      </c>
      <c r="J52" s="89"/>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row>
    <row r="53" spans="1:66" s="11" customFormat="1" ht="18" x14ac:dyDescent="0.2">
      <c r="A53"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53" s="121" t="s">
        <v>75</v>
      </c>
      <c r="D53" s="12"/>
      <c r="E53" s="82">
        <v>43836</v>
      </c>
      <c r="F53" s="78">
        <f t="shared" si="14"/>
        <v>43849</v>
      </c>
      <c r="G53" s="33">
        <v>14</v>
      </c>
      <c r="H53" s="34"/>
      <c r="I53" s="99">
        <f t="shared" si="13"/>
        <v>12</v>
      </c>
      <c r="J53" s="89"/>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row>
    <row r="54" spans="1:66" s="11" customFormat="1" ht="18" x14ac:dyDescent="0.2">
      <c r="A54"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54" s="134" t="s">
        <v>72</v>
      </c>
      <c r="D54" s="12"/>
      <c r="E54" s="82">
        <v>43836</v>
      </c>
      <c r="F54" s="78">
        <f t="shared" si="14"/>
        <v>43841</v>
      </c>
      <c r="G54" s="33">
        <v>6</v>
      </c>
      <c r="H54" s="34"/>
      <c r="I54" s="99">
        <f t="shared" si="13"/>
        <v>6</v>
      </c>
      <c r="J54" s="89"/>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row>
    <row r="55" spans="1:66" s="11" customFormat="1" ht="24" x14ac:dyDescent="0.2">
      <c r="A55"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55" s="133" t="s">
        <v>66</v>
      </c>
      <c r="D55" s="12"/>
      <c r="E55" s="82">
        <v>43836</v>
      </c>
      <c r="F55" s="78">
        <f t="shared" si="14"/>
        <v>43838</v>
      </c>
      <c r="G55" s="33">
        <v>3</v>
      </c>
      <c r="H55" s="34"/>
      <c r="I55" s="99">
        <f t="shared" si="13"/>
        <v>3</v>
      </c>
      <c r="J55" s="89"/>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row>
    <row r="56" spans="1:66" s="11" customFormat="1" ht="24" x14ac:dyDescent="0.2">
      <c r="A56"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3.2.1.2</v>
      </c>
      <c r="B56" s="133" t="s">
        <v>67</v>
      </c>
      <c r="D56" s="12"/>
      <c r="E56" s="82">
        <v>43839</v>
      </c>
      <c r="F56" s="78">
        <f t="shared" si="14"/>
        <v>43841</v>
      </c>
      <c r="G56" s="33">
        <v>3</v>
      </c>
      <c r="H56" s="34"/>
      <c r="I56" s="99">
        <f t="shared" si="13"/>
        <v>3</v>
      </c>
      <c r="J56" s="89"/>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row>
    <row r="57" spans="1:66" s="23" customFormat="1" ht="18" x14ac:dyDescent="0.2">
      <c r="A5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57" s="134" t="s">
        <v>74</v>
      </c>
      <c r="C57" s="11"/>
      <c r="D57" s="135"/>
      <c r="E57" s="136">
        <v>43843</v>
      </c>
      <c r="F57" s="137">
        <f t="shared" si="14"/>
        <v>43848</v>
      </c>
      <c r="G57" s="138">
        <v>6</v>
      </c>
      <c r="H57" s="139"/>
      <c r="I57" s="140">
        <f t="shared" si="13"/>
        <v>6</v>
      </c>
      <c r="J57" s="141"/>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row>
    <row r="58" spans="1:66" s="23" customFormat="1" ht="18" x14ac:dyDescent="0.2">
      <c r="A5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58" s="134" t="s">
        <v>78</v>
      </c>
      <c r="C58" s="11"/>
      <c r="D58" s="135"/>
      <c r="E58" s="136">
        <v>43843</v>
      </c>
      <c r="F58" s="137">
        <f t="shared" ref="F58" si="17">IF(ISBLANK(E58)," - ",IF(G58=0,E58,E58+G58-1))</f>
        <v>43848</v>
      </c>
      <c r="G58" s="138">
        <v>6</v>
      </c>
      <c r="H58" s="139"/>
      <c r="I58" s="140">
        <f t="shared" ref="I58" si="18">IF(OR(F58=0,E58=0),0,NETWORKDAYS.INTL(E58,F58,11))</f>
        <v>6</v>
      </c>
      <c r="J58" s="141"/>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row>
    <row r="59" spans="1:66" s="23" customFormat="1" ht="18" x14ac:dyDescent="0.2">
      <c r="A5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9" s="121" t="s">
        <v>76</v>
      </c>
      <c r="C59" s="11"/>
      <c r="D59" s="135"/>
      <c r="E59" s="136">
        <v>43871</v>
      </c>
      <c r="F59" s="137">
        <f t="shared" si="14"/>
        <v>43884</v>
      </c>
      <c r="G59" s="138">
        <v>14</v>
      </c>
      <c r="H59" s="139"/>
      <c r="I59" s="140">
        <f t="shared" si="13"/>
        <v>12</v>
      </c>
      <c r="J59" s="141"/>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row>
    <row r="60" spans="1:66" s="23" customFormat="1" ht="18" x14ac:dyDescent="0.2">
      <c r="A6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60" s="134" t="s">
        <v>72</v>
      </c>
      <c r="C60" s="11"/>
      <c r="D60" s="135"/>
      <c r="E60" s="136">
        <v>43871</v>
      </c>
      <c r="F60" s="137">
        <f t="shared" si="14"/>
        <v>43876</v>
      </c>
      <c r="G60" s="138">
        <v>6</v>
      </c>
      <c r="H60" s="139"/>
      <c r="I60" s="140">
        <f t="shared" si="13"/>
        <v>6</v>
      </c>
      <c r="J60" s="141"/>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row>
    <row r="61" spans="1:66" s="23" customFormat="1" ht="18" x14ac:dyDescent="0.2">
      <c r="A61"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3.3.1.1</v>
      </c>
      <c r="B61" s="133" t="s">
        <v>68</v>
      </c>
      <c r="C61" s="19"/>
      <c r="D61" s="20"/>
      <c r="E61" s="136">
        <v>43871</v>
      </c>
      <c r="F61" s="137">
        <f t="shared" si="14"/>
        <v>43873</v>
      </c>
      <c r="G61" s="21">
        <v>3</v>
      </c>
      <c r="H61" s="22"/>
      <c r="I61" s="140">
        <f t="shared" si="13"/>
        <v>3</v>
      </c>
      <c r="J61" s="141"/>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row>
    <row r="62" spans="1:66" s="23" customFormat="1" ht="18" x14ac:dyDescent="0.2">
      <c r="A62"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3.3.1.2</v>
      </c>
      <c r="B62" s="133" t="s">
        <v>69</v>
      </c>
      <c r="C62" s="19"/>
      <c r="D62" s="20"/>
      <c r="E62" s="136">
        <v>43874</v>
      </c>
      <c r="F62" s="137">
        <f t="shared" si="14"/>
        <v>43876</v>
      </c>
      <c r="G62" s="21">
        <v>3</v>
      </c>
      <c r="H62" s="22"/>
      <c r="I62" s="140">
        <f t="shared" si="13"/>
        <v>3</v>
      </c>
      <c r="J62" s="141"/>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row>
    <row r="63" spans="1:66" s="23" customFormat="1" ht="18" x14ac:dyDescent="0.2">
      <c r="A63"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3.3.1.3</v>
      </c>
      <c r="B63" s="133" t="s">
        <v>70</v>
      </c>
      <c r="C63" s="19"/>
      <c r="D63" s="20"/>
      <c r="E63" s="136">
        <v>43874</v>
      </c>
      <c r="F63" s="137">
        <f t="shared" ref="F63" si="19">IF(ISBLANK(E63)," - ",IF(G63=0,E63,E63+G63-1))</f>
        <v>43876</v>
      </c>
      <c r="G63" s="21">
        <v>3</v>
      </c>
      <c r="H63" s="22"/>
      <c r="I63" s="140">
        <f t="shared" si="13"/>
        <v>3</v>
      </c>
      <c r="J63" s="141"/>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row>
    <row r="64" spans="1:66" s="23" customFormat="1" ht="18" x14ac:dyDescent="0.2">
      <c r="A64"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64" s="134" t="s">
        <v>74</v>
      </c>
      <c r="C64" s="19"/>
      <c r="D64" s="20"/>
      <c r="E64" s="136">
        <v>43885</v>
      </c>
      <c r="F64" s="137">
        <f t="shared" si="14"/>
        <v>43890</v>
      </c>
      <c r="G64" s="21">
        <v>6</v>
      </c>
      <c r="H64" s="22"/>
      <c r="I64" s="140">
        <f t="shared" si="13"/>
        <v>6</v>
      </c>
      <c r="J64" s="141"/>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row>
    <row r="65" spans="1:66" s="23" customFormat="1" ht="18" x14ac:dyDescent="0.2">
      <c r="A65" s="10"/>
      <c r="B65" s="19"/>
      <c r="C65" s="19"/>
      <c r="D65" s="20"/>
      <c r="E65" s="81"/>
      <c r="F65" s="81"/>
      <c r="G65" s="21"/>
      <c r="H65" s="22"/>
      <c r="I65" s="102"/>
      <c r="J65" s="91"/>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row>
    <row r="66" spans="1:66" s="23" customFormat="1" ht="18" x14ac:dyDescent="0.2">
      <c r="A66" s="10"/>
      <c r="B66" s="19"/>
      <c r="C66" s="19"/>
      <c r="D66" s="20"/>
      <c r="E66" s="81"/>
      <c r="F66" s="81"/>
      <c r="G66" s="21"/>
      <c r="H66" s="22"/>
      <c r="I66" s="102"/>
      <c r="J66" s="91"/>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row>
    <row r="67" spans="1:66" s="23" customFormat="1" ht="18" x14ac:dyDescent="0.2">
      <c r="A67" s="10"/>
      <c r="B67" s="19"/>
      <c r="C67" s="19"/>
      <c r="D67" s="20"/>
      <c r="E67" s="81"/>
      <c r="F67" s="81"/>
      <c r="G67" s="21"/>
      <c r="H67" s="22"/>
      <c r="I67" s="102"/>
      <c r="J67" s="91"/>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row>
    <row r="68" spans="1:66" s="23" customFormat="1" ht="18" x14ac:dyDescent="0.2">
      <c r="A68" s="10"/>
      <c r="B68" s="19"/>
      <c r="C68" s="19"/>
      <c r="D68" s="20"/>
      <c r="E68" s="81"/>
      <c r="F68" s="81"/>
      <c r="G68" s="21"/>
      <c r="H68" s="22"/>
      <c r="I68" s="102"/>
      <c r="J68" s="91"/>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row>
    <row r="69" spans="1:66" s="23" customFormat="1" ht="18" x14ac:dyDescent="0.2">
      <c r="A69" s="10"/>
      <c r="B69" s="19"/>
      <c r="C69" s="19"/>
      <c r="D69" s="20"/>
      <c r="E69" s="81"/>
      <c r="F69" s="81"/>
      <c r="G69" s="21"/>
      <c r="H69" s="22"/>
      <c r="I69" s="102"/>
      <c r="J69" s="91"/>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row>
    <row r="70" spans="1:66" s="23" customFormat="1" ht="18" x14ac:dyDescent="0.2">
      <c r="A70" s="10"/>
      <c r="B70" s="19"/>
      <c r="C70" s="19"/>
      <c r="D70" s="20"/>
      <c r="E70" s="81"/>
      <c r="F70" s="81"/>
      <c r="G70" s="21"/>
      <c r="H70" s="22"/>
      <c r="I70" s="102"/>
      <c r="J70" s="91"/>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row>
    <row r="71" spans="1:66" s="23" customFormat="1" ht="18" x14ac:dyDescent="0.2">
      <c r="A71" s="10"/>
      <c r="B71" s="19"/>
      <c r="C71" s="19"/>
      <c r="D71" s="20"/>
      <c r="E71" s="81"/>
      <c r="F71" s="81"/>
      <c r="G71" s="21"/>
      <c r="H71" s="22"/>
      <c r="I71" s="102"/>
      <c r="J71" s="91"/>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row>
    <row r="72" spans="1:66" s="23" customFormat="1" ht="18" x14ac:dyDescent="0.2">
      <c r="A72" s="10"/>
      <c r="B72" s="19"/>
      <c r="C72" s="19"/>
      <c r="D72" s="20"/>
      <c r="E72" s="81"/>
      <c r="F72" s="81"/>
      <c r="G72" s="21"/>
      <c r="H72" s="22"/>
      <c r="I72" s="102"/>
      <c r="J72" s="91"/>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row>
    <row r="73" spans="1:66" s="23" customFormat="1" ht="18" x14ac:dyDescent="0.2">
      <c r="A73" s="10"/>
      <c r="B73" s="19"/>
      <c r="C73" s="19"/>
      <c r="D73" s="20"/>
      <c r="E73" s="81"/>
      <c r="F73" s="81"/>
      <c r="G73" s="21"/>
      <c r="H73" s="22"/>
      <c r="I73" s="102"/>
      <c r="J73" s="91"/>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row>
    <row r="74" spans="1:66" s="23" customFormat="1" ht="18" x14ac:dyDescent="0.2">
      <c r="A74" s="10"/>
      <c r="B74" s="19"/>
      <c r="C74" s="19"/>
      <c r="D74" s="20"/>
      <c r="E74" s="81"/>
      <c r="F74" s="81"/>
      <c r="G74" s="21"/>
      <c r="H74" s="22"/>
      <c r="I74" s="102"/>
      <c r="J74" s="91"/>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row>
    <row r="75" spans="1:66" s="23" customFormat="1" ht="18" x14ac:dyDescent="0.2">
      <c r="A75" s="10"/>
      <c r="B75" s="19"/>
      <c r="C75" s="19"/>
      <c r="D75" s="20"/>
      <c r="E75" s="81"/>
      <c r="F75" s="81"/>
      <c r="G75" s="21"/>
      <c r="H75" s="22"/>
      <c r="I75" s="102"/>
      <c r="J75" s="91"/>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row>
    <row r="76" spans="1:66" s="23" customFormat="1" ht="18" x14ac:dyDescent="0.2">
      <c r="A76" s="10"/>
      <c r="B76" s="19"/>
      <c r="C76" s="19"/>
      <c r="D76" s="20"/>
      <c r="E76" s="81"/>
      <c r="F76" s="81"/>
      <c r="G76" s="21"/>
      <c r="H76" s="22"/>
      <c r="I76" s="102"/>
      <c r="J76" s="91"/>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row>
    <row r="77" spans="1:66" s="24" customFormat="1" ht="0.6" customHeight="1" thickBot="1" x14ac:dyDescent="0.25">
      <c r="A77" s="103" t="s">
        <v>1</v>
      </c>
      <c r="B77" s="37"/>
      <c r="C77" s="37"/>
      <c r="D77" s="37"/>
      <c r="E77" s="37"/>
      <c r="F77" s="37"/>
      <c r="G77" s="37"/>
      <c r="H77" s="37"/>
      <c r="I77" s="37"/>
      <c r="J77" s="37"/>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row>
    <row r="78" spans="1:66" s="23" customFormat="1" ht="18.75" hidden="1" thickTop="1" x14ac:dyDescent="0.2">
      <c r="A78" s="104" t="s">
        <v>15</v>
      </c>
      <c r="B78" s="105"/>
      <c r="C78" s="105"/>
      <c r="D78" s="105"/>
      <c r="E78" s="106"/>
      <c r="F78" s="106"/>
      <c r="G78" s="105"/>
      <c r="H78" s="105"/>
      <c r="I78" s="107"/>
      <c r="J78" s="108"/>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row>
    <row r="79" spans="1:66" s="23" customFormat="1" ht="18.75" hidden="1" thickTop="1" x14ac:dyDescent="0.2">
      <c r="A79" s="87" t="str">
        <f>IF(ISERROR(VALUE(SUBSTITUTE(prevWBS,".",""))),"1",IF(ISERROR(FIND("`",SUBSTITUTE(prevWBS,".","`",1))),TEXT(VALUE(prevWBS)+1,"#"),TEXT(VALUE(LEFT(prevWBS,FIND("`",SUBSTITUTE(prevWBS,".","`",1))-1))+1,"#")))</f>
        <v>1</v>
      </c>
      <c r="B79" s="98" t="s">
        <v>2</v>
      </c>
      <c r="C79" s="9"/>
      <c r="D79" s="15"/>
      <c r="E79" s="79"/>
      <c r="F79" s="80"/>
      <c r="G79" s="16"/>
      <c r="H79" s="17"/>
      <c r="I79" s="100"/>
      <c r="J79" s="90"/>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row>
    <row r="80" spans="1:66" s="23" customFormat="1" ht="18.75" hidden="1" thickTop="1" x14ac:dyDescent="0.2">
      <c r="A80"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0" s="14" t="s">
        <v>3</v>
      </c>
      <c r="C80" s="11"/>
      <c r="D80" s="12"/>
      <c r="E80" s="82"/>
      <c r="F80" s="78" t="str">
        <f>IF(ISBLANK(E80)," - ",IF(G80=0,E80,E80+G80-1))</f>
        <v xml:space="preserve"> - </v>
      </c>
      <c r="G80" s="33"/>
      <c r="H80" s="34">
        <v>0</v>
      </c>
      <c r="I80" s="99">
        <f>IF(OR(F80=0,E80=0),0,NETWORKDAYS(E80,F80))</f>
        <v>0</v>
      </c>
      <c r="J80" s="89"/>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row>
    <row r="81" spans="1:66" s="23" customFormat="1" ht="37.9" customHeight="1" x14ac:dyDescent="0.2">
      <c r="A81" s="8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1" s="14" t="s">
        <v>4</v>
      </c>
      <c r="C81" s="11"/>
      <c r="D81" s="12"/>
      <c r="E81" s="82"/>
      <c r="F81" s="78" t="str">
        <f t="shared" ref="F81:F82" si="20">IF(ISBLANK(E81)," - ",IF(G81=0,E81,E81+G81-1))</f>
        <v xml:space="preserve"> - </v>
      </c>
      <c r="G81" s="33"/>
      <c r="H81" s="34">
        <v>0</v>
      </c>
      <c r="I81" s="99">
        <f t="shared" ref="I81:I82" si="21">IF(OR(F81=0,E81=0),0,NETWORKDAYS(E81,F81))</f>
        <v>0</v>
      </c>
      <c r="J81" s="89"/>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row>
    <row r="82" spans="1:66" s="23" customFormat="1" ht="37.15" customHeight="1" x14ac:dyDescent="0.2">
      <c r="A82"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2" s="14" t="s">
        <v>5</v>
      </c>
      <c r="C82" s="11"/>
      <c r="D82" s="12"/>
      <c r="E82" s="82"/>
      <c r="F82" s="78" t="str">
        <f t="shared" si="20"/>
        <v xml:space="preserve"> - </v>
      </c>
      <c r="G82" s="33"/>
      <c r="H82" s="34">
        <v>0</v>
      </c>
      <c r="I82" s="99">
        <f t="shared" si="21"/>
        <v>0</v>
      </c>
      <c r="J82" s="89"/>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row>
    <row r="83" spans="1:66" s="28" customFormat="1" ht="19.5" customHeight="1" x14ac:dyDescent="0.2">
      <c r="A83" s="25"/>
      <c r="B83" s="26"/>
      <c r="C83" s="26"/>
      <c r="D83" s="27"/>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row>
    <row r="84" spans="1:66" ht="19.5" customHeight="1" x14ac:dyDescent="0.2"/>
    <row r="85" spans="1:66" ht="19.5" customHeight="1" x14ac:dyDescent="0.2"/>
  </sheetData>
  <sheetProtection formatCells="0" formatColumns="0" formatRows="0" insertRows="0" deleteRows="0"/>
  <mergeCells count="18">
    <mergeCell ref="BH4:BN4"/>
    <mergeCell ref="BH5:BN5"/>
    <mergeCell ref="AM5:AS5"/>
    <mergeCell ref="AT4:AZ4"/>
    <mergeCell ref="AT5:AZ5"/>
    <mergeCell ref="AM4:AS4"/>
    <mergeCell ref="BA4:BG4"/>
    <mergeCell ref="BA5:BG5"/>
    <mergeCell ref="AF4:AL4"/>
    <mergeCell ref="AF5:AL5"/>
    <mergeCell ref="R4:X4"/>
    <mergeCell ref="C5:E5"/>
    <mergeCell ref="K4:Q4"/>
    <mergeCell ref="C4:E4"/>
    <mergeCell ref="R5:X5"/>
    <mergeCell ref="K5:Q5"/>
    <mergeCell ref="Y4:AE4"/>
    <mergeCell ref="Y5:AE5"/>
  </mergeCells>
  <phoneticPr fontId="3" type="noConversion"/>
  <conditionalFormatting sqref="H78:H82 H8:H51 H53:H57 H59:H76">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4" priority="48">
      <formula>K$6=TODAY()</formula>
    </cfRule>
  </conditionalFormatting>
  <conditionalFormatting sqref="K8:BN44 K46:BN82 L45:BN45">
    <cfRule type="expression" dxfId="3" priority="51">
      <formula>AND($E8&lt;=K$6,ROUNDDOWN(($F8-$E8+1)*$H8,0)+$E8-1&gt;=K$6)</formula>
    </cfRule>
    <cfRule type="expression" dxfId="2" priority="52">
      <formula>AND(NOT(ISBLANK($E8)),$E8&lt;=K$6,$F8&gt;=K$6)</formula>
    </cfRule>
  </conditionalFormatting>
  <conditionalFormatting sqref="K6:BN44 K46:BN82 L45:BN45">
    <cfRule type="expression" dxfId="1" priority="5">
      <formula>K$6=TODAY()</formula>
    </cfRule>
  </conditionalFormatting>
  <conditionalFormatting sqref="I45">
    <cfRule type="expression" dxfId="0" priority="58">
      <formula>K$6=TODAY()</formula>
    </cfRule>
  </conditionalFormatting>
  <conditionalFormatting sqref="H52">
    <cfRule type="dataBar" priority="2">
      <dataBar>
        <cfvo type="num" val="0"/>
        <cfvo type="num" val="1"/>
        <color theme="0" tint="-0.249977111117893"/>
      </dataBar>
      <extLst>
        <ext xmlns:x14="http://schemas.microsoft.com/office/spreadsheetml/2009/9/main" uri="{B025F937-C7B1-47D3-B67F-A62EFF666E3E}">
          <x14:id>{E8FBB631-A29B-4067-AC5E-1C3CA9D16305}</x14:id>
        </ext>
      </extLst>
    </cfRule>
  </conditionalFormatting>
  <conditionalFormatting sqref="H58">
    <cfRule type="dataBar" priority="1">
      <dataBar>
        <cfvo type="num" val="0"/>
        <cfvo type="num" val="1"/>
        <color theme="0" tint="-0.249977111117893"/>
      </dataBar>
      <extLst>
        <ext xmlns:x14="http://schemas.microsoft.com/office/spreadsheetml/2009/9/main" uri="{B025F937-C7B1-47D3-B67F-A62EFF666E3E}">
          <x14:id>{51D4B6FB-EFB5-4CB7-B799-53A404183503}</x14:id>
        </ext>
      </extLst>
    </cfRule>
  </conditionalFormatting>
  <dataValidations count="2">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 type="list" allowBlank="1" showInputMessage="1" showErrorMessage="1" sqref="C9:C33" xr:uid="{B7FBE824-965D-485C-A8C3-40D523A86B9F}">
      <formula1>"Đạt Huỳnh, Anh Minh, Quang Vương, Quốc Nhân, Như Phương"</formula1>
    </dataValidation>
  </dataValidations>
  <pageMargins left="0.25" right="0.25" top="0.5" bottom="0.5" header="0.5" footer="0.25"/>
  <pageSetup scale="61" fitToHeight="0" orientation="landscape" r:id="rId1"/>
  <headerFooter alignWithMargins="0"/>
  <ignoredErrors>
    <ignoredError sqref="A76:B76 B77:B78 E81:E82 E76:I79 H45 H61" unlockedFormula="1"/>
    <ignoredError sqref="A45 A34 A21 A18 A24:A25 A26 A29 A32 A39" formula="1"/>
    <ignoredError sqref="H9" formulaRange="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H78:H82 H8:H51 H53:H57 H59:H76</xm:sqref>
        </x14:conditionalFormatting>
        <x14:conditionalFormatting xmlns:xm="http://schemas.microsoft.com/office/excel/2006/main">
          <x14:cfRule type="dataBar" id="{E8FBB631-A29B-4067-AC5E-1C3CA9D16305}">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51D4B6FB-EFB5-4CB7-B799-53A404183503}">
            <x14:dataBar minLength="0" maxLength="100" gradient="0">
              <x14:cfvo type="num">
                <xm:f>0</xm:f>
              </x14:cfvo>
              <x14:cfvo type="num">
                <xm:f>1</xm:f>
              </x14:cfvo>
              <x14:negativeFillColor rgb="FFFF0000"/>
              <x14:axisColor rgb="FF000000"/>
            </x14:dataBar>
          </x14:cfRule>
          <xm:sqref>H58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HP</cp:lastModifiedBy>
  <cp:lastPrinted>2018-02-09T22:40:51Z</cp:lastPrinted>
  <dcterms:created xsi:type="dcterms:W3CDTF">2010-06-09T16:05:03Z</dcterms:created>
  <dcterms:modified xsi:type="dcterms:W3CDTF">2020-01-05T17:10:43Z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