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71B4381E-B87C-4C15-9227-EB69FE5E5186}" xr6:coauthVersionLast="45" xr6:coauthVersionMax="45" xr10:uidLastSave="{00000000-0000-0000-0000-000000000000}"/>
  <bookViews>
    <workbookView xWindow="-120" yWindow="-120" windowWidth="20730" windowHeight="11310" xr2:uid="{1B5A6ABD-0E95-45BD-B30C-68473E7658BC}"/>
  </bookViews>
  <sheets>
    <sheet name="Report" sheetId="3" r:id="rId1"/>
    <sheet name="BCWP" sheetId="8" r:id="rId2"/>
    <sheet name="ACWP" sheetId="9" r:id="rId3"/>
    <sheet name="©" sheetId="11" r:id="rId4"/>
  </sheets>
  <definedNames>
    <definedName name="_xlchart.v1.0" hidden="1">Report!$D$21:$AE$21</definedName>
    <definedName name="_xlchart.v1.1" hidden="1">Report!$D$72:$AE$72</definedName>
    <definedName name="_xlchart.v1.2" hidden="1">Report!$D$75:$AE$75</definedName>
    <definedName name="_xlchart.v1.3" hidden="1">Report!$D$76:$AE$76</definedName>
    <definedName name="holidays">OFFSET(#REF!,1,0,COUNTA(#REF!),1)</definedName>
    <definedName name="prevWBS" localSheetId="2">ACWP!$A1048576</definedName>
    <definedName name="prevWBS" localSheetId="1">BCWP!$A1048576</definedName>
    <definedName name="prevWBS" localSheetId="0">Report!$A1048576</definedName>
    <definedName name="_xlnm.Print_Area" localSheetId="2">ACWP!$A$2:$M$3</definedName>
    <definedName name="_xlnm.Print_Area" localSheetId="1">BCWP!$A$2:$O$3</definedName>
    <definedName name="_xlnm.Print_Area" localSheetId="0">Report!$A$1:$N$83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9" l="1"/>
  <c r="A48" i="9" s="1"/>
  <c r="A49" i="9" s="1"/>
  <c r="A50" i="9" s="1"/>
  <c r="A51" i="9" s="1"/>
  <c r="C64" i="3" l="1"/>
  <c r="C63" i="3"/>
  <c r="C62" i="3"/>
  <c r="C54" i="3"/>
  <c r="C55" i="3"/>
  <c r="C56" i="3"/>
  <c r="C52" i="3"/>
  <c r="A47" i="8" l="1"/>
  <c r="A48" i="8" s="1"/>
  <c r="A49" i="8" s="1"/>
  <c r="A50" i="8" s="1"/>
  <c r="A51" i="8" s="1"/>
  <c r="AD59" i="9" l="1"/>
  <c r="C22" i="3"/>
  <c r="C51" i="3"/>
  <c r="C39" i="8"/>
  <c r="C53" i="3"/>
  <c r="C40" i="8" s="1"/>
  <c r="C41" i="8"/>
  <c r="C42" i="8"/>
  <c r="C43" i="8"/>
  <c r="C57" i="3"/>
  <c r="C44" i="8" s="1"/>
  <c r="C58" i="3"/>
  <c r="C45" i="8" s="1"/>
  <c r="C59" i="3"/>
  <c r="C46" i="8" s="1"/>
  <c r="C60" i="3"/>
  <c r="C47" i="8" s="1"/>
  <c r="C61" i="3"/>
  <c r="C48" i="8" s="1"/>
  <c r="C49" i="8"/>
  <c r="C50" i="8"/>
  <c r="C51" i="8"/>
  <c r="C67" i="3"/>
  <c r="C68" i="3"/>
  <c r="C69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5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2" i="8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K71" i="3" l="1"/>
  <c r="L71" i="3"/>
  <c r="M71" i="3"/>
  <c r="N71" i="3"/>
  <c r="O71" i="3"/>
  <c r="I59" i="9"/>
  <c r="J59" i="9"/>
  <c r="K59" i="9"/>
  <c r="L59" i="9"/>
  <c r="M59" i="9"/>
  <c r="C18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70" i="3"/>
  <c r="C38" i="8" s="1"/>
  <c r="D71" i="3" l="1"/>
  <c r="E71" i="3"/>
  <c r="F71" i="3"/>
  <c r="G71" i="3"/>
  <c r="H71" i="3"/>
  <c r="I71" i="3"/>
  <c r="J71" i="3"/>
  <c r="C14" i="8"/>
  <c r="C10" i="8"/>
  <c r="C11" i="8"/>
  <c r="C12" i="8"/>
  <c r="C13" i="8"/>
  <c r="C15" i="8"/>
  <c r="C16" i="8"/>
  <c r="C17" i="8"/>
  <c r="C19" i="8"/>
  <c r="C20" i="8"/>
  <c r="C21" i="8"/>
  <c r="F59" i="9"/>
  <c r="G59" i="9"/>
  <c r="H59" i="9"/>
  <c r="C59" i="9"/>
  <c r="D59" i="9"/>
  <c r="E59" i="9"/>
  <c r="E72" i="3" l="1"/>
  <c r="AD61" i="9"/>
  <c r="AE75" i="3" s="1"/>
  <c r="P61" i="9"/>
  <c r="Q75" i="3" s="1"/>
  <c r="R61" i="9"/>
  <c r="S75" i="3" s="1"/>
  <c r="N61" i="9"/>
  <c r="O75" i="3" s="1"/>
  <c r="O61" i="9"/>
  <c r="P75" i="3" s="1"/>
  <c r="Q61" i="9"/>
  <c r="R75" i="3" s="1"/>
  <c r="AC61" i="9"/>
  <c r="AD75" i="3" s="1"/>
  <c r="T61" i="9"/>
  <c r="U75" i="3" s="1"/>
  <c r="Z61" i="9"/>
  <c r="AA75" i="3" s="1"/>
  <c r="Y61" i="9"/>
  <c r="Z75" i="3" s="1"/>
  <c r="X61" i="9"/>
  <c r="Y75" i="3" s="1"/>
  <c r="S61" i="9"/>
  <c r="T75" i="3" s="1"/>
  <c r="V61" i="9"/>
  <c r="W75" i="3" s="1"/>
  <c r="U61" i="9"/>
  <c r="V75" i="3" s="1"/>
  <c r="W61" i="9"/>
  <c r="X75" i="3" s="1"/>
  <c r="AA61" i="9"/>
  <c r="AB75" i="3" s="1"/>
  <c r="AB61" i="9"/>
  <c r="AC75" i="3" s="1"/>
  <c r="P72" i="3"/>
  <c r="Q72" i="3"/>
  <c r="T72" i="3"/>
  <c r="W72" i="3"/>
  <c r="AB72" i="3"/>
  <c r="AE72" i="3"/>
  <c r="Y72" i="3"/>
  <c r="S72" i="3"/>
  <c r="Z72" i="3"/>
  <c r="V72" i="3"/>
  <c r="AC72" i="3"/>
  <c r="X72" i="3"/>
  <c r="U72" i="3"/>
  <c r="R72" i="3"/>
  <c r="AA72" i="3"/>
  <c r="AD72" i="3"/>
  <c r="L61" i="9"/>
  <c r="M75" i="3" s="1"/>
  <c r="C61" i="9"/>
  <c r="D75" i="3" s="1"/>
  <c r="M61" i="9"/>
  <c r="N75" i="3" s="1"/>
  <c r="K61" i="9"/>
  <c r="L75" i="3" s="1"/>
  <c r="I61" i="9"/>
  <c r="J75" i="3" s="1"/>
  <c r="G61" i="9"/>
  <c r="H75" i="3" s="1"/>
  <c r="F61" i="9"/>
  <c r="G75" i="3" s="1"/>
  <c r="E61" i="9"/>
  <c r="F75" i="3" s="1"/>
  <c r="D61" i="9"/>
  <c r="E75" i="3" s="1"/>
  <c r="H61" i="9"/>
  <c r="I75" i="3" s="1"/>
  <c r="J61" i="9"/>
  <c r="K75" i="3" s="1"/>
  <c r="M72" i="3"/>
  <c r="K72" i="3"/>
  <c r="L72" i="3"/>
  <c r="O72" i="3"/>
  <c r="N72" i="3"/>
  <c r="C9" i="8"/>
  <c r="C71" i="3"/>
  <c r="H72" i="3"/>
  <c r="G72" i="3"/>
  <c r="J72" i="3"/>
  <c r="D72" i="3"/>
  <c r="F72" i="3"/>
  <c r="I72" i="3"/>
  <c r="L63" i="8" l="1"/>
  <c r="L76" i="3" s="1"/>
  <c r="L82" i="3" s="1"/>
  <c r="S63" i="8"/>
  <c r="S76" i="3" s="1"/>
  <c r="S79" i="3" s="1"/>
  <c r="AD63" i="8"/>
  <c r="AD76" i="3" s="1"/>
  <c r="Z63" i="8"/>
  <c r="Z76" i="3" s="1"/>
  <c r="Z80" i="3" s="1"/>
  <c r="V63" i="8"/>
  <c r="V76" i="3" s="1"/>
  <c r="V82" i="3" s="1"/>
  <c r="R63" i="8"/>
  <c r="R76" i="3" s="1"/>
  <c r="R81" i="3" s="1"/>
  <c r="AC63" i="8"/>
  <c r="AC76" i="3" s="1"/>
  <c r="AC82" i="3" s="1"/>
  <c r="Y63" i="8"/>
  <c r="Y76" i="3" s="1"/>
  <c r="Y80" i="3" s="1"/>
  <c r="Q63" i="8"/>
  <c r="Q76" i="3" s="1"/>
  <c r="U63" i="8"/>
  <c r="U76" i="3" s="1"/>
  <c r="U79" i="3" s="1"/>
  <c r="AA63" i="8"/>
  <c r="AA76" i="3" s="1"/>
  <c r="AA80" i="3" s="1"/>
  <c r="X63" i="8"/>
  <c r="X76" i="3" s="1"/>
  <c r="AB63" i="8"/>
  <c r="AB76" i="3" s="1"/>
  <c r="AB82" i="3" s="1"/>
  <c r="P63" i="8"/>
  <c r="P76" i="3" s="1"/>
  <c r="T63" i="8"/>
  <c r="T76" i="3" s="1"/>
  <c r="T80" i="3" s="1"/>
  <c r="AE63" i="8"/>
  <c r="AE76" i="3" s="1"/>
  <c r="W63" i="8"/>
  <c r="W76" i="3" s="1"/>
  <c r="J63" i="8"/>
  <c r="J76" i="3" s="1"/>
  <c r="G63" i="8"/>
  <c r="G76" i="3" s="1"/>
  <c r="D63" i="8"/>
  <c r="M63" i="8"/>
  <c r="M76" i="3" s="1"/>
  <c r="M80" i="3" s="1"/>
  <c r="I63" i="8"/>
  <c r="I76" i="3" s="1"/>
  <c r="N63" i="8"/>
  <c r="N76" i="3" s="1"/>
  <c r="N81" i="3" s="1"/>
  <c r="F63" i="8"/>
  <c r="F76" i="3" s="1"/>
  <c r="F82" i="3" s="1"/>
  <c r="H63" i="8"/>
  <c r="H76" i="3" s="1"/>
  <c r="O63" i="8"/>
  <c r="O76" i="3" s="1"/>
  <c r="O82" i="3" s="1"/>
  <c r="E63" i="8"/>
  <c r="E76" i="3" s="1"/>
  <c r="K63" i="8"/>
  <c r="K76" i="3" s="1"/>
  <c r="K82" i="3" s="1"/>
  <c r="Y82" i="3" l="1"/>
  <c r="L80" i="3"/>
  <c r="AA81" i="3"/>
  <c r="AA83" i="3" s="1"/>
  <c r="Y79" i="3"/>
  <c r="R82" i="3"/>
  <c r="K79" i="3"/>
  <c r="AB81" i="3"/>
  <c r="AB83" i="3" s="1"/>
  <c r="V80" i="3"/>
  <c r="Z82" i="3"/>
  <c r="L81" i="3"/>
  <c r="L83" i="3" s="1"/>
  <c r="V81" i="3"/>
  <c r="V83" i="3" s="1"/>
  <c r="AA79" i="3"/>
  <c r="T82" i="3"/>
  <c r="N83" i="3"/>
  <c r="Z81" i="3"/>
  <c r="Z83" i="3" s="1"/>
  <c r="T79" i="3"/>
  <c r="Y81" i="3"/>
  <c r="Y83" i="3" s="1"/>
  <c r="N80" i="3"/>
  <c r="V79" i="3"/>
  <c r="N82" i="3"/>
  <c r="AC80" i="3"/>
  <c r="Z79" i="3"/>
  <c r="O80" i="3"/>
  <c r="N79" i="3"/>
  <c r="L79" i="3"/>
  <c r="T81" i="3"/>
  <c r="T83" i="3" s="1"/>
  <c r="AC81" i="3"/>
  <c r="AC83" i="3" s="1"/>
  <c r="M82" i="3"/>
  <c r="S81" i="3"/>
  <c r="S83" i="3" s="1"/>
  <c r="O81" i="3"/>
  <c r="O83" i="3" s="1"/>
  <c r="AB80" i="3"/>
  <c r="R83" i="3"/>
  <c r="U80" i="3"/>
  <c r="AC79" i="3"/>
  <c r="O79" i="3"/>
  <c r="K81" i="3"/>
  <c r="K83" i="3" s="1"/>
  <c r="M79" i="3"/>
  <c r="S80" i="3"/>
  <c r="AB79" i="3"/>
  <c r="R80" i="3"/>
  <c r="U81" i="3"/>
  <c r="U83" i="3" s="1"/>
  <c r="AA82" i="3"/>
  <c r="K80" i="3"/>
  <c r="M81" i="3"/>
  <c r="M83" i="3" s="1"/>
  <c r="S82" i="3"/>
  <c r="R79" i="3"/>
  <c r="U82" i="3"/>
  <c r="AE79" i="3"/>
  <c r="AE82" i="3"/>
  <c r="AE80" i="3"/>
  <c r="AE81" i="3"/>
  <c r="AE83" i="3" s="1"/>
  <c r="P81" i="3"/>
  <c r="P83" i="3" s="1"/>
  <c r="P80" i="3"/>
  <c r="P82" i="3"/>
  <c r="P79" i="3"/>
  <c r="X82" i="3"/>
  <c r="X79" i="3"/>
  <c r="X80" i="3"/>
  <c r="X81" i="3"/>
  <c r="X83" i="3" s="1"/>
  <c r="AD80" i="3"/>
  <c r="AD82" i="3"/>
  <c r="AD79" i="3"/>
  <c r="AD81" i="3"/>
  <c r="AD83" i="3" s="1"/>
  <c r="W79" i="3"/>
  <c r="W80" i="3"/>
  <c r="W81" i="3"/>
  <c r="W83" i="3" s="1"/>
  <c r="W82" i="3"/>
  <c r="Q80" i="3"/>
  <c r="Q81" i="3"/>
  <c r="Q83" i="3" s="1"/>
  <c r="Q82" i="3"/>
  <c r="Q79" i="3"/>
  <c r="J80" i="3"/>
  <c r="J81" i="3"/>
  <c r="J83" i="3" s="1"/>
  <c r="J82" i="3"/>
  <c r="J79" i="3"/>
  <c r="G82" i="3"/>
  <c r="I19" i="3" s="1"/>
  <c r="G79" i="3"/>
  <c r="G80" i="3"/>
  <c r="G81" i="3"/>
  <c r="D76" i="3"/>
  <c r="G83" i="3" l="1"/>
  <c r="I18" i="3"/>
  <c r="J18" i="3" s="1"/>
  <c r="J19" i="3"/>
  <c r="D81" i="3"/>
  <c r="D83" i="3" s="1"/>
  <c r="H82" i="3"/>
  <c r="H79" i="3"/>
  <c r="H80" i="3"/>
  <c r="H81" i="3"/>
  <c r="H83" i="3" s="1"/>
  <c r="E79" i="3"/>
  <c r="E80" i="3"/>
  <c r="E81" i="3"/>
  <c r="E83" i="3" s="1"/>
  <c r="E82" i="3"/>
  <c r="F79" i="3"/>
  <c r="F80" i="3"/>
  <c r="F81" i="3"/>
  <c r="F83" i="3" s="1"/>
  <c r="I81" i="3"/>
  <c r="I83" i="3" s="1"/>
  <c r="I82" i="3"/>
  <c r="I79" i="3"/>
  <c r="I80" i="3"/>
  <c r="D82" i="3"/>
  <c r="D79" i="3"/>
  <c r="D8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<sst xmlns="http://schemas.openxmlformats.org/spreadsheetml/2006/main" count="259" uniqueCount="112">
  <si>
    <t>Task Name</t>
  </si>
  <si>
    <t>[42]</t>
  </si>
  <si>
    <t>WBS</t>
  </si>
  <si>
    <t>Earned Value Analysis Report</t>
  </si>
  <si>
    <t>Prepared By:</t>
  </si>
  <si>
    <t>Date:</t>
  </si>
  <si>
    <t>Cumulative EV</t>
  </si>
  <si>
    <t>TBC</t>
  </si>
  <si>
    <t>Estimated Cost at Completion (EAC)</t>
  </si>
  <si>
    <t>Insert new rows above this one</t>
  </si>
  <si>
    <t>Project Performance Metrics</t>
  </si>
  <si>
    <t>For Period:</t>
  </si>
  <si>
    <t>Planned Value (PV) or Budgeted Cost of Work Scheduled (BCWS)</t>
  </si>
  <si>
    <t>Total Budgeted Cost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</si>
  <si>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</si>
  <si>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</si>
  <si>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</si>
  <si>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</si>
  <si>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</si>
  <si>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</si>
  <si>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</si>
  <si>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</si>
  <si>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</si>
  <si>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</si>
  <si>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Huỳnh Tuấn Đạt</t>
  </si>
  <si>
    <t>CPI</t>
  </si>
  <si>
    <t>SPI</t>
  </si>
  <si>
    <t>Planing</t>
  </si>
  <si>
    <t>Project Management Plan &amp; Process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</si>
  <si>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</si>
  <si>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</si>
  <si>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</si>
  <si>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</si>
  <si>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</si>
  <si>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</si>
  <si>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</si>
  <si>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</si>
  <si>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Requirement Plan and Process</t>
  </si>
  <si>
    <t>Create Requirement Plan</t>
  </si>
  <si>
    <t>Create Requirement Process</t>
  </si>
  <si>
    <t>Architecture Plan and Process</t>
  </si>
  <si>
    <t>Create Architecture Plan</t>
  </si>
  <si>
    <t>Create Architecture Process</t>
  </si>
  <si>
    <t>Details Design Plan and Process</t>
  </si>
  <si>
    <t>Create Details Design Process</t>
  </si>
  <si>
    <t>Implementation Plan and Process</t>
  </si>
  <si>
    <t>Create Implementation Plan</t>
  </si>
  <si>
    <t>Create Implementation Process</t>
  </si>
  <si>
    <t>Test Plan and Process</t>
  </si>
  <si>
    <t>Create Test Plan</t>
  </si>
  <si>
    <t>Create Test Process</t>
  </si>
  <si>
    <t>Trainning Plan</t>
  </si>
  <si>
    <t>Create Trainning Plan</t>
  </si>
  <si>
    <t>Analysing &amp; Training</t>
  </si>
  <si>
    <t>Requirement</t>
  </si>
  <si>
    <t>Release S.R.S</t>
  </si>
  <si>
    <t>Release ConOp</t>
  </si>
  <si>
    <t>Release Tracebility Matrix</t>
  </si>
  <si>
    <t>Architecture and Design</t>
  </si>
  <si>
    <t>Release Architecture Driver</t>
  </si>
  <si>
    <t>Release Architecture Design</t>
  </si>
  <si>
    <t>Release Details Design</t>
  </si>
  <si>
    <t>Risk Management</t>
  </si>
  <si>
    <t>Training</t>
  </si>
  <si>
    <t>Implementation &amp; Testing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</si>
  <si>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</si>
  <si>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</si>
  <si>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</si>
  <si>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</si>
  <si>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</si>
  <si>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</si>
  <si>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</si>
  <si>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</si>
  <si>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</si>
  <si>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</si>
  <si>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</si>
  <si>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</si>
  <si>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</si>
  <si>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</si>
  <si>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</si>
  <si>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</si>
  <si>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</si>
  <si>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</si>
  <si>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</si>
  <si>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</si>
  <si>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</si>
  <si>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</si>
  <si>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</si>
  <si>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</si>
  <si>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</si>
  <si>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</si>
  <si>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</si>
  <si>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</si>
  <si>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TCB</t>
  </si>
  <si>
    <t>Module 1</t>
  </si>
  <si>
    <t>Implementation</t>
  </si>
  <si>
    <t>Feature "Đăng nhập "</t>
  </si>
  <si>
    <t>Feature "Quản lý thông tin"</t>
  </si>
  <si>
    <t>Feature "Quản lý tài khoản"</t>
  </si>
  <si>
    <t>Week 12</t>
  </si>
  <si>
    <t>Cumulative Actual Cost (ACWP)</t>
  </si>
  <si>
    <t>ACWP</t>
  </si>
  <si>
    <t>Actual Cost For Work Performed</t>
  </si>
  <si>
    <t>Actual Cost For Work Performed (ACWP)</t>
  </si>
  <si>
    <t>Budget Cost For Work Performed</t>
  </si>
  <si>
    <t>Budget Cost For Work Performed (BCWP)</t>
  </si>
  <si>
    <t>Cumulative Planned Value (BCWS)</t>
  </si>
  <si>
    <t>Cumulative Earned Value (BCWP)</t>
  </si>
  <si>
    <t>Cost Variance (CV = BCWP-ACWP)</t>
  </si>
  <si>
    <t>Schedule Variance (SV =  BCWP - BCWS)</t>
  </si>
  <si>
    <t>Cost Performance Index (CPI =  BCWP/ACWP)</t>
  </si>
  <si>
    <t>Schedule Performance Index (SPI = BCWP/BCWS)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</si>
</sst>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sz val="10"/>
      <color rgb="FF00B0F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1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i/>
      <sz val="9"/>
      <name val="Arial"/>
      <family val="2"/>
    </font>
    <font>
      <b/>
      <i/>
      <sz val="9"/>
      <color theme="1"/>
      <name val="Arial"/>
      <family val="2"/>
    </font>
    <font>
      <b/>
      <sz val="8"/>
      <color theme="1" tint="0.34998626667073579"/>
      <name val="Calibri"/>
      <family val="1"/>
      <scheme val="minor"/>
    </font>
    <font>
      <sz val="8"/>
      <color theme="1" tint="0.34998626667073579"/>
      <name val="Calibri"/>
      <family val="2"/>
      <scheme val="minor"/>
    </font>
    <font>
      <sz val="14"/>
      <color rgb="FFFF0000"/>
      <name val="Arial"/>
      <family val="2"/>
    </font>
    <font>
      <sz val="16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" fillId="5" borderId="7" applyNumberFormat="0" applyFont="0" applyAlignment="0" applyProtection="0"/>
    <xf numFmtId="9" fontId="35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6" fillId="22" borderId="0" xfId="0" applyFont="1" applyFill="1" applyBorder="1" applyAlignment="1">
      <alignment horizontal="left" vertical="center"/>
    </xf>
    <xf numFmtId="0" fontId="2" fillId="0" borderId="0" xfId="0" applyFont="1"/>
    <xf numFmtId="0" fontId="27" fillId="0" borderId="0" xfId="0" applyFont="1" applyAlignment="1">
      <alignment horizontal="left" vertical="top" wrapText="1"/>
    </xf>
    <xf numFmtId="0" fontId="2" fillId="23" borderId="0" xfId="0" applyFont="1" applyFill="1" applyBorder="1"/>
    <xf numFmtId="0" fontId="28" fillId="0" borderId="14" xfId="0" applyFont="1" applyBorder="1"/>
    <xf numFmtId="0" fontId="0" fillId="23" borderId="0" xfId="0" applyFill="1" applyBorder="1"/>
    <xf numFmtId="0" fontId="3" fillId="0" borderId="14" xfId="34" applyBorder="1" applyAlignment="1" applyProtection="1">
      <alignment horizontal="left" wrapText="1"/>
    </xf>
    <xf numFmtId="0" fontId="24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29" fillId="23" borderId="0" xfId="0" applyFont="1" applyFill="1" applyBorder="1"/>
    <xf numFmtId="0" fontId="2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horizontal="right" vertical="top"/>
    </xf>
    <xf numFmtId="0" fontId="27" fillId="23" borderId="0" xfId="0" applyFont="1" applyFill="1" applyBorder="1" applyAlignment="1">
      <alignment horizontal="left" vertical="top" wrapText="1"/>
    </xf>
    <xf numFmtId="0" fontId="28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1" fillId="23" borderId="0" xfId="0" applyFont="1" applyFill="1" applyBorder="1" applyAlignment="1"/>
    <xf numFmtId="0" fontId="32" fillId="23" borderId="0" xfId="0" applyFont="1" applyFill="1" applyBorder="1" applyAlignment="1">
      <alignment horizontal="center"/>
    </xf>
    <xf numFmtId="0" fontId="33" fillId="23" borderId="0" xfId="34" applyFont="1" applyFill="1" applyBorder="1" applyAlignment="1" applyProtection="1">
      <alignment horizontal="left" indent="1"/>
    </xf>
    <xf numFmtId="0" fontId="34" fillId="23" borderId="0" xfId="0" applyFont="1" applyFill="1" applyBorder="1" applyAlignment="1" applyProtection="1">
      <alignment horizontal="left" indent="1"/>
    </xf>
    <xf numFmtId="0" fontId="28" fillId="23" borderId="0" xfId="0" applyFont="1" applyFill="1" applyBorder="1"/>
    <xf numFmtId="0" fontId="30" fillId="0" borderId="14" xfId="0" applyFont="1" applyBorder="1" applyAlignment="1">
      <alignment horizontal="left" wrapText="1"/>
    </xf>
    <xf numFmtId="0" fontId="25" fillId="0" borderId="14" xfId="34" applyFont="1" applyBorder="1" applyAlignment="1" applyProtection="1">
      <alignment horizontal="left" wrapText="1"/>
    </xf>
    <xf numFmtId="0" fontId="28" fillId="0" borderId="0" xfId="0" applyFont="1" applyBorder="1"/>
    <xf numFmtId="0" fontId="28" fillId="0" borderId="0" xfId="0" applyFont="1"/>
    <xf numFmtId="0" fontId="28" fillId="0" borderId="0" xfId="0" applyFont="1" applyAlignment="1">
      <alignment horizontal="right"/>
    </xf>
    <xf numFmtId="0" fontId="37" fillId="0" borderId="0" xfId="0" applyFont="1" applyBorder="1"/>
    <xf numFmtId="0" fontId="39" fillId="0" borderId="0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1" fillId="0" borderId="0" xfId="0" applyFont="1" applyBorder="1" applyAlignment="1">
      <alignment horizontal="right"/>
    </xf>
    <xf numFmtId="0" fontId="41" fillId="0" borderId="10" xfId="0" applyFont="1" applyBorder="1"/>
    <xf numFmtId="0" fontId="42" fillId="0" borderId="0" xfId="0" applyFont="1" applyBorder="1" applyAlignment="1">
      <alignment horizontal="right"/>
    </xf>
    <xf numFmtId="0" fontId="41" fillId="0" borderId="0" xfId="0" applyFont="1" applyBorder="1"/>
    <xf numFmtId="0" fontId="43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41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4" fillId="0" borderId="0" xfId="0" applyFont="1" applyBorder="1"/>
    <xf numFmtId="0" fontId="1" fillId="0" borderId="0" xfId="0" applyFont="1" applyFill="1"/>
    <xf numFmtId="0" fontId="41" fillId="0" borderId="0" xfId="0" applyFont="1" applyFill="1" applyAlignment="1">
      <alignment horizontal="right"/>
    </xf>
    <xf numFmtId="0" fontId="41" fillId="0" borderId="0" xfId="0" applyFont="1"/>
    <xf numFmtId="0" fontId="45" fillId="0" borderId="17" xfId="0" applyFont="1" applyBorder="1" applyAlignment="1">
      <alignment horizontal="left" vertical="center" wrapText="1" indent="4"/>
    </xf>
    <xf numFmtId="0" fontId="46" fillId="23" borderId="17" xfId="0" applyFont="1" applyFill="1" applyBorder="1" applyAlignment="1">
      <alignment horizontal="left" vertical="center" wrapText="1" indent="1"/>
    </xf>
    <xf numFmtId="0" fontId="1" fillId="0" borderId="17" xfId="0" applyFont="1" applyFill="1" applyBorder="1" applyAlignment="1">
      <alignment horizontal="left"/>
    </xf>
    <xf numFmtId="0" fontId="42" fillId="24" borderId="0" xfId="0" applyFont="1" applyFill="1" applyBorder="1" applyAlignment="1">
      <alignment vertical="center"/>
    </xf>
    <xf numFmtId="0" fontId="42" fillId="24" borderId="0" xfId="0" applyFont="1" applyFill="1" applyBorder="1" applyAlignment="1">
      <alignment horizontal="left" vertical="center"/>
    </xf>
    <xf numFmtId="0" fontId="34" fillId="0" borderId="0" xfId="34" applyFont="1" applyAlignment="1" applyProtection="1"/>
    <xf numFmtId="0" fontId="28" fillId="0" borderId="0" xfId="0" applyFont="1" applyAlignment="1">
      <alignment horizontal="left"/>
    </xf>
    <xf numFmtId="0" fontId="39" fillId="0" borderId="0" xfId="0" applyFont="1"/>
    <xf numFmtId="0" fontId="39" fillId="20" borderId="0" xfId="0" applyFont="1" applyFill="1"/>
    <xf numFmtId="0" fontId="28" fillId="20" borderId="0" xfId="0" applyFont="1" applyFill="1"/>
    <xf numFmtId="0" fontId="37" fillId="0" borderId="0" xfId="0" applyFont="1" applyAlignment="1">
      <alignment horizontal="right"/>
    </xf>
    <xf numFmtId="0" fontId="38" fillId="24" borderId="0" xfId="0" applyFont="1" applyFill="1" applyBorder="1" applyAlignment="1">
      <alignment horizontal="left" vertical="center"/>
    </xf>
    <xf numFmtId="0" fontId="38" fillId="24" borderId="0" xfId="0" applyFont="1" applyFill="1" applyBorder="1" applyAlignment="1">
      <alignment vertical="center"/>
    </xf>
    <xf numFmtId="0" fontId="28" fillId="0" borderId="17" xfId="0" applyFont="1" applyFill="1" applyBorder="1" applyAlignment="1">
      <alignment horizontal="left"/>
    </xf>
    <xf numFmtId="0" fontId="47" fillId="0" borderId="17" xfId="0" applyFont="1" applyFill="1" applyBorder="1"/>
    <xf numFmtId="0" fontId="47" fillId="20" borderId="0" xfId="0" applyFont="1" applyFill="1"/>
    <xf numFmtId="0" fontId="47" fillId="0" borderId="11" xfId="0" applyFont="1" applyBorder="1"/>
    <xf numFmtId="0" fontId="47" fillId="0" borderId="0" xfId="0" applyFont="1"/>
    <xf numFmtId="0" fontId="47" fillId="21" borderId="0" xfId="0" applyFont="1" applyFill="1"/>
    <xf numFmtId="0" fontId="48" fillId="24" borderId="13" xfId="0" applyNumberFormat="1" applyFont="1" applyFill="1" applyBorder="1" applyAlignment="1">
      <alignment horizontal="center" vertical="center"/>
    </xf>
    <xf numFmtId="0" fontId="47" fillId="0" borderId="17" xfId="0" applyFont="1" applyBorder="1"/>
    <xf numFmtId="9" fontId="47" fillId="0" borderId="19" xfId="0" applyNumberFormat="1" applyFont="1" applyFill="1" applyBorder="1"/>
    <xf numFmtId="9" fontId="47" fillId="0" borderId="12" xfId="0" applyNumberFormat="1" applyFont="1" applyFill="1" applyBorder="1"/>
    <xf numFmtId="9" fontId="47" fillId="0" borderId="7" xfId="40" applyFont="1" applyFill="1" applyBorder="1"/>
    <xf numFmtId="0" fontId="47" fillId="0" borderId="7" xfId="0" applyFont="1" applyFill="1" applyBorder="1"/>
    <xf numFmtId="0" fontId="49" fillId="0" borderId="0" xfId="0" applyFont="1" applyAlignment="1">
      <alignment horizontal="right"/>
    </xf>
    <xf numFmtId="0" fontId="48" fillId="24" borderId="13" xfId="0" applyFont="1" applyFill="1" applyBorder="1" applyAlignment="1">
      <alignment horizontal="center" vertical="center" wrapText="1"/>
    </xf>
    <xf numFmtId="0" fontId="47" fillId="20" borderId="0" xfId="0" applyNumberFormat="1" applyFont="1" applyFill="1"/>
    <xf numFmtId="0" fontId="47" fillId="0" borderId="12" xfId="0" applyFont="1" applyFill="1" applyBorder="1"/>
    <xf numFmtId="0" fontId="47" fillId="0" borderId="16" xfId="0" applyFont="1" applyFill="1" applyBorder="1"/>
    <xf numFmtId="0" fontId="49" fillId="0" borderId="11" xfId="0" applyFont="1" applyFill="1" applyBorder="1"/>
    <xf numFmtId="0" fontId="47" fillId="0" borderId="11" xfId="0" applyFont="1" applyFill="1" applyBorder="1"/>
    <xf numFmtId="0" fontId="47" fillId="0" borderId="0" xfId="0" applyFont="1" applyFill="1" applyAlignment="1">
      <alignment horizontal="right"/>
    </xf>
    <xf numFmtId="0" fontId="47" fillId="0" borderId="0" xfId="0" applyFont="1" applyFill="1" applyBorder="1"/>
    <xf numFmtId="0" fontId="47" fillId="0" borderId="0" xfId="0" applyFont="1" applyFill="1"/>
    <xf numFmtId="0" fontId="47" fillId="0" borderId="0" xfId="0" applyFont="1" applyAlignment="1">
      <alignment horizontal="right"/>
    </xf>
    <xf numFmtId="2" fontId="47" fillId="0" borderId="0" xfId="40" applyNumberFormat="1" applyFont="1" applyAlignment="1">
      <alignment horizontal="right"/>
    </xf>
    <xf numFmtId="1" fontId="47" fillId="0" borderId="0" xfId="0" applyNumberFormat="1" applyFont="1" applyAlignment="1">
      <alignment horizontal="right"/>
    </xf>
    <xf numFmtId="0" fontId="47" fillId="25" borderId="0" xfId="0" applyNumberFormat="1" applyFont="1" applyFill="1"/>
    <xf numFmtId="0" fontId="47" fillId="25" borderId="7" xfId="0" applyFont="1" applyFill="1" applyBorder="1"/>
    <xf numFmtId="0" fontId="1" fillId="25" borderId="0" xfId="0" applyFont="1" applyFill="1"/>
    <xf numFmtId="0" fontId="46" fillId="25" borderId="17" xfId="0" applyFont="1" applyFill="1" applyBorder="1" applyAlignment="1">
      <alignment horizontal="left" vertical="center" wrapText="1" indent="1"/>
    </xf>
    <xf numFmtId="0" fontId="47" fillId="25" borderId="12" xfId="0" applyFont="1" applyFill="1" applyBorder="1"/>
    <xf numFmtId="0" fontId="47" fillId="25" borderId="18" xfId="0" applyNumberFormat="1" applyFont="1" applyFill="1" applyBorder="1"/>
    <xf numFmtId="0" fontId="47" fillId="25" borderId="17" xfId="0" applyFont="1" applyFill="1" applyBorder="1"/>
    <xf numFmtId="9" fontId="47" fillId="25" borderId="19" xfId="0" applyNumberFormat="1" applyFont="1" applyFill="1" applyBorder="1"/>
    <xf numFmtId="0" fontId="50" fillId="25" borderId="17" xfId="0" applyFont="1" applyFill="1" applyBorder="1" applyAlignment="1">
      <alignment horizontal="left" vertical="center"/>
    </xf>
    <xf numFmtId="0" fontId="37" fillId="25" borderId="17" xfId="0" applyFont="1" applyFill="1" applyBorder="1" applyAlignment="1">
      <alignment horizontal="left" vertical="center" indent="1"/>
    </xf>
    <xf numFmtId="0" fontId="51" fillId="25" borderId="17" xfId="0" applyFont="1" applyFill="1" applyBorder="1" applyAlignment="1">
      <alignment horizontal="left" vertical="center"/>
    </xf>
    <xf numFmtId="0" fontId="49" fillId="25" borderId="17" xfId="0" applyFont="1" applyFill="1" applyBorder="1" applyAlignment="1">
      <alignment horizontal="left" vertical="center" wrapText="1" indent="1"/>
    </xf>
    <xf numFmtId="0" fontId="52" fillId="22" borderId="17" xfId="0" applyFont="1" applyFill="1" applyBorder="1" applyAlignment="1">
      <alignment horizontal="left" vertical="center"/>
    </xf>
    <xf numFmtId="0" fontId="53" fillId="22" borderId="17" xfId="0" applyFont="1" applyFill="1" applyBorder="1" applyAlignment="1">
      <alignment horizontal="left" vertical="center"/>
    </xf>
    <xf numFmtId="0" fontId="47" fillId="0" borderId="17" xfId="0" applyFont="1" applyBorder="1" applyAlignment="1">
      <alignment horizontal="left" vertical="center" wrapText="1" indent="1"/>
    </xf>
    <xf numFmtId="0" fontId="53" fillId="25" borderId="17" xfId="0" applyFont="1" applyFill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1" fillId="22" borderId="17" xfId="0" applyFont="1" applyFill="1" applyBorder="1" applyAlignment="1">
      <alignment horizontal="left" vertical="center"/>
    </xf>
    <xf numFmtId="0" fontId="49" fillId="0" borderId="17" xfId="0" applyFont="1" applyBorder="1" applyAlignment="1">
      <alignment horizontal="left" vertical="center" wrapText="1" indent="1"/>
    </xf>
    <xf numFmtId="0" fontId="46" fillId="23" borderId="21" xfId="0" applyFont="1" applyFill="1" applyBorder="1" applyAlignment="1">
      <alignment horizontal="left" vertical="center" wrapText="1" indent="1"/>
    </xf>
    <xf numFmtId="0" fontId="55" fillId="0" borderId="22" xfId="0" applyFont="1" applyBorder="1" applyAlignment="1">
      <alignment horizontal="left" vertical="center" wrapText="1" indent="4"/>
    </xf>
    <xf numFmtId="0" fontId="45" fillId="0" borderId="0" xfId="0" applyFont="1" applyAlignment="1">
      <alignment horizontal="left" vertical="center" wrapText="1" indent="7"/>
    </xf>
    <xf numFmtId="0" fontId="56" fillId="22" borderId="23" xfId="0" applyFont="1" applyFill="1" applyBorder="1" applyAlignment="1">
      <alignment horizontal="left" vertical="center"/>
    </xf>
    <xf numFmtId="0" fontId="57" fillId="22" borderId="23" xfId="0" applyFont="1" applyFill="1" applyBorder="1" applyAlignment="1">
      <alignment horizontal="left" vertical="center"/>
    </xf>
    <xf numFmtId="0" fontId="56" fillId="22" borderId="0" xfId="0" applyFont="1" applyFill="1" applyBorder="1" applyAlignment="1">
      <alignment horizontal="left" vertical="center"/>
    </xf>
    <xf numFmtId="0" fontId="28" fillId="0" borderId="0" xfId="0" applyFont="1" applyAlignment="1"/>
    <xf numFmtId="0" fontId="59" fillId="0" borderId="0" xfId="0" applyFont="1"/>
    <xf numFmtId="0" fontId="58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164" fontId="41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28" fillId="0" borderId="0" xfId="0" applyFont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4" xr:uid="{12714F05-1760-4071-998B-A72E8215F718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Note 2" xfId="45" xr:uid="{FD0CBB0B-002B-427F-9675-515506FFA939}"/>
    <cellStyle name="Output" xfId="39" builtinId="21" customBuiltin="1"/>
    <cellStyle name="Percent" xfId="40" builtinId="5"/>
    <cellStyle name="Percent 2" xfId="46" xr:uid="{F43508A7-F7B2-411E-9BB3-9285F01BEC86}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(BCWS)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Report!$D$21:$AE$21</c:f>
              <c:strCache>
                <c:ptCount val="2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</c:strCache>
            </c:strRef>
          </c:cat>
          <c:val>
            <c:numRef>
              <c:f>Report!$D$72:$N$72</c:f>
              <c:numCache>
                <c:formatCode>General</c:formatCode>
                <c:ptCount val="11"/>
                <c:pt idx="0">
                  <c:v>18</c:v>
                </c:pt>
                <c:pt idx="1">
                  <c:v>63</c:v>
                </c:pt>
                <c:pt idx="2">
                  <c:v>125</c:v>
                </c:pt>
                <c:pt idx="3">
                  <c:v>209</c:v>
                </c:pt>
                <c:pt idx="4">
                  <c:v>294.5</c:v>
                </c:pt>
                <c:pt idx="5">
                  <c:v>354.5</c:v>
                </c:pt>
                <c:pt idx="6">
                  <c:v>407.3</c:v>
                </c:pt>
                <c:pt idx="7">
                  <c:v>470.8</c:v>
                </c:pt>
                <c:pt idx="8">
                  <c:v>526.29999999999995</c:v>
                </c:pt>
                <c:pt idx="9">
                  <c:v>582.79999999999995</c:v>
                </c:pt>
                <c:pt idx="10">
                  <c:v>633.29999999999995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(BCWP)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Report!$D$21:$AE$21</c:f>
              <c:strCache>
                <c:ptCount val="2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</c:strCache>
            </c:strRef>
          </c:cat>
          <c:val>
            <c:numRef>
              <c:f>Report!$D$76:$N$76</c:f>
              <c:numCache>
                <c:formatCode>General</c:formatCode>
                <c:ptCount val="11"/>
                <c:pt idx="0">
                  <c:v>40.799999999999997</c:v>
                </c:pt>
                <c:pt idx="1">
                  <c:v>129.4</c:v>
                </c:pt>
                <c:pt idx="2">
                  <c:v>103.60000000000001</c:v>
                </c:pt>
                <c:pt idx="3">
                  <c:v>137.30000000000001</c:v>
                </c:pt>
                <c:pt idx="4">
                  <c:v>100.34500000000001</c:v>
                </c:pt>
                <c:pt idx="5">
                  <c:v>87.2</c:v>
                </c:pt>
                <c:pt idx="6">
                  <c:v>120.90999999999998</c:v>
                </c:pt>
                <c:pt idx="7">
                  <c:v>153.25</c:v>
                </c:pt>
                <c:pt idx="8">
                  <c:v>159.94499999999999</c:v>
                </c:pt>
                <c:pt idx="9">
                  <c:v>173.04999999999998</c:v>
                </c:pt>
                <c:pt idx="10">
                  <c:v>131.19499999999999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(ACWP)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Report!$D$21:$AE$21</c:f>
              <c:strCache>
                <c:ptCount val="2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</c:strCache>
            </c:strRef>
          </c:cat>
          <c:val>
            <c:numRef>
              <c:f>Report!$D$75:$N$75</c:f>
              <c:numCache>
                <c:formatCode>General</c:formatCode>
                <c:ptCount val="11"/>
                <c:pt idx="0">
                  <c:v>30.5</c:v>
                </c:pt>
                <c:pt idx="1">
                  <c:v>116</c:v>
                </c:pt>
                <c:pt idx="2">
                  <c:v>327</c:v>
                </c:pt>
                <c:pt idx="3">
                  <c:v>374</c:v>
                </c:pt>
                <c:pt idx="4">
                  <c:v>561</c:v>
                </c:pt>
                <c:pt idx="5">
                  <c:v>758</c:v>
                </c:pt>
                <c:pt idx="6">
                  <c:v>1007</c:v>
                </c:pt>
                <c:pt idx="7">
                  <c:v>1198</c:v>
                </c:pt>
                <c:pt idx="8">
                  <c:v>1302</c:v>
                </c:pt>
                <c:pt idx="9">
                  <c:v>1354</c:v>
                </c:pt>
                <c:pt idx="10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793595549086965"/>
              <c:y val="5.922964426494661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noMultiLvlLbl val="0"/>
      </c:catAx>
      <c:valAx>
        <c:axId val="1906149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093450907138896E-3"/>
          <c:y val="2.7360027863815601E-2"/>
          <c:w val="7.1025009211205942E-2"/>
          <c:h val="0.57670551844526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1</xdr:row>
      <xdr:rowOff>19049</xdr:rowOff>
    </xdr:from>
    <xdr:to>
      <xdr:col>30</xdr:col>
      <xdr:colOff>571500</xdr:colOff>
      <xdr:row>17</xdr:row>
      <xdr:rowOff>9524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64</xdr:row>
      <xdr:rowOff>95250</xdr:rowOff>
    </xdr:from>
    <xdr:ext cx="9624686" cy="298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764E24-1A1D-4D89-A0F4-A791419F30D2}"/>
            </a:ext>
          </a:extLst>
        </xdr:cNvPr>
        <xdr:cNvSpPr txBox="1"/>
      </xdr:nvSpPr>
      <xdr:spPr>
        <a:xfrm>
          <a:off x="0" y="11734800"/>
          <a:ext cx="9624686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Số</a:t>
          </a:r>
          <a:r>
            <a:rPr lang="en-US" sz="1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lượng công việc của các thành viên đã hoàn thành bao nhiêu phần trăm và báo lại, dựa trên timelog của thành viên.</a:t>
          </a:r>
          <a:endParaRPr lang="en-US" sz="1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63</xdr:row>
      <xdr:rowOff>28575</xdr:rowOff>
    </xdr:from>
    <xdr:ext cx="4245136" cy="298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317E9-C232-4E1B-A485-16433839BF64}"/>
            </a:ext>
          </a:extLst>
        </xdr:cNvPr>
        <xdr:cNvSpPr txBox="1"/>
      </xdr:nvSpPr>
      <xdr:spPr>
        <a:xfrm>
          <a:off x="0" y="10401300"/>
          <a:ext cx="4245136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Sau</a:t>
          </a:r>
          <a:r>
            <a:rPr lang="en-US" sz="1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khi cộng thời gian từ timelog từ các thành viên</a:t>
          </a:r>
          <a:endParaRPr lang="en-US" sz="1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83"/>
  <sheetViews>
    <sheetView tabSelected="1" topLeftCell="A16" zoomScaleNormal="100" workbookViewId="0">
      <selection activeCell="T19" sqref="T19"/>
    </sheetView>
  </sheetViews>
  <sheetFormatPr defaultColWidth="8.85546875" defaultRowHeight="12.75" x14ac:dyDescent="0.2"/>
  <cols>
    <col min="1" max="1" width="6.5703125" style="32" customWidth="1"/>
    <col min="2" max="2" width="45" style="32" bestFit="1" customWidth="1"/>
    <col min="3" max="3" width="11.140625" style="32" customWidth="1"/>
    <col min="4" max="31" width="8.7109375" style="32" customWidth="1"/>
    <col min="32" max="16384" width="8.85546875" style="32"/>
  </cols>
  <sheetData>
    <row r="1" spans="1:14" x14ac:dyDescent="0.2">
      <c r="A1" s="117"/>
      <c r="B1" s="117"/>
      <c r="C1" s="31"/>
      <c r="D1" s="31"/>
      <c r="E1" s="31"/>
      <c r="G1" s="31"/>
      <c r="N1" s="33"/>
    </row>
    <row r="2" spans="1:14" x14ac:dyDescent="0.2">
      <c r="A2" s="118" t="s">
        <v>3</v>
      </c>
      <c r="B2" s="118"/>
      <c r="C2" s="31"/>
      <c r="D2" s="31"/>
      <c r="E2" s="31"/>
      <c r="F2" s="31"/>
      <c r="G2" s="31"/>
    </row>
    <row r="3" spans="1:14" x14ac:dyDescent="0.2">
      <c r="A3" s="31"/>
      <c r="B3" s="31"/>
      <c r="C3" s="31"/>
      <c r="D3" s="31"/>
      <c r="E3" s="31"/>
      <c r="F3" s="31"/>
      <c r="G3" s="31"/>
    </row>
    <row r="4" spans="1:14" x14ac:dyDescent="0.2">
      <c r="A4" s="31"/>
      <c r="B4" s="34" t="s">
        <v>4</v>
      </c>
      <c r="C4" s="35" t="s">
        <v>24</v>
      </c>
      <c r="D4" s="35"/>
      <c r="E4" s="35"/>
      <c r="F4" s="31"/>
      <c r="G4" s="31"/>
    </row>
    <row r="5" spans="1:14" x14ac:dyDescent="0.2">
      <c r="A5" s="31"/>
      <c r="B5" s="34" t="s">
        <v>5</v>
      </c>
      <c r="C5" s="116">
        <v>43752</v>
      </c>
      <c r="D5" s="116"/>
      <c r="E5" s="116"/>
      <c r="F5" s="31"/>
      <c r="G5" s="31"/>
    </row>
    <row r="6" spans="1:14" x14ac:dyDescent="0.2">
      <c r="A6" s="31"/>
      <c r="B6" s="34"/>
      <c r="C6" s="36" t="s">
        <v>1</v>
      </c>
      <c r="D6" s="37"/>
      <c r="E6" s="37"/>
      <c r="F6" s="31"/>
      <c r="G6" s="31"/>
    </row>
    <row r="7" spans="1:14" x14ac:dyDescent="0.2">
      <c r="A7" s="31"/>
      <c r="B7" s="34" t="s">
        <v>11</v>
      </c>
      <c r="C7" s="115" t="s">
        <v>99</v>
      </c>
      <c r="D7" s="115"/>
      <c r="E7" s="37"/>
      <c r="F7" s="31"/>
      <c r="G7" s="31"/>
    </row>
    <row r="8" spans="1:14" x14ac:dyDescent="0.2">
      <c r="A8" s="31"/>
      <c r="B8" s="31"/>
      <c r="C8" s="38"/>
      <c r="D8" s="31"/>
      <c r="E8" s="31"/>
      <c r="F8" s="31"/>
      <c r="G8" s="31"/>
    </row>
    <row r="9" spans="1:14" x14ac:dyDescent="0.2">
      <c r="A9" s="31"/>
      <c r="B9" s="39"/>
      <c r="C9" s="38"/>
      <c r="D9" s="31"/>
      <c r="E9" s="31"/>
      <c r="F9" s="31"/>
      <c r="G9" s="31"/>
    </row>
    <row r="10" spans="1:14" x14ac:dyDescent="0.2">
      <c r="A10" s="31"/>
      <c r="B10" s="40"/>
      <c r="C10" s="40"/>
      <c r="D10" s="40"/>
      <c r="E10" s="40"/>
      <c r="F10" s="31"/>
      <c r="G10" s="31"/>
    </row>
    <row r="11" spans="1:14" x14ac:dyDescent="0.2">
      <c r="A11" s="31"/>
      <c r="B11" s="40"/>
      <c r="C11" s="40"/>
      <c r="D11" s="40"/>
      <c r="E11" s="40"/>
      <c r="F11" s="31"/>
      <c r="G11" s="31"/>
    </row>
    <row r="12" spans="1:14" x14ac:dyDescent="0.2">
      <c r="A12" s="31"/>
      <c r="B12" s="40"/>
      <c r="C12" s="40"/>
      <c r="D12" s="40"/>
      <c r="E12" s="40"/>
      <c r="F12" s="31"/>
      <c r="G12" s="31"/>
    </row>
    <row r="13" spans="1:14" x14ac:dyDescent="0.2">
      <c r="A13" s="31"/>
      <c r="B13" s="40"/>
      <c r="C13" s="40"/>
      <c r="D13" s="40"/>
      <c r="E13" s="40"/>
      <c r="F13" s="31"/>
      <c r="G13" s="31"/>
    </row>
    <row r="14" spans="1:14" x14ac:dyDescent="0.2">
      <c r="A14" s="31"/>
      <c r="B14" s="40"/>
      <c r="C14" s="40"/>
      <c r="D14" s="40"/>
      <c r="E14" s="40"/>
      <c r="F14" s="31"/>
      <c r="G14" s="31"/>
    </row>
    <row r="15" spans="1:14" x14ac:dyDescent="0.2">
      <c r="A15" s="31"/>
      <c r="B15" s="40"/>
      <c r="C15" s="40"/>
      <c r="D15" s="40"/>
      <c r="E15" s="40"/>
      <c r="F15" s="31"/>
      <c r="G15" s="31"/>
    </row>
    <row r="16" spans="1:14" x14ac:dyDescent="0.2">
      <c r="A16" s="31"/>
      <c r="B16" s="40"/>
      <c r="C16" s="40"/>
      <c r="D16" s="40"/>
      <c r="E16" s="40"/>
      <c r="F16" s="31"/>
      <c r="G16" s="31"/>
    </row>
    <row r="17" spans="1:31" x14ac:dyDescent="0.2">
      <c r="A17" s="31"/>
      <c r="B17" s="40"/>
      <c r="C17" s="40"/>
      <c r="D17" s="40"/>
      <c r="E17" s="40"/>
      <c r="F17" s="31"/>
      <c r="G17" s="31"/>
    </row>
    <row r="18" spans="1:31" x14ac:dyDescent="0.2">
      <c r="A18" s="31"/>
      <c r="B18" s="40"/>
      <c r="C18" s="40"/>
      <c r="D18" s="40"/>
      <c r="E18" s="40"/>
      <c r="F18" s="31"/>
      <c r="G18" s="31"/>
      <c r="H18" s="41" t="s">
        <v>25</v>
      </c>
      <c r="I18" s="42">
        <f>G81</f>
        <v>0.36711229946524065</v>
      </c>
      <c r="J18" s="113" t="str">
        <f>IF(I18&gt;1,"Under Budget",IF(I18=1,"","Over Budget"))</f>
        <v>Over Budget</v>
      </c>
      <c r="K18" s="114"/>
    </row>
    <row r="19" spans="1:31" x14ac:dyDescent="0.2">
      <c r="A19" s="31"/>
      <c r="B19" s="31"/>
      <c r="C19" s="38"/>
      <c r="D19" s="31"/>
      <c r="E19" s="31"/>
      <c r="F19" s="31"/>
      <c r="G19" s="31"/>
      <c r="H19" s="41" t="s">
        <v>26</v>
      </c>
      <c r="I19" s="42">
        <f>G82</f>
        <v>0.65693779904306226</v>
      </c>
      <c r="J19" s="113" t="str">
        <f>IF(I19&gt;1,"Behind Schedule",IF(I19=1,"On Time","Ahead Schedule"))</f>
        <v>Ahead Schedule</v>
      </c>
      <c r="K19" s="114"/>
    </row>
    <row r="20" spans="1:31" x14ac:dyDescent="0.2">
      <c r="A20" s="37" t="s">
        <v>12</v>
      </c>
      <c r="B20" s="31"/>
      <c r="C20" s="31"/>
      <c r="D20" s="43"/>
      <c r="E20" s="31"/>
      <c r="F20" s="31"/>
    </row>
    <row r="21" spans="1:31" x14ac:dyDescent="0.2">
      <c r="A21" s="51" t="s">
        <v>2</v>
      </c>
      <c r="B21" s="50" t="s">
        <v>0</v>
      </c>
      <c r="C21" s="73" t="s">
        <v>7</v>
      </c>
      <c r="D21" s="66" t="s">
        <v>65</v>
      </c>
      <c r="E21" s="66" t="s">
        <v>66</v>
      </c>
      <c r="F21" s="66" t="s">
        <v>67</v>
      </c>
      <c r="G21" s="66" t="s">
        <v>68</v>
      </c>
      <c r="H21" s="66" t="s">
        <v>69</v>
      </c>
      <c r="I21" s="66" t="s">
        <v>70</v>
      </c>
      <c r="J21" s="66" t="s">
        <v>71</v>
      </c>
      <c r="K21" s="66" t="s">
        <v>72</v>
      </c>
      <c r="L21" s="66" t="s">
        <v>73</v>
      </c>
      <c r="M21" s="66" t="s">
        <v>74</v>
      </c>
      <c r="N21" s="66" t="s">
        <v>75</v>
      </c>
      <c r="O21" s="66" t="s">
        <v>76</v>
      </c>
      <c r="P21" s="66" t="s">
        <v>77</v>
      </c>
      <c r="Q21" s="66" t="s">
        <v>78</v>
      </c>
      <c r="R21" s="66" t="s">
        <v>79</v>
      </c>
      <c r="S21" s="66" t="s">
        <v>80</v>
      </c>
      <c r="T21" s="66" t="s">
        <v>81</v>
      </c>
      <c r="U21" s="66" t="s">
        <v>82</v>
      </c>
      <c r="V21" s="66" t="s">
        <v>83</v>
      </c>
      <c r="W21" s="66" t="s">
        <v>84</v>
      </c>
      <c r="X21" s="66" t="s">
        <v>85</v>
      </c>
      <c r="Y21" s="66" t="s">
        <v>86</v>
      </c>
      <c r="Z21" s="66" t="s">
        <v>87</v>
      </c>
      <c r="AA21" s="66" t="s">
        <v>88</v>
      </c>
      <c r="AB21" s="66" t="s">
        <v>89</v>
      </c>
      <c r="AC21" s="66" t="s">
        <v>90</v>
      </c>
      <c r="AD21" s="66" t="s">
        <v>91</v>
      </c>
      <c r="AE21" s="66" t="s">
        <v>92</v>
      </c>
    </row>
    <row r="22" spans="1:31" s="87" customFormat="1" ht="15" x14ac:dyDescent="0.2">
      <c r="A2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22" s="94" t="s">
        <v>27</v>
      </c>
      <c r="C22" s="85">
        <f t="shared" ref="C22:C70" si="0">SUM(D22:J22)</f>
        <v>0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</row>
    <row r="23" spans="1:31" s="87" customFormat="1" x14ac:dyDescent="0.2">
      <c r="A23" s="95" t="str">
        <f t="shared" ref="A23:A46" si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23" s="96" t="s">
        <v>28</v>
      </c>
      <c r="C23" s="85">
        <f t="shared" si="0"/>
        <v>0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</row>
    <row r="24" spans="1:31" x14ac:dyDescent="0.2">
      <c r="A24" s="97" t="str">
        <f t="shared" ref="A24:A31" si="2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24" s="47" t="s">
        <v>29</v>
      </c>
      <c r="C24" s="74">
        <f t="shared" si="0"/>
        <v>12</v>
      </c>
      <c r="D24" s="75">
        <v>6</v>
      </c>
      <c r="E24" s="71">
        <v>6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97" t="str">
        <f t="shared" si="2"/>
        <v>1.1.2</v>
      </c>
      <c r="B25" s="47" t="s">
        <v>30</v>
      </c>
      <c r="C25" s="74">
        <f t="shared" si="0"/>
        <v>12</v>
      </c>
      <c r="D25" s="71">
        <v>6</v>
      </c>
      <c r="E25" s="71">
        <v>6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</row>
    <row r="26" spans="1:31" x14ac:dyDescent="0.2">
      <c r="A26" s="97" t="str">
        <f t="shared" si="2"/>
        <v>1.1.3</v>
      </c>
      <c r="B26" s="47" t="s">
        <v>31</v>
      </c>
      <c r="C26" s="74">
        <f t="shared" si="0"/>
        <v>18</v>
      </c>
      <c r="D26" s="75">
        <v>6</v>
      </c>
      <c r="E26" s="71">
        <v>6</v>
      </c>
      <c r="F26" s="71">
        <v>6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</row>
    <row r="27" spans="1:31" x14ac:dyDescent="0.2">
      <c r="A27" s="97" t="str">
        <f t="shared" si="2"/>
        <v>1.1.4</v>
      </c>
      <c r="B27" s="47" t="s">
        <v>32</v>
      </c>
      <c r="C27" s="74">
        <f t="shared" si="0"/>
        <v>24</v>
      </c>
      <c r="D27" s="71"/>
      <c r="E27" s="75">
        <v>6</v>
      </c>
      <c r="F27" s="71">
        <v>6</v>
      </c>
      <c r="G27" s="71">
        <v>6</v>
      </c>
      <c r="H27" s="71">
        <v>6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</row>
    <row r="28" spans="1:31" x14ac:dyDescent="0.2">
      <c r="A28" s="97" t="str">
        <f t="shared" si="2"/>
        <v>1.1.5</v>
      </c>
      <c r="B28" s="47" t="s">
        <v>33</v>
      </c>
      <c r="C28" s="74">
        <f t="shared" si="0"/>
        <v>24</v>
      </c>
      <c r="D28" s="71"/>
      <c r="E28" s="75">
        <v>6</v>
      </c>
      <c r="F28" s="71">
        <v>6</v>
      </c>
      <c r="G28" s="71">
        <v>6</v>
      </c>
      <c r="H28" s="71">
        <v>6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</row>
    <row r="29" spans="1:31" x14ac:dyDescent="0.2">
      <c r="A29" s="97" t="str">
        <f t="shared" si="2"/>
        <v>1.1.6</v>
      </c>
      <c r="B29" s="47" t="s">
        <v>34</v>
      </c>
      <c r="C29" s="74">
        <f t="shared" si="0"/>
        <v>12</v>
      </c>
      <c r="D29" s="71"/>
      <c r="E29" s="75">
        <v>6</v>
      </c>
      <c r="F29" s="71">
        <v>6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</row>
    <row r="30" spans="1:31" x14ac:dyDescent="0.2">
      <c r="A30" s="97" t="str">
        <f t="shared" si="2"/>
        <v>1.1.7</v>
      </c>
      <c r="B30" s="47" t="s">
        <v>35</v>
      </c>
      <c r="C30" s="74">
        <f t="shared" si="0"/>
        <v>24</v>
      </c>
      <c r="D30" s="71"/>
      <c r="E30" s="75"/>
      <c r="F30" s="71">
        <v>6</v>
      </c>
      <c r="G30" s="71">
        <v>6</v>
      </c>
      <c r="H30" s="71">
        <v>6</v>
      </c>
      <c r="I30" s="71">
        <v>6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x14ac:dyDescent="0.2">
      <c r="A31" s="97" t="str">
        <f t="shared" si="2"/>
        <v>1.1.8</v>
      </c>
      <c r="B31" s="47" t="s">
        <v>36</v>
      </c>
      <c r="C31" s="74">
        <f t="shared" si="0"/>
        <v>24</v>
      </c>
      <c r="D31" s="71"/>
      <c r="E31" s="75"/>
      <c r="F31" s="71">
        <v>6</v>
      </c>
      <c r="G31" s="71">
        <v>6</v>
      </c>
      <c r="H31" s="71">
        <v>6</v>
      </c>
      <c r="I31" s="71">
        <v>6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 spans="1:31" s="87" customFormat="1" x14ac:dyDescent="0.2">
      <c r="A32" s="95" t="str">
        <f t="shared" si="1"/>
        <v>1.2</v>
      </c>
      <c r="B32" s="96" t="s">
        <v>37</v>
      </c>
      <c r="C32" s="90">
        <f t="shared" si="0"/>
        <v>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</row>
    <row r="33" spans="1:31" x14ac:dyDescent="0.2">
      <c r="A3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33" s="47" t="s">
        <v>38</v>
      </c>
      <c r="C33" s="74">
        <f t="shared" si="0"/>
        <v>15</v>
      </c>
      <c r="D33" s="71"/>
      <c r="E33" s="71">
        <v>3</v>
      </c>
      <c r="F33" s="71">
        <v>6</v>
      </c>
      <c r="G33" s="71">
        <v>6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</row>
    <row r="34" spans="1:31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34" s="47" t="s">
        <v>39</v>
      </c>
      <c r="C34" s="74">
        <f t="shared" si="0"/>
        <v>22</v>
      </c>
      <c r="D34" s="71"/>
      <c r="E34" s="71">
        <v>6</v>
      </c>
      <c r="F34" s="71">
        <v>6</v>
      </c>
      <c r="G34" s="71">
        <v>6</v>
      </c>
      <c r="H34" s="71">
        <v>4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</row>
    <row r="35" spans="1:31" s="87" customFormat="1" x14ac:dyDescent="0.2">
      <c r="A35" s="95" t="str">
        <f t="shared" si="1"/>
        <v>1.3</v>
      </c>
      <c r="B35" s="96" t="s">
        <v>40</v>
      </c>
      <c r="C35" s="90">
        <f t="shared" si="0"/>
        <v>0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</row>
    <row r="36" spans="1:31" x14ac:dyDescent="0.2">
      <c r="A3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36" s="47" t="s">
        <v>41</v>
      </c>
      <c r="C36" s="74">
        <f t="shared" si="0"/>
        <v>17</v>
      </c>
      <c r="D36" s="71"/>
      <c r="E36" s="71"/>
      <c r="F36" s="71">
        <v>5</v>
      </c>
      <c r="G36" s="71">
        <v>6</v>
      </c>
      <c r="H36" s="71">
        <v>6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</row>
    <row r="37" spans="1:31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37" s="47" t="s">
        <v>42</v>
      </c>
      <c r="C37" s="74">
        <f t="shared" si="0"/>
        <v>18</v>
      </c>
      <c r="D37" s="71"/>
      <c r="E37" s="71"/>
      <c r="F37" s="76">
        <v>5</v>
      </c>
      <c r="G37" s="71">
        <v>7</v>
      </c>
      <c r="H37" s="71">
        <v>6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</row>
    <row r="38" spans="1:31" s="87" customFormat="1" x14ac:dyDescent="0.2">
      <c r="A38" s="95" t="str">
        <f t="shared" si="1"/>
        <v>1.4</v>
      </c>
      <c r="B38" s="96" t="s">
        <v>43</v>
      </c>
      <c r="C38" s="85">
        <f t="shared" si="0"/>
        <v>0</v>
      </c>
      <c r="D38" s="86"/>
      <c r="E38" s="86"/>
      <c r="F38" s="89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spans="1:31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39" s="47" t="s">
        <v>44</v>
      </c>
      <c r="C39" s="74">
        <f t="shared" si="0"/>
        <v>17</v>
      </c>
      <c r="D39" s="71"/>
      <c r="E39" s="71"/>
      <c r="F39" s="71">
        <v>4</v>
      </c>
      <c r="G39" s="71">
        <v>7</v>
      </c>
      <c r="H39" s="71">
        <v>6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</row>
    <row r="40" spans="1:31" s="87" customFormat="1" x14ac:dyDescent="0.2">
      <c r="A40" s="95" t="str">
        <f t="shared" si="1"/>
        <v>1.5</v>
      </c>
      <c r="B40" s="96" t="s">
        <v>45</v>
      </c>
      <c r="C40" s="85">
        <f t="shared" si="0"/>
        <v>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spans="1:31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41" s="47" t="s">
        <v>46</v>
      </c>
      <c r="C41" s="74">
        <f t="shared" si="0"/>
        <v>16</v>
      </c>
      <c r="D41" s="71"/>
      <c r="E41" s="71"/>
      <c r="F41" s="71"/>
      <c r="G41" s="71">
        <v>5</v>
      </c>
      <c r="H41" s="71">
        <v>5</v>
      </c>
      <c r="I41" s="71">
        <v>6</v>
      </c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</row>
    <row r="42" spans="1:31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42" s="47" t="s">
        <v>47</v>
      </c>
      <c r="C42" s="74">
        <f t="shared" si="0"/>
        <v>18</v>
      </c>
      <c r="D42" s="71"/>
      <c r="E42" s="71"/>
      <c r="F42" s="71"/>
      <c r="G42" s="71">
        <v>7</v>
      </c>
      <c r="H42" s="71">
        <v>6</v>
      </c>
      <c r="I42" s="71">
        <v>5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s="87" customFormat="1" x14ac:dyDescent="0.2">
      <c r="A43" s="95" t="str">
        <f t="shared" si="1"/>
        <v>1.6</v>
      </c>
      <c r="B43" s="96" t="s">
        <v>48</v>
      </c>
      <c r="C43" s="85">
        <f t="shared" si="0"/>
        <v>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spans="1:31" x14ac:dyDescent="0.2">
      <c r="A4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44" s="47" t="s">
        <v>49</v>
      </c>
      <c r="C44" s="74">
        <f t="shared" si="0"/>
        <v>11</v>
      </c>
      <c r="D44" s="71"/>
      <c r="E44" s="71"/>
      <c r="F44" s="71"/>
      <c r="G44" s="71">
        <v>4</v>
      </c>
      <c r="H44" s="71">
        <v>3</v>
      </c>
      <c r="I44" s="71">
        <v>4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</row>
    <row r="45" spans="1:31" x14ac:dyDescent="0.2">
      <c r="A4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45" s="47" t="s">
        <v>50</v>
      </c>
      <c r="C45" s="74">
        <f t="shared" si="0"/>
        <v>19.5</v>
      </c>
      <c r="D45" s="71"/>
      <c r="E45" s="71"/>
      <c r="F45" s="71"/>
      <c r="G45" s="71">
        <v>5</v>
      </c>
      <c r="H45" s="71">
        <v>8</v>
      </c>
      <c r="I45" s="71">
        <v>6.5</v>
      </c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</row>
    <row r="46" spans="1:31" s="87" customFormat="1" x14ac:dyDescent="0.2">
      <c r="A46" s="95" t="str">
        <f t="shared" si="1"/>
        <v>1.7</v>
      </c>
      <c r="B46" s="96" t="s">
        <v>51</v>
      </c>
      <c r="C46" s="85">
        <f t="shared" si="0"/>
        <v>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spans="1:31" x14ac:dyDescent="0.2">
      <c r="A4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47" s="47" t="s">
        <v>52</v>
      </c>
      <c r="C47" s="74">
        <f t="shared" si="0"/>
        <v>20</v>
      </c>
      <c r="D47" s="71"/>
      <c r="E47" s="71"/>
      <c r="F47" s="71"/>
      <c r="G47" s="71">
        <v>7</v>
      </c>
      <c r="H47" s="71">
        <v>6</v>
      </c>
      <c r="I47" s="71">
        <v>7</v>
      </c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</row>
    <row r="48" spans="1:31" s="87" customFormat="1" ht="15" x14ac:dyDescent="0.2">
      <c r="A48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48" s="94" t="s">
        <v>53</v>
      </c>
      <c r="C48" s="85">
        <f t="shared" si="0"/>
        <v>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1:31" s="87" customFormat="1" x14ac:dyDescent="0.2">
      <c r="A49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49" s="88" t="s">
        <v>54</v>
      </c>
      <c r="C49" s="85">
        <f t="shared" si="0"/>
        <v>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1:31" x14ac:dyDescent="0.2">
      <c r="A5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50" s="47" t="s">
        <v>55</v>
      </c>
      <c r="C50" s="74">
        <f t="shared" si="0"/>
        <v>20</v>
      </c>
      <c r="D50" s="71"/>
      <c r="E50" s="71"/>
      <c r="F50" s="71"/>
      <c r="G50" s="71"/>
      <c r="H50" s="71">
        <v>6.5</v>
      </c>
      <c r="I50" s="71">
        <v>7.5</v>
      </c>
      <c r="J50" s="71">
        <v>6</v>
      </c>
      <c r="K50" s="71">
        <v>7</v>
      </c>
      <c r="L50" s="71">
        <v>6</v>
      </c>
      <c r="M50" s="71">
        <v>7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</row>
    <row r="51" spans="1:31" x14ac:dyDescent="0.2">
      <c r="A5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51" s="47" t="s">
        <v>56</v>
      </c>
      <c r="C51" s="74">
        <f t="shared" si="0"/>
        <v>17.8</v>
      </c>
      <c r="D51" s="71"/>
      <c r="E51" s="71"/>
      <c r="F51" s="71"/>
      <c r="G51" s="71"/>
      <c r="H51" s="71">
        <v>5</v>
      </c>
      <c r="I51" s="71">
        <v>7</v>
      </c>
      <c r="J51" s="71">
        <v>5.8</v>
      </c>
      <c r="K51" s="71">
        <v>7</v>
      </c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</row>
    <row r="52" spans="1:31" x14ac:dyDescent="0.2">
      <c r="A5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52" s="47" t="s">
        <v>57</v>
      </c>
      <c r="C52" s="74">
        <f>SUM(D52:N52)</f>
        <v>22.5</v>
      </c>
      <c r="D52" s="71"/>
      <c r="E52" s="71"/>
      <c r="F52" s="71"/>
      <c r="G52" s="71"/>
      <c r="H52" s="71"/>
      <c r="I52" s="71"/>
      <c r="J52" s="71"/>
      <c r="K52" s="71">
        <v>5</v>
      </c>
      <c r="L52" s="71">
        <v>6</v>
      </c>
      <c r="M52" s="71">
        <v>6</v>
      </c>
      <c r="N52" s="71">
        <v>5.5</v>
      </c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</row>
    <row r="53" spans="1:31" s="87" customFormat="1" x14ac:dyDescent="0.2">
      <c r="A53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3" s="88" t="s">
        <v>58</v>
      </c>
      <c r="C53" s="85">
        <f t="shared" si="0"/>
        <v>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spans="1:31" x14ac:dyDescent="0.2">
      <c r="A5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54" s="47" t="s">
        <v>59</v>
      </c>
      <c r="C54" s="74">
        <f>SUM(D54:N54)</f>
        <v>33.5</v>
      </c>
      <c r="D54" s="71"/>
      <c r="E54" s="71"/>
      <c r="F54" s="71"/>
      <c r="G54" s="71"/>
      <c r="H54" s="71"/>
      <c r="I54" s="71">
        <v>5</v>
      </c>
      <c r="J54" s="71">
        <v>5</v>
      </c>
      <c r="K54" s="71">
        <v>5</v>
      </c>
      <c r="L54" s="71">
        <v>6.5</v>
      </c>
      <c r="M54" s="71">
        <v>6</v>
      </c>
      <c r="N54" s="71">
        <v>6</v>
      </c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">
      <c r="A5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55" s="47" t="s">
        <v>60</v>
      </c>
      <c r="C55" s="74">
        <f>SUM(D55:N55)</f>
        <v>35.5</v>
      </c>
      <c r="D55" s="71"/>
      <c r="E55" s="71"/>
      <c r="F55" s="71"/>
      <c r="G55" s="71"/>
      <c r="H55" s="71"/>
      <c r="I55" s="71"/>
      <c r="J55" s="71">
        <v>7</v>
      </c>
      <c r="K55" s="71">
        <v>7</v>
      </c>
      <c r="L55" s="71">
        <v>7.5</v>
      </c>
      <c r="M55" s="71">
        <v>6.5</v>
      </c>
      <c r="N55" s="71">
        <v>7.5</v>
      </c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">
      <c r="A5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56" s="47" t="s">
        <v>61</v>
      </c>
      <c r="C56" s="74">
        <f>SUM(D56:N56)</f>
        <v>38</v>
      </c>
      <c r="D56" s="71"/>
      <c r="E56" s="71"/>
      <c r="F56" s="71"/>
      <c r="G56" s="71"/>
      <c r="H56" s="71"/>
      <c r="I56" s="71"/>
      <c r="J56" s="71">
        <v>8</v>
      </c>
      <c r="K56" s="71">
        <v>8.5</v>
      </c>
      <c r="L56" s="71">
        <v>7</v>
      </c>
      <c r="M56" s="71">
        <v>7</v>
      </c>
      <c r="N56" s="71">
        <v>7.5</v>
      </c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</row>
    <row r="57" spans="1:31" s="87" customFormat="1" x14ac:dyDescent="0.2">
      <c r="A57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7" s="88" t="s">
        <v>62</v>
      </c>
      <c r="C57" s="85">
        <f t="shared" si="0"/>
        <v>0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spans="1:31" s="87" customFormat="1" x14ac:dyDescent="0.2">
      <c r="A58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8" s="88" t="s">
        <v>63</v>
      </c>
      <c r="C58" s="85">
        <f t="shared" si="0"/>
        <v>0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spans="1:31" s="87" customFormat="1" ht="15" x14ac:dyDescent="0.2">
      <c r="A59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59" s="94" t="s">
        <v>64</v>
      </c>
      <c r="C59" s="85">
        <f t="shared" si="0"/>
        <v>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spans="1:31" x14ac:dyDescent="0.2">
      <c r="A60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0" s="104" t="s">
        <v>94</v>
      </c>
      <c r="C60" s="74">
        <f t="shared" si="0"/>
        <v>0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x14ac:dyDescent="0.2">
      <c r="A61" s="108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61" s="105" t="s">
        <v>95</v>
      </c>
      <c r="C61" s="74">
        <f t="shared" si="0"/>
        <v>0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</row>
    <row r="62" spans="1:31" x14ac:dyDescent="0.2">
      <c r="A62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62" s="106" t="s">
        <v>96</v>
      </c>
      <c r="C62" s="74">
        <f>SUM(D62:N62)</f>
        <v>38.5</v>
      </c>
      <c r="D62" s="71"/>
      <c r="E62" s="71"/>
      <c r="F62" s="71"/>
      <c r="G62" s="71"/>
      <c r="H62" s="71"/>
      <c r="I62" s="71"/>
      <c r="J62" s="71">
        <v>7</v>
      </c>
      <c r="K62" s="71">
        <v>8</v>
      </c>
      <c r="L62" s="71">
        <v>7.5</v>
      </c>
      <c r="M62" s="71">
        <v>8</v>
      </c>
      <c r="N62" s="71">
        <v>8</v>
      </c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</row>
    <row r="63" spans="1:31" x14ac:dyDescent="0.2">
      <c r="A63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63" s="106" t="s">
        <v>97</v>
      </c>
      <c r="C63" s="74">
        <f>SUM(D63:N63)</f>
        <v>38.5</v>
      </c>
      <c r="D63" s="71"/>
      <c r="E63" s="71"/>
      <c r="F63" s="71"/>
      <c r="G63" s="71"/>
      <c r="H63" s="71"/>
      <c r="I63" s="71"/>
      <c r="J63" s="71">
        <v>7</v>
      </c>
      <c r="K63" s="71">
        <v>8</v>
      </c>
      <c r="L63" s="71">
        <v>7.5</v>
      </c>
      <c r="M63" s="71">
        <v>8</v>
      </c>
      <c r="N63" s="71">
        <v>8</v>
      </c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</row>
    <row r="64" spans="1:31" x14ac:dyDescent="0.2">
      <c r="A64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64" s="106" t="s">
        <v>98</v>
      </c>
      <c r="C64" s="74">
        <f>SUM(D64:N64)</f>
        <v>38.5</v>
      </c>
      <c r="D64" s="71"/>
      <c r="E64" s="71"/>
      <c r="F64" s="71"/>
      <c r="G64" s="71"/>
      <c r="H64" s="71"/>
      <c r="I64" s="71"/>
      <c r="J64" s="71">
        <v>7</v>
      </c>
      <c r="K64" s="71">
        <v>8</v>
      </c>
      <c r="L64" s="71">
        <v>7.5</v>
      </c>
      <c r="M64" s="71">
        <v>8</v>
      </c>
      <c r="N64" s="71">
        <v>8</v>
      </c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</row>
    <row r="65" spans="1:31" x14ac:dyDescent="0.2">
      <c r="A65" s="109"/>
      <c r="B65" s="106"/>
      <c r="C65" s="74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</row>
    <row r="66" spans="1:31" x14ac:dyDescent="0.2">
      <c r="A66" s="109"/>
      <c r="B66" s="106"/>
      <c r="C66" s="74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</row>
    <row r="67" spans="1:31" x14ac:dyDescent="0.2">
      <c r="A67" s="98"/>
      <c r="B67" s="101"/>
      <c r="C67" s="74">
        <f t="shared" si="0"/>
        <v>0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</row>
    <row r="68" spans="1:31" x14ac:dyDescent="0.2">
      <c r="A68" s="98"/>
      <c r="B68" s="101"/>
      <c r="C68" s="74">
        <f t="shared" si="0"/>
        <v>0</v>
      </c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</row>
    <row r="69" spans="1:31" x14ac:dyDescent="0.2">
      <c r="A69" s="98"/>
      <c r="B69" s="49"/>
      <c r="C69" s="74">
        <f t="shared" si="0"/>
        <v>0</v>
      </c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</row>
    <row r="70" spans="1:31" x14ac:dyDescent="0.2">
      <c r="A70" s="98"/>
      <c r="B70" s="49"/>
      <c r="C70" s="74">
        <f t="shared" si="0"/>
        <v>0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</row>
    <row r="71" spans="1:31" x14ac:dyDescent="0.2">
      <c r="A71" s="44"/>
      <c r="B71" s="45" t="s">
        <v>13</v>
      </c>
      <c r="C71" s="77">
        <f t="shared" ref="C71:AE71" si="3">SUM(C22:C70)</f>
        <v>606.29999999999995</v>
      </c>
      <c r="D71" s="78">
        <f t="shared" si="3"/>
        <v>18</v>
      </c>
      <c r="E71" s="78">
        <f t="shared" si="3"/>
        <v>45</v>
      </c>
      <c r="F71" s="78">
        <f t="shared" si="3"/>
        <v>62</v>
      </c>
      <c r="G71" s="78">
        <f t="shared" si="3"/>
        <v>84</v>
      </c>
      <c r="H71" s="78">
        <f t="shared" si="3"/>
        <v>85.5</v>
      </c>
      <c r="I71" s="78">
        <f t="shared" si="3"/>
        <v>60</v>
      </c>
      <c r="J71" s="78">
        <f t="shared" si="3"/>
        <v>52.8</v>
      </c>
      <c r="K71" s="78">
        <f t="shared" si="3"/>
        <v>63.5</v>
      </c>
      <c r="L71" s="78">
        <f t="shared" si="3"/>
        <v>55.5</v>
      </c>
      <c r="M71" s="78">
        <f t="shared" si="3"/>
        <v>56.5</v>
      </c>
      <c r="N71" s="78">
        <f t="shared" si="3"/>
        <v>50.5</v>
      </c>
      <c r="O71" s="78">
        <f t="shared" si="3"/>
        <v>0</v>
      </c>
      <c r="P71" s="78">
        <f t="shared" si="3"/>
        <v>0</v>
      </c>
      <c r="Q71" s="78">
        <f t="shared" si="3"/>
        <v>0</v>
      </c>
      <c r="R71" s="78">
        <f t="shared" si="3"/>
        <v>0</v>
      </c>
      <c r="S71" s="78">
        <f t="shared" si="3"/>
        <v>0</v>
      </c>
      <c r="T71" s="78">
        <f t="shared" si="3"/>
        <v>0</v>
      </c>
      <c r="U71" s="78">
        <f t="shared" si="3"/>
        <v>0</v>
      </c>
      <c r="V71" s="78">
        <f t="shared" si="3"/>
        <v>0</v>
      </c>
      <c r="W71" s="78">
        <f t="shared" si="3"/>
        <v>0</v>
      </c>
      <c r="X71" s="78">
        <f t="shared" si="3"/>
        <v>0</v>
      </c>
      <c r="Y71" s="78">
        <f t="shared" si="3"/>
        <v>0</v>
      </c>
      <c r="Z71" s="78">
        <f t="shared" si="3"/>
        <v>0</v>
      </c>
      <c r="AA71" s="78">
        <f t="shared" si="3"/>
        <v>0</v>
      </c>
      <c r="AB71" s="78">
        <f t="shared" si="3"/>
        <v>0</v>
      </c>
      <c r="AC71" s="78">
        <f t="shared" si="3"/>
        <v>0</v>
      </c>
      <c r="AD71" s="78">
        <f t="shared" si="3"/>
        <v>0</v>
      </c>
      <c r="AE71" s="78">
        <f t="shared" si="3"/>
        <v>0</v>
      </c>
    </row>
    <row r="72" spans="1:31" x14ac:dyDescent="0.2">
      <c r="A72" s="44"/>
      <c r="B72" s="45"/>
      <c r="C72" s="79" t="s">
        <v>106</v>
      </c>
      <c r="D72" s="80">
        <f>IF(ISBLANK(D21),NA(),SUM($D71:D71))</f>
        <v>18</v>
      </c>
      <c r="E72" s="80">
        <f>IF(ISBLANK(E21),NA(),SUM($D71:E71))</f>
        <v>63</v>
      </c>
      <c r="F72" s="80">
        <f>IF(ISBLANK(F21),NA(),SUM($D71:F71))</f>
        <v>125</v>
      </c>
      <c r="G72" s="80">
        <f>IF(ISBLANK(G21),NA(),SUM($D71:G71))</f>
        <v>209</v>
      </c>
      <c r="H72" s="80">
        <f>IF(ISBLANK(H21),NA(),SUM($D71:H71))</f>
        <v>294.5</v>
      </c>
      <c r="I72" s="80">
        <f>IF(ISBLANK(I21),NA(),SUM($D71:I71))</f>
        <v>354.5</v>
      </c>
      <c r="J72" s="80">
        <f>IF(ISBLANK(J21),NA(),SUM($D71:J71))</f>
        <v>407.3</v>
      </c>
      <c r="K72" s="80">
        <f>IF(ISBLANK(K21),NA(),SUM($D71:K71))</f>
        <v>470.8</v>
      </c>
      <c r="L72" s="80">
        <f>IF(ISBLANK(L21),NA(),SUM($D71:L71))</f>
        <v>526.29999999999995</v>
      </c>
      <c r="M72" s="80">
        <f>IF(ISBLANK(M21),NA(),SUM($D71:M71))</f>
        <v>582.79999999999995</v>
      </c>
      <c r="N72" s="80">
        <f>IF(ISBLANK(N21),NA(),SUM($D71:N71))</f>
        <v>633.29999999999995</v>
      </c>
      <c r="O72" s="80">
        <f>IF(ISBLANK(O21),NA(),SUM($D71:O71))</f>
        <v>633.29999999999995</v>
      </c>
      <c r="P72" s="80">
        <f>IF(ISBLANK(P21),NA(),SUM($D71:P71))</f>
        <v>633.29999999999995</v>
      </c>
      <c r="Q72" s="80">
        <f>IF(ISBLANK(Q21),NA(),SUM($D71:Q71))</f>
        <v>633.29999999999995</v>
      </c>
      <c r="R72" s="80">
        <f>IF(ISBLANK(R21),NA(),SUM($D71:R71))</f>
        <v>633.29999999999995</v>
      </c>
      <c r="S72" s="80">
        <f>IF(ISBLANK(S21),NA(),SUM($D71:S71))</f>
        <v>633.29999999999995</v>
      </c>
      <c r="T72" s="80">
        <f>IF(ISBLANK(T21),NA(),SUM($D71:T71))</f>
        <v>633.29999999999995</v>
      </c>
      <c r="U72" s="80">
        <f>IF(ISBLANK(U21),NA(),SUM($D71:U71))</f>
        <v>633.29999999999995</v>
      </c>
      <c r="V72" s="80">
        <f>IF(ISBLANK(V21),NA(),SUM($D71:V71))</f>
        <v>633.29999999999995</v>
      </c>
      <c r="W72" s="80">
        <f>IF(ISBLANK(W21),NA(),SUM($D71:W71))</f>
        <v>633.29999999999995</v>
      </c>
      <c r="X72" s="80">
        <f>IF(ISBLANK(X21),NA(),SUM($D71:X71))</f>
        <v>633.29999999999995</v>
      </c>
      <c r="Y72" s="80">
        <f>IF(ISBLANK(Y21),NA(),SUM($D71:Y71))</f>
        <v>633.29999999999995</v>
      </c>
      <c r="Z72" s="80">
        <f>IF(ISBLANK(Z21),NA(),SUM($D71:Z71))</f>
        <v>633.29999999999995</v>
      </c>
      <c r="AA72" s="80">
        <f>IF(ISBLANK(AA21),NA(),SUM($D71:AA71))</f>
        <v>633.29999999999995</v>
      </c>
      <c r="AB72" s="80">
        <f>IF(ISBLANK(AB21),NA(),SUM($D71:AB71))</f>
        <v>633.29999999999995</v>
      </c>
      <c r="AC72" s="80">
        <f>IF(ISBLANK(AC21),NA(),SUM($D71:AC71))</f>
        <v>633.29999999999995</v>
      </c>
      <c r="AD72" s="80">
        <f>IF(ISBLANK(AD21),NA(),SUM($D71:AD71))</f>
        <v>633.29999999999995</v>
      </c>
      <c r="AE72" s="80">
        <f>IF(ISBLANK(AE21),NA(),SUM($D71:AE71))</f>
        <v>633.29999999999995</v>
      </c>
    </row>
    <row r="73" spans="1:31" x14ac:dyDescent="0.2">
      <c r="A73" s="44"/>
      <c r="B73" s="44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</row>
    <row r="74" spans="1:31" x14ac:dyDescent="0.2">
      <c r="A74" s="46" t="s">
        <v>14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</row>
    <row r="75" spans="1:31" x14ac:dyDescent="0.2">
      <c r="A75" s="44"/>
      <c r="B75" s="44"/>
      <c r="C75" s="79" t="s">
        <v>100</v>
      </c>
      <c r="D75" s="71">
        <f>ACWP!C61</f>
        <v>30.5</v>
      </c>
      <c r="E75" s="71">
        <f>ACWP!D61</f>
        <v>116</v>
      </c>
      <c r="F75" s="71">
        <f>ACWP!E61</f>
        <v>327</v>
      </c>
      <c r="G75" s="71">
        <f>ACWP!F61</f>
        <v>374</v>
      </c>
      <c r="H75" s="71">
        <f>ACWP!G61</f>
        <v>561</v>
      </c>
      <c r="I75" s="71">
        <f>ACWP!H61</f>
        <v>758</v>
      </c>
      <c r="J75" s="71">
        <f>ACWP!I61</f>
        <v>1007</v>
      </c>
      <c r="K75" s="71">
        <f>ACWP!J61</f>
        <v>1198</v>
      </c>
      <c r="L75" s="71">
        <f>ACWP!K61</f>
        <v>1302</v>
      </c>
      <c r="M75" s="71">
        <f>ACWP!L61</f>
        <v>1354</v>
      </c>
      <c r="N75" s="71">
        <f>ACWP!M61</f>
        <v>1392</v>
      </c>
      <c r="O75" s="71">
        <f>ACWP!N61</f>
        <v>1434</v>
      </c>
      <c r="P75" s="71">
        <f>ACWP!O61</f>
        <v>1434</v>
      </c>
      <c r="Q75" s="71">
        <f>ACWP!P61</f>
        <v>1434</v>
      </c>
      <c r="R75" s="71">
        <f>ACWP!Q61</f>
        <v>1434</v>
      </c>
      <c r="S75" s="71">
        <f>ACWP!R61</f>
        <v>1434</v>
      </c>
      <c r="T75" s="71">
        <f>ACWP!S61</f>
        <v>1434</v>
      </c>
      <c r="U75" s="71">
        <f>ACWP!T61</f>
        <v>1434</v>
      </c>
      <c r="V75" s="71">
        <f>ACWP!U61</f>
        <v>1434</v>
      </c>
      <c r="W75" s="71">
        <f>ACWP!V61</f>
        <v>1434</v>
      </c>
      <c r="X75" s="71">
        <f>ACWP!W61</f>
        <v>1434</v>
      </c>
      <c r="Y75" s="71">
        <f>ACWP!X61</f>
        <v>1434</v>
      </c>
      <c r="Z75" s="71">
        <f>ACWP!Y61</f>
        <v>1434</v>
      </c>
      <c r="AA75" s="71">
        <f>ACWP!Z61</f>
        <v>1434</v>
      </c>
      <c r="AB75" s="71">
        <f>ACWP!AA61</f>
        <v>1434</v>
      </c>
      <c r="AC75" s="71">
        <f>ACWP!AB61</f>
        <v>1434</v>
      </c>
      <c r="AD75" s="71">
        <f>ACWP!AC61</f>
        <v>1434</v>
      </c>
      <c r="AE75" s="71">
        <f>ACWP!AD61</f>
        <v>1434</v>
      </c>
    </row>
    <row r="76" spans="1:31" x14ac:dyDescent="0.2">
      <c r="A76" s="44"/>
      <c r="B76" s="44"/>
      <c r="C76" s="79" t="s">
        <v>107</v>
      </c>
      <c r="D76" s="71">
        <f>BCWP!D63</f>
        <v>40.799999999999997</v>
      </c>
      <c r="E76" s="71">
        <f>BCWP!E63</f>
        <v>129.4</v>
      </c>
      <c r="F76" s="71">
        <f>BCWP!F63</f>
        <v>103.60000000000001</v>
      </c>
      <c r="G76" s="71">
        <f>BCWP!G63</f>
        <v>137.30000000000001</v>
      </c>
      <c r="H76" s="71">
        <f>BCWP!H63</f>
        <v>100.34500000000001</v>
      </c>
      <c r="I76" s="71">
        <f>BCWP!I63</f>
        <v>87.2</v>
      </c>
      <c r="J76" s="71">
        <f>BCWP!J63</f>
        <v>120.90999999999998</v>
      </c>
      <c r="K76" s="71">
        <f>BCWP!K63</f>
        <v>153.25</v>
      </c>
      <c r="L76" s="71">
        <f>BCWP!L63</f>
        <v>159.94499999999999</v>
      </c>
      <c r="M76" s="71">
        <f>BCWP!M63</f>
        <v>173.04999999999998</v>
      </c>
      <c r="N76" s="71">
        <f>BCWP!N63</f>
        <v>131.19499999999999</v>
      </c>
      <c r="O76" s="71">
        <f>BCWP!O63</f>
        <v>144.64499999999998</v>
      </c>
      <c r="P76" s="71">
        <f>BCWP!P63</f>
        <v>0</v>
      </c>
      <c r="Q76" s="71">
        <f>BCWP!Q63</f>
        <v>0</v>
      </c>
      <c r="R76" s="71">
        <f>BCWP!R63</f>
        <v>0</v>
      </c>
      <c r="S76" s="71">
        <f>BCWP!S63</f>
        <v>0</v>
      </c>
      <c r="T76" s="71">
        <f>BCWP!T63</f>
        <v>0</v>
      </c>
      <c r="U76" s="71">
        <f>BCWP!U63</f>
        <v>0</v>
      </c>
      <c r="V76" s="71">
        <f>BCWP!V63</f>
        <v>0</v>
      </c>
      <c r="W76" s="71">
        <f>BCWP!W63</f>
        <v>0</v>
      </c>
      <c r="X76" s="71">
        <f>BCWP!X63</f>
        <v>0</v>
      </c>
      <c r="Y76" s="71">
        <f>BCWP!Y63</f>
        <v>0</v>
      </c>
      <c r="Z76" s="71">
        <f>BCWP!Z63</f>
        <v>0</v>
      </c>
      <c r="AA76" s="71">
        <f>BCWP!AA63</f>
        <v>0</v>
      </c>
      <c r="AB76" s="71">
        <f>BCWP!AB63</f>
        <v>0</v>
      </c>
      <c r="AC76" s="71">
        <f>BCWP!AC63</f>
        <v>0</v>
      </c>
      <c r="AD76" s="71">
        <f>BCWP!AD63</f>
        <v>0</v>
      </c>
      <c r="AE76" s="71">
        <f>BCWP!AE63</f>
        <v>0</v>
      </c>
    </row>
    <row r="77" spans="1:31" x14ac:dyDescent="0.2">
      <c r="A77" s="44"/>
      <c r="B77" s="44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</row>
    <row r="78" spans="1:31" x14ac:dyDescent="0.2">
      <c r="A78" s="46" t="s">
        <v>10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</row>
    <row r="79" spans="1:31" x14ac:dyDescent="0.2">
      <c r="C79" s="82" t="s">
        <v>108</v>
      </c>
      <c r="D79" s="82">
        <f>IF(AND(ISBLANK(D75),ISBLANK(D76))," - ",D76-D75)</f>
        <v>10.299999999999997</v>
      </c>
      <c r="E79" s="82">
        <f>IF(AND(ISBLANK(E75),ISBLANK(E76))," - ",E76-E75)</f>
        <v>13.400000000000006</v>
      </c>
      <c r="F79" s="82">
        <f t="shared" ref="F79:AE79" si="4">IF(AND(ISBLANK(F75),ISBLANK(F76))," - ",F76-F75)</f>
        <v>-223.39999999999998</v>
      </c>
      <c r="G79" s="82">
        <f t="shared" si="4"/>
        <v>-236.7</v>
      </c>
      <c r="H79" s="82">
        <f t="shared" si="4"/>
        <v>-460.65499999999997</v>
      </c>
      <c r="I79" s="82">
        <f t="shared" si="4"/>
        <v>-670.8</v>
      </c>
      <c r="J79" s="82">
        <f t="shared" si="4"/>
        <v>-886.09</v>
      </c>
      <c r="K79" s="82">
        <f t="shared" si="4"/>
        <v>-1044.75</v>
      </c>
      <c r="L79" s="82">
        <f t="shared" si="4"/>
        <v>-1142.0550000000001</v>
      </c>
      <c r="M79" s="82">
        <f t="shared" si="4"/>
        <v>-1180.95</v>
      </c>
      <c r="N79" s="82">
        <f t="shared" si="4"/>
        <v>-1260.8050000000001</v>
      </c>
      <c r="O79" s="82">
        <f t="shared" si="4"/>
        <v>-1289.355</v>
      </c>
      <c r="P79" s="82">
        <f t="shared" si="4"/>
        <v>-1434</v>
      </c>
      <c r="Q79" s="82">
        <f t="shared" si="4"/>
        <v>-1434</v>
      </c>
      <c r="R79" s="82">
        <f t="shared" si="4"/>
        <v>-1434</v>
      </c>
      <c r="S79" s="82">
        <f t="shared" si="4"/>
        <v>-1434</v>
      </c>
      <c r="T79" s="82">
        <f t="shared" si="4"/>
        <v>-1434</v>
      </c>
      <c r="U79" s="82">
        <f t="shared" si="4"/>
        <v>-1434</v>
      </c>
      <c r="V79" s="82">
        <f t="shared" si="4"/>
        <v>-1434</v>
      </c>
      <c r="W79" s="82">
        <f t="shared" si="4"/>
        <v>-1434</v>
      </c>
      <c r="X79" s="82">
        <f t="shared" si="4"/>
        <v>-1434</v>
      </c>
      <c r="Y79" s="82">
        <f t="shared" si="4"/>
        <v>-1434</v>
      </c>
      <c r="Z79" s="82">
        <f t="shared" si="4"/>
        <v>-1434</v>
      </c>
      <c r="AA79" s="82">
        <f t="shared" si="4"/>
        <v>-1434</v>
      </c>
      <c r="AB79" s="82">
        <f t="shared" si="4"/>
        <v>-1434</v>
      </c>
      <c r="AC79" s="82">
        <f t="shared" si="4"/>
        <v>-1434</v>
      </c>
      <c r="AD79" s="82">
        <f t="shared" si="4"/>
        <v>-1434</v>
      </c>
      <c r="AE79" s="82">
        <f t="shared" si="4"/>
        <v>-1434</v>
      </c>
    </row>
    <row r="80" spans="1:31" x14ac:dyDescent="0.2">
      <c r="C80" s="82" t="s">
        <v>109</v>
      </c>
      <c r="D80" s="82">
        <f>IF(AND(ISBLANK(D75),ISBLANK(D76))," - ",D76-D72)</f>
        <v>22.799999999999997</v>
      </c>
      <c r="E80" s="82">
        <f>IF(AND(ISBLANK(E75),ISBLANK(E76))," - ",E76-E72)</f>
        <v>66.400000000000006</v>
      </c>
      <c r="F80" s="82">
        <f t="shared" ref="F80:AE80" si="5">IF(AND(ISBLANK(F75),ISBLANK(F76))," - ",F76-F72)</f>
        <v>-21.399999999999991</v>
      </c>
      <c r="G80" s="82">
        <f t="shared" si="5"/>
        <v>-71.699999999999989</v>
      </c>
      <c r="H80" s="82">
        <f t="shared" si="5"/>
        <v>-194.15499999999997</v>
      </c>
      <c r="I80" s="82">
        <f t="shared" si="5"/>
        <v>-267.3</v>
      </c>
      <c r="J80" s="82">
        <f t="shared" si="5"/>
        <v>-286.39000000000004</v>
      </c>
      <c r="K80" s="82">
        <f t="shared" si="5"/>
        <v>-317.55</v>
      </c>
      <c r="L80" s="82">
        <f t="shared" si="5"/>
        <v>-366.35499999999996</v>
      </c>
      <c r="M80" s="82">
        <f t="shared" si="5"/>
        <v>-409.75</v>
      </c>
      <c r="N80" s="82">
        <f t="shared" si="5"/>
        <v>-502.10499999999996</v>
      </c>
      <c r="O80" s="82">
        <f t="shared" si="5"/>
        <v>-488.65499999999997</v>
      </c>
      <c r="P80" s="82">
        <f t="shared" si="5"/>
        <v>-633.29999999999995</v>
      </c>
      <c r="Q80" s="82">
        <f t="shared" si="5"/>
        <v>-633.29999999999995</v>
      </c>
      <c r="R80" s="82">
        <f t="shared" si="5"/>
        <v>-633.29999999999995</v>
      </c>
      <c r="S80" s="82">
        <f t="shared" si="5"/>
        <v>-633.29999999999995</v>
      </c>
      <c r="T80" s="82">
        <f t="shared" si="5"/>
        <v>-633.29999999999995</v>
      </c>
      <c r="U80" s="82">
        <f t="shared" si="5"/>
        <v>-633.29999999999995</v>
      </c>
      <c r="V80" s="82">
        <f t="shared" si="5"/>
        <v>-633.29999999999995</v>
      </c>
      <c r="W80" s="82">
        <f t="shared" si="5"/>
        <v>-633.29999999999995</v>
      </c>
      <c r="X80" s="82">
        <f t="shared" si="5"/>
        <v>-633.29999999999995</v>
      </c>
      <c r="Y80" s="82">
        <f t="shared" si="5"/>
        <v>-633.29999999999995</v>
      </c>
      <c r="Z80" s="82">
        <f t="shared" si="5"/>
        <v>-633.29999999999995</v>
      </c>
      <c r="AA80" s="82">
        <f t="shared" si="5"/>
        <v>-633.29999999999995</v>
      </c>
      <c r="AB80" s="82">
        <f t="shared" si="5"/>
        <v>-633.29999999999995</v>
      </c>
      <c r="AC80" s="82">
        <f t="shared" si="5"/>
        <v>-633.29999999999995</v>
      </c>
      <c r="AD80" s="82">
        <f t="shared" si="5"/>
        <v>-633.29999999999995</v>
      </c>
      <c r="AE80" s="82">
        <f t="shared" si="5"/>
        <v>-633.29999999999995</v>
      </c>
    </row>
    <row r="81" spans="3:31" x14ac:dyDescent="0.2">
      <c r="C81" s="82" t="s">
        <v>110</v>
      </c>
      <c r="D81" s="83">
        <f>IF(AND(ISBLANK(D75),ISBLANK(D76))," - ",D76/D75)</f>
        <v>1.3377049180327867</v>
      </c>
      <c r="E81" s="83">
        <f>IF(AND(ISBLANK(E75),ISBLANK(E76))," - ",E76/E75)</f>
        <v>1.1155172413793104</v>
      </c>
      <c r="F81" s="83">
        <f t="shared" ref="F81:AE81" si="6">IF(AND(ISBLANK(F75),ISBLANK(F76))," - ",F76/F75)</f>
        <v>0.31681957186544346</v>
      </c>
      <c r="G81" s="83">
        <f t="shared" si="6"/>
        <v>0.36711229946524065</v>
      </c>
      <c r="H81" s="83">
        <f t="shared" si="6"/>
        <v>0.17886809269162213</v>
      </c>
      <c r="I81" s="83">
        <f t="shared" si="6"/>
        <v>0.11503957783641161</v>
      </c>
      <c r="J81" s="83">
        <f t="shared" si="6"/>
        <v>0.12006951340615689</v>
      </c>
      <c r="K81" s="83">
        <f t="shared" si="6"/>
        <v>0.12792153589315525</v>
      </c>
      <c r="L81" s="83">
        <f t="shared" si="6"/>
        <v>0.12284562211981566</v>
      </c>
      <c r="M81" s="83">
        <f t="shared" si="6"/>
        <v>0.12780649926144755</v>
      </c>
      <c r="N81" s="83">
        <f t="shared" si="6"/>
        <v>9.4249281609195393E-2</v>
      </c>
      <c r="O81" s="83">
        <f t="shared" si="6"/>
        <v>0.10086820083682008</v>
      </c>
      <c r="P81" s="83">
        <f t="shared" si="6"/>
        <v>0</v>
      </c>
      <c r="Q81" s="83">
        <f t="shared" si="6"/>
        <v>0</v>
      </c>
      <c r="R81" s="83">
        <f t="shared" si="6"/>
        <v>0</v>
      </c>
      <c r="S81" s="83">
        <f t="shared" si="6"/>
        <v>0</v>
      </c>
      <c r="T81" s="83">
        <f t="shared" si="6"/>
        <v>0</v>
      </c>
      <c r="U81" s="83">
        <f t="shared" si="6"/>
        <v>0</v>
      </c>
      <c r="V81" s="83">
        <f t="shared" si="6"/>
        <v>0</v>
      </c>
      <c r="W81" s="83">
        <f t="shared" si="6"/>
        <v>0</v>
      </c>
      <c r="X81" s="83">
        <f t="shared" si="6"/>
        <v>0</v>
      </c>
      <c r="Y81" s="83">
        <f t="shared" si="6"/>
        <v>0</v>
      </c>
      <c r="Z81" s="83">
        <f t="shared" si="6"/>
        <v>0</v>
      </c>
      <c r="AA81" s="83">
        <f t="shared" si="6"/>
        <v>0</v>
      </c>
      <c r="AB81" s="83">
        <f t="shared" si="6"/>
        <v>0</v>
      </c>
      <c r="AC81" s="83">
        <f t="shared" si="6"/>
        <v>0</v>
      </c>
      <c r="AD81" s="83">
        <f t="shared" si="6"/>
        <v>0</v>
      </c>
      <c r="AE81" s="83">
        <f t="shared" si="6"/>
        <v>0</v>
      </c>
    </row>
    <row r="82" spans="3:31" x14ac:dyDescent="0.2">
      <c r="C82" s="82" t="s">
        <v>111</v>
      </c>
      <c r="D82" s="83">
        <f>IF(AND(ISBLANK(D75),ISBLANK(D76))," - ",D76/D72)</f>
        <v>2.2666666666666666</v>
      </c>
      <c r="E82" s="83">
        <f>IF(AND(ISBLANK(E75),ISBLANK(E76))," - ",E76/E72)</f>
        <v>2.0539682539682542</v>
      </c>
      <c r="F82" s="83">
        <f t="shared" ref="F82:AE82" si="7">IF(AND(ISBLANK(F75),ISBLANK(F76))," - ",F76/F72)</f>
        <v>0.82880000000000009</v>
      </c>
      <c r="G82" s="83">
        <f t="shared" si="7"/>
        <v>0.65693779904306226</v>
      </c>
      <c r="H82" s="83">
        <f t="shared" si="7"/>
        <v>0.34073005093378611</v>
      </c>
      <c r="I82" s="83">
        <f t="shared" si="7"/>
        <v>0.2459802538787024</v>
      </c>
      <c r="J82" s="83">
        <f t="shared" si="7"/>
        <v>0.29685735330223417</v>
      </c>
      <c r="K82" s="83">
        <f t="shared" si="7"/>
        <v>0.32550977060322855</v>
      </c>
      <c r="L82" s="83">
        <f t="shared" si="7"/>
        <v>0.30390461713851419</v>
      </c>
      <c r="M82" s="83">
        <f t="shared" si="7"/>
        <v>0.29692862045298557</v>
      </c>
      <c r="N82" s="83">
        <f t="shared" si="7"/>
        <v>0.20716090320543187</v>
      </c>
      <c r="O82" s="83">
        <f t="shared" si="7"/>
        <v>0.22839886309805779</v>
      </c>
      <c r="P82" s="83">
        <f t="shared" si="7"/>
        <v>0</v>
      </c>
      <c r="Q82" s="83">
        <f t="shared" si="7"/>
        <v>0</v>
      </c>
      <c r="R82" s="83">
        <f t="shared" si="7"/>
        <v>0</v>
      </c>
      <c r="S82" s="83">
        <f t="shared" si="7"/>
        <v>0</v>
      </c>
      <c r="T82" s="83">
        <f t="shared" si="7"/>
        <v>0</v>
      </c>
      <c r="U82" s="83">
        <f t="shared" si="7"/>
        <v>0</v>
      </c>
      <c r="V82" s="83">
        <f t="shared" si="7"/>
        <v>0</v>
      </c>
      <c r="W82" s="83">
        <f t="shared" si="7"/>
        <v>0</v>
      </c>
      <c r="X82" s="83">
        <f t="shared" si="7"/>
        <v>0</v>
      </c>
      <c r="Y82" s="83">
        <f t="shared" si="7"/>
        <v>0</v>
      </c>
      <c r="Z82" s="83">
        <f t="shared" si="7"/>
        <v>0</v>
      </c>
      <c r="AA82" s="83">
        <f t="shared" si="7"/>
        <v>0</v>
      </c>
      <c r="AB82" s="83">
        <f t="shared" si="7"/>
        <v>0</v>
      </c>
      <c r="AC82" s="83">
        <f t="shared" si="7"/>
        <v>0</v>
      </c>
      <c r="AD82" s="83">
        <f t="shared" si="7"/>
        <v>0</v>
      </c>
      <c r="AE82" s="83">
        <f t="shared" si="7"/>
        <v>0</v>
      </c>
    </row>
    <row r="83" spans="3:31" x14ac:dyDescent="0.2">
      <c r="C83" s="82" t="s">
        <v>8</v>
      </c>
      <c r="D83" s="84">
        <f>IF(AND(ISBLANK(D75),ISBLANK(D76))," - ",$C$71/D81)</f>
        <v>453.2389705882353</v>
      </c>
      <c r="E83" s="84">
        <f>IF(AND(ISBLANK(E75),ISBLANK(E76))," - ",$C$71/E81)</f>
        <v>543.51468315301383</v>
      </c>
      <c r="F83" s="84">
        <f t="shared" ref="F83:AE83" si="8">IF(AND(ISBLANK(F75),ISBLANK(F76))," - ",$C$71/F81)</f>
        <v>1913.7075289575287</v>
      </c>
      <c r="G83" s="84">
        <f t="shared" si="8"/>
        <v>1651.5382374362707</v>
      </c>
      <c r="H83" s="84">
        <f t="shared" si="8"/>
        <v>3389.6487119437934</v>
      </c>
      <c r="I83" s="84">
        <f t="shared" si="8"/>
        <v>5270.3600917431186</v>
      </c>
      <c r="J83" s="84">
        <f t="shared" si="8"/>
        <v>5049.5748904143584</v>
      </c>
      <c r="K83" s="84">
        <f t="shared" si="8"/>
        <v>4739.6241435562806</v>
      </c>
      <c r="L83" s="84">
        <f t="shared" si="8"/>
        <v>4935.4628153427739</v>
      </c>
      <c r="M83" s="84">
        <f t="shared" si="8"/>
        <v>4743.8902051430223</v>
      </c>
      <c r="N83" s="84">
        <f t="shared" si="8"/>
        <v>6432.9402797362709</v>
      </c>
      <c r="O83" s="84">
        <f t="shared" si="8"/>
        <v>6010.8140620138956</v>
      </c>
      <c r="P83" s="84" t="e">
        <f t="shared" si="8"/>
        <v>#DIV/0!</v>
      </c>
      <c r="Q83" s="84" t="e">
        <f t="shared" si="8"/>
        <v>#DIV/0!</v>
      </c>
      <c r="R83" s="84" t="e">
        <f t="shared" si="8"/>
        <v>#DIV/0!</v>
      </c>
      <c r="S83" s="84" t="e">
        <f t="shared" si="8"/>
        <v>#DIV/0!</v>
      </c>
      <c r="T83" s="84" t="e">
        <f t="shared" si="8"/>
        <v>#DIV/0!</v>
      </c>
      <c r="U83" s="84" t="e">
        <f t="shared" si="8"/>
        <v>#DIV/0!</v>
      </c>
      <c r="V83" s="84" t="e">
        <f t="shared" si="8"/>
        <v>#DIV/0!</v>
      </c>
      <c r="W83" s="84" t="e">
        <f t="shared" si="8"/>
        <v>#DIV/0!</v>
      </c>
      <c r="X83" s="84" t="e">
        <f t="shared" si="8"/>
        <v>#DIV/0!</v>
      </c>
      <c r="Y83" s="84" t="e">
        <f t="shared" si="8"/>
        <v>#DIV/0!</v>
      </c>
      <c r="Z83" s="84" t="e">
        <f t="shared" si="8"/>
        <v>#DIV/0!</v>
      </c>
      <c r="AA83" s="84" t="e">
        <f t="shared" si="8"/>
        <v>#DIV/0!</v>
      </c>
      <c r="AB83" s="84" t="e">
        <f t="shared" si="8"/>
        <v>#DIV/0!</v>
      </c>
      <c r="AC83" s="84" t="e">
        <f t="shared" si="8"/>
        <v>#DIV/0!</v>
      </c>
      <c r="AD83" s="84" t="e">
        <f t="shared" si="8"/>
        <v>#DIV/0!</v>
      </c>
      <c r="AE83" s="84" t="e">
        <f t="shared" si="8"/>
        <v>#DIV/0!</v>
      </c>
    </row>
  </sheetData>
  <mergeCells count="6">
    <mergeCell ref="J19:K19"/>
    <mergeCell ref="C7:D7"/>
    <mergeCell ref="C5:E5"/>
    <mergeCell ref="A1:B1"/>
    <mergeCell ref="A2:B2"/>
    <mergeCell ref="J18:K18"/>
  </mergeCells>
  <phoneticPr fontId="4" type="noConversion"/>
  <conditionalFormatting sqref="D81:AE82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79:AE80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2 A38:A39 A35 A40 A43 A46 A53 A59" formula="1"/>
    <ignoredError sqref="C58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63"/>
  <sheetViews>
    <sheetView showGridLines="0" topLeftCell="A8" workbookViewId="0">
      <selection activeCell="E17" sqref="E17"/>
    </sheetView>
  </sheetViews>
  <sheetFormatPr defaultColWidth="8.85546875" defaultRowHeight="14.25" x14ac:dyDescent="0.2"/>
  <cols>
    <col min="1" max="1" width="6.5703125" style="27" customWidth="1"/>
    <col min="2" max="2" width="45" style="27" bestFit="1" customWidth="1"/>
    <col min="3" max="3" width="6.42578125" style="27" customWidth="1"/>
    <col min="4" max="31" width="8.7109375" style="27" customWidth="1"/>
    <col min="32" max="16384" width="8.85546875" style="27"/>
  </cols>
  <sheetData>
    <row r="1" spans="1:31" ht="18" x14ac:dyDescent="0.25">
      <c r="A1" s="112" t="s">
        <v>104</v>
      </c>
    </row>
    <row r="2" spans="1:31" ht="15" x14ac:dyDescent="0.25">
      <c r="A2" s="29"/>
      <c r="B2" s="26"/>
      <c r="C2" s="26"/>
      <c r="D2" s="26"/>
      <c r="E2" s="26"/>
      <c r="F2" s="26"/>
      <c r="G2" s="26"/>
    </row>
    <row r="3" spans="1:31" x14ac:dyDescent="0.2">
      <c r="A3" s="30"/>
      <c r="B3" s="26"/>
      <c r="C3" s="26"/>
      <c r="D3" s="26"/>
      <c r="E3" s="26"/>
      <c r="F3" s="26"/>
      <c r="G3" s="26"/>
      <c r="Q3" s="52"/>
    </row>
    <row r="4" spans="1:31" x14ac:dyDescent="0.2">
      <c r="A4" s="30"/>
      <c r="Q4" s="53"/>
    </row>
    <row r="5" spans="1:31" x14ac:dyDescent="0.2">
      <c r="A5" s="54"/>
      <c r="B5" s="26"/>
      <c r="C5" s="26"/>
      <c r="D5" s="30"/>
      <c r="E5" s="26"/>
      <c r="F5" s="26"/>
    </row>
    <row r="7" spans="1:31" ht="15" x14ac:dyDescent="0.25">
      <c r="A7" s="29" t="s">
        <v>105</v>
      </c>
      <c r="B7" s="26"/>
      <c r="C7" s="26"/>
      <c r="D7" s="30"/>
      <c r="E7" s="26"/>
      <c r="F7" s="26"/>
      <c r="G7" s="26"/>
      <c r="O7" s="28"/>
    </row>
    <row r="8" spans="1:31" ht="15" x14ac:dyDescent="0.2">
      <c r="A8" s="58" t="s">
        <v>2</v>
      </c>
      <c r="B8" s="59" t="s">
        <v>0</v>
      </c>
      <c r="C8" s="66" t="s">
        <v>93</v>
      </c>
      <c r="D8" s="66" t="s">
        <v>65</v>
      </c>
      <c r="E8" s="66" t="s">
        <v>66</v>
      </c>
      <c r="F8" s="66" t="s">
        <v>67</v>
      </c>
      <c r="G8" s="66" t="s">
        <v>68</v>
      </c>
      <c r="H8" s="66" t="s">
        <v>69</v>
      </c>
      <c r="I8" s="66" t="s">
        <v>70</v>
      </c>
      <c r="J8" s="66" t="s">
        <v>71</v>
      </c>
      <c r="K8" s="66" t="s">
        <v>72</v>
      </c>
      <c r="L8" s="66" t="s">
        <v>73</v>
      </c>
      <c r="M8" s="66" t="s">
        <v>74</v>
      </c>
      <c r="N8" s="66" t="s">
        <v>75</v>
      </c>
      <c r="O8" s="66" t="s">
        <v>76</v>
      </c>
      <c r="P8" s="66" t="s">
        <v>77</v>
      </c>
      <c r="Q8" s="66" t="s">
        <v>78</v>
      </c>
      <c r="R8" s="66" t="s">
        <v>79</v>
      </c>
      <c r="S8" s="66" t="s">
        <v>80</v>
      </c>
      <c r="T8" s="66" t="s">
        <v>81</v>
      </c>
      <c r="U8" s="66" t="s">
        <v>82</v>
      </c>
      <c r="V8" s="66" t="s">
        <v>83</v>
      </c>
      <c r="W8" s="66" t="s">
        <v>84</v>
      </c>
      <c r="X8" s="66" t="s">
        <v>85</v>
      </c>
      <c r="Y8" s="66" t="s">
        <v>86</v>
      </c>
      <c r="Z8" s="66" t="s">
        <v>87</v>
      </c>
      <c r="AA8" s="66" t="s">
        <v>88</v>
      </c>
      <c r="AB8" s="66" t="s">
        <v>89</v>
      </c>
      <c r="AC8" s="66" t="s">
        <v>90</v>
      </c>
      <c r="AD8" s="66" t="s">
        <v>91</v>
      </c>
      <c r="AE8" s="66" t="s">
        <v>92</v>
      </c>
    </row>
    <row r="9" spans="1:31" ht="15" x14ac:dyDescent="0.2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27</v>
      </c>
      <c r="C9" s="91">
        <f>Report!C22</f>
        <v>0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</row>
    <row r="10" spans="1:31" x14ac:dyDescent="0.2">
      <c r="A10" s="95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96" t="s">
        <v>28</v>
      </c>
      <c r="C10" s="91">
        <f>Report!C23</f>
        <v>0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</row>
    <row r="11" spans="1:31" x14ac:dyDescent="0.2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29</v>
      </c>
      <c r="C11" s="67">
        <f>Report!C24</f>
        <v>12</v>
      </c>
      <c r="D11" s="68">
        <v>1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9"/>
      <c r="R11" s="69"/>
      <c r="S11" s="69"/>
      <c r="T11" s="69"/>
      <c r="U11" s="69"/>
      <c r="V11" s="69"/>
      <c r="W11" s="70"/>
      <c r="X11" s="70"/>
      <c r="Y11" s="70"/>
      <c r="Z11" s="70"/>
      <c r="AA11" s="70"/>
      <c r="AB11" s="68"/>
      <c r="AC11" s="69"/>
      <c r="AD11" s="69"/>
      <c r="AE11" s="69"/>
    </row>
    <row r="12" spans="1:31" x14ac:dyDescent="0.2">
      <c r="A12" s="97" t="str">
        <f t="shared" si="1"/>
        <v>1.1.2</v>
      </c>
      <c r="B12" s="47" t="s">
        <v>30</v>
      </c>
      <c r="C12" s="67">
        <f>Report!C25</f>
        <v>12</v>
      </c>
      <c r="D12" s="68">
        <v>0.9</v>
      </c>
      <c r="E12" s="68">
        <v>0.9</v>
      </c>
      <c r="F12" s="68">
        <v>0.9</v>
      </c>
      <c r="G12" s="68">
        <v>0.9</v>
      </c>
      <c r="H12" s="68">
        <v>1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 x14ac:dyDescent="0.2">
      <c r="A13" s="97" t="str">
        <f t="shared" si="1"/>
        <v>1.1.3</v>
      </c>
      <c r="B13" s="47" t="s">
        <v>31</v>
      </c>
      <c r="C13" s="67">
        <f>Report!C26</f>
        <v>18</v>
      </c>
      <c r="D13" s="68">
        <v>1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</row>
    <row r="14" spans="1:31" x14ac:dyDescent="0.2">
      <c r="A14" s="97" t="str">
        <f t="shared" si="1"/>
        <v>1.1.4</v>
      </c>
      <c r="B14" s="47" t="s">
        <v>32</v>
      </c>
      <c r="C14" s="67">
        <f>Report!C27</f>
        <v>24</v>
      </c>
      <c r="D14" s="68"/>
      <c r="E14" s="68">
        <v>0.9</v>
      </c>
      <c r="F14" s="68">
        <v>0.9</v>
      </c>
      <c r="G14" s="68">
        <v>0.95</v>
      </c>
      <c r="H14" s="68">
        <v>1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</row>
    <row r="15" spans="1:31" x14ac:dyDescent="0.2">
      <c r="A15" s="97" t="str">
        <f t="shared" si="1"/>
        <v>1.1.5</v>
      </c>
      <c r="B15" s="47" t="s">
        <v>33</v>
      </c>
      <c r="C15" s="67">
        <f>Report!C28</f>
        <v>24</v>
      </c>
      <c r="D15" s="68"/>
      <c r="E15" s="68">
        <v>1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</row>
    <row r="16" spans="1:31" x14ac:dyDescent="0.2">
      <c r="A16" s="97" t="str">
        <f t="shared" si="1"/>
        <v>1.1.6</v>
      </c>
      <c r="B16" s="47" t="s">
        <v>34</v>
      </c>
      <c r="C16" s="67">
        <f>Report!C29</f>
        <v>12</v>
      </c>
      <c r="D16" s="68"/>
      <c r="E16" s="68">
        <v>1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</row>
    <row r="17" spans="1:31" x14ac:dyDescent="0.2">
      <c r="A17" s="97" t="str">
        <f t="shared" si="1"/>
        <v>1.1.7</v>
      </c>
      <c r="B17" s="47" t="s">
        <v>35</v>
      </c>
      <c r="C17" s="67">
        <f>Report!C30</f>
        <v>24</v>
      </c>
      <c r="D17" s="68"/>
      <c r="E17" s="68">
        <v>1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</row>
    <row r="18" spans="1:31" x14ac:dyDescent="0.2">
      <c r="A18" s="97" t="str">
        <f t="shared" si="1"/>
        <v>1.1.8</v>
      </c>
      <c r="B18" s="47" t="s">
        <v>36</v>
      </c>
      <c r="C18" s="67">
        <f>Report!C31</f>
        <v>24</v>
      </c>
      <c r="D18" s="68"/>
      <c r="E18" s="68"/>
      <c r="F18" s="68">
        <v>0.8</v>
      </c>
      <c r="G18" s="68">
        <v>0.8</v>
      </c>
      <c r="H18" s="68">
        <v>0.8</v>
      </c>
      <c r="I18" s="68">
        <v>0.9</v>
      </c>
      <c r="J18" s="68">
        <v>1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</row>
    <row r="19" spans="1:31" x14ac:dyDescent="0.2">
      <c r="A19" s="95" t="str">
        <f t="shared" si="0"/>
        <v>1.2</v>
      </c>
      <c r="B19" s="96" t="s">
        <v>37</v>
      </c>
      <c r="C19" s="91">
        <f>Report!C32</f>
        <v>0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x14ac:dyDescent="0.2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38</v>
      </c>
      <c r="C20" s="67">
        <f>Report!C33</f>
        <v>15</v>
      </c>
      <c r="D20" s="68"/>
      <c r="E20" s="68">
        <v>1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</row>
    <row r="21" spans="1:31" x14ac:dyDescent="0.2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39</v>
      </c>
      <c r="C21" s="67">
        <f>Report!C34</f>
        <v>22</v>
      </c>
      <c r="D21" s="68"/>
      <c r="E21" s="68">
        <v>1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</row>
    <row r="22" spans="1:31" x14ac:dyDescent="0.2">
      <c r="A22" s="95" t="str">
        <f t="shared" si="0"/>
        <v>1.3</v>
      </c>
      <c r="B22" s="96" t="s">
        <v>40</v>
      </c>
      <c r="C22" s="91">
        <f>Report!C35</f>
        <v>0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</row>
    <row r="23" spans="1:31" x14ac:dyDescent="0.2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41</v>
      </c>
      <c r="C23" s="67">
        <f>Report!C36</f>
        <v>17</v>
      </c>
      <c r="D23" s="68"/>
      <c r="E23" s="68"/>
      <c r="F23" s="68">
        <v>1</v>
      </c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</row>
    <row r="24" spans="1:31" x14ac:dyDescent="0.2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42</v>
      </c>
      <c r="C24" s="67">
        <f>Report!C37</f>
        <v>18</v>
      </c>
      <c r="D24" s="68"/>
      <c r="E24" s="68"/>
      <c r="F24" s="68">
        <v>1</v>
      </c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x14ac:dyDescent="0.2">
      <c r="A25" s="95" t="str">
        <f t="shared" si="0"/>
        <v>1.4</v>
      </c>
      <c r="B25" s="96" t="s">
        <v>43</v>
      </c>
      <c r="C25" s="91">
        <f>Report!C38</f>
        <v>0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</row>
    <row r="26" spans="1:31" x14ac:dyDescent="0.2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44</v>
      </c>
      <c r="C26" s="67">
        <f>Report!C39</f>
        <v>17</v>
      </c>
      <c r="D26" s="68"/>
      <c r="E26" s="68"/>
      <c r="F26" s="68">
        <v>1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</row>
    <row r="27" spans="1:31" x14ac:dyDescent="0.2">
      <c r="A27" s="95" t="str">
        <f t="shared" si="0"/>
        <v>1.5</v>
      </c>
      <c r="B27" s="96" t="s">
        <v>45</v>
      </c>
      <c r="C27" s="91">
        <f>Report!C40</f>
        <v>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</row>
    <row r="28" spans="1:31" x14ac:dyDescent="0.2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46</v>
      </c>
      <c r="C28" s="67">
        <f>Report!C41</f>
        <v>16</v>
      </c>
      <c r="D28" s="68"/>
      <c r="E28" s="68"/>
      <c r="F28" s="68"/>
      <c r="G28" s="68">
        <v>1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47</v>
      </c>
      <c r="C29" s="67">
        <f>Report!C42</f>
        <v>18</v>
      </c>
      <c r="D29" s="68"/>
      <c r="E29" s="68"/>
      <c r="F29" s="68"/>
      <c r="G29" s="68">
        <v>1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</row>
    <row r="30" spans="1:31" x14ac:dyDescent="0.2">
      <c r="A30" s="95" t="str">
        <f t="shared" si="0"/>
        <v>1.6</v>
      </c>
      <c r="B30" s="96" t="s">
        <v>48</v>
      </c>
      <c r="C30" s="91">
        <f>Report!C43</f>
        <v>0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</row>
    <row r="31" spans="1:31" x14ac:dyDescent="0.2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49</v>
      </c>
      <c r="C31" s="67">
        <f>Report!C44</f>
        <v>11</v>
      </c>
      <c r="D31" s="68"/>
      <c r="E31" s="68"/>
      <c r="F31" s="68"/>
      <c r="G31" s="68">
        <v>1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</row>
    <row r="32" spans="1:31" x14ac:dyDescent="0.2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50</v>
      </c>
      <c r="C32" s="67">
        <f>Report!C45</f>
        <v>19.5</v>
      </c>
      <c r="D32" s="68"/>
      <c r="E32" s="68"/>
      <c r="F32" s="68"/>
      <c r="G32" s="68">
        <v>1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 spans="1:31" x14ac:dyDescent="0.2">
      <c r="A33" s="95" t="str">
        <f t="shared" si="0"/>
        <v>1.7</v>
      </c>
      <c r="B33" s="96" t="s">
        <v>51</v>
      </c>
      <c r="C33" s="91">
        <f>Report!C46</f>
        <v>0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</row>
    <row r="34" spans="1:31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52</v>
      </c>
      <c r="C34" s="67">
        <f>Report!C47</f>
        <v>20</v>
      </c>
      <c r="D34" s="68"/>
      <c r="E34" s="68"/>
      <c r="F34" s="68"/>
      <c r="G34" s="68">
        <v>1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spans="1:31" ht="15" x14ac:dyDescent="0.2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53</v>
      </c>
      <c r="C35" s="91">
        <f>Report!C48</f>
        <v>0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</row>
    <row r="36" spans="1:31" x14ac:dyDescent="0.2">
      <c r="A36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96" t="s">
        <v>54</v>
      </c>
      <c r="C36" s="91">
        <f>Report!C49</f>
        <v>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</row>
    <row r="37" spans="1:31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55</v>
      </c>
      <c r="C37" s="67">
        <f>Report!C50</f>
        <v>20</v>
      </c>
      <c r="D37" s="68"/>
      <c r="E37" s="68"/>
      <c r="F37" s="68"/>
      <c r="G37" s="68"/>
      <c r="H37" s="68">
        <v>0.5</v>
      </c>
      <c r="I37" s="68">
        <v>0.6</v>
      </c>
      <c r="J37" s="68">
        <v>0.8</v>
      </c>
      <c r="K37" s="68">
        <v>0.95</v>
      </c>
      <c r="L37" s="68">
        <v>1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spans="1:31" x14ac:dyDescent="0.2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56</v>
      </c>
      <c r="C38" s="67">
        <f>Report!C70</f>
        <v>0</v>
      </c>
      <c r="D38" s="68"/>
      <c r="E38" s="68"/>
      <c r="F38" s="68"/>
      <c r="G38" s="68"/>
      <c r="H38" s="68">
        <v>0.5</v>
      </c>
      <c r="I38" s="68">
        <v>0.65</v>
      </c>
      <c r="J38" s="68">
        <v>0.9</v>
      </c>
      <c r="K38" s="68">
        <v>0.92</v>
      </c>
      <c r="L38" s="68">
        <v>1</v>
      </c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</row>
    <row r="39" spans="1:31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57</v>
      </c>
      <c r="C39" s="67">
        <f>Report!C52</f>
        <v>22.5</v>
      </c>
      <c r="D39" s="68"/>
      <c r="E39" s="68"/>
      <c r="F39" s="68"/>
      <c r="G39" s="68"/>
      <c r="H39" s="68">
        <v>0.5</v>
      </c>
      <c r="I39" s="68">
        <v>0.52</v>
      </c>
      <c r="J39" s="68">
        <v>0.74</v>
      </c>
      <c r="K39" s="68">
        <v>0.84</v>
      </c>
      <c r="L39" s="68">
        <v>0.9</v>
      </c>
      <c r="M39" s="68">
        <v>1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</row>
    <row r="40" spans="1:31" x14ac:dyDescent="0.2">
      <c r="A40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96" t="s">
        <v>58</v>
      </c>
      <c r="C40" s="91">
        <f>Report!C53</f>
        <v>0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59</v>
      </c>
      <c r="C41" s="67">
        <f>Report!C54</f>
        <v>33.5</v>
      </c>
      <c r="D41" s="68"/>
      <c r="E41" s="68"/>
      <c r="F41" s="68"/>
      <c r="G41" s="68"/>
      <c r="H41" s="68">
        <v>0.4</v>
      </c>
      <c r="I41" s="68">
        <v>0.6</v>
      </c>
      <c r="J41" s="68">
        <v>0.7</v>
      </c>
      <c r="K41" s="68">
        <v>1</v>
      </c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</row>
    <row r="42" spans="1:31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60</v>
      </c>
      <c r="C42" s="67">
        <f>Report!C55</f>
        <v>35.5</v>
      </c>
      <c r="D42" s="68"/>
      <c r="E42" s="68"/>
      <c r="F42" s="68"/>
      <c r="G42" s="68"/>
      <c r="H42" s="68">
        <v>0.21</v>
      </c>
      <c r="I42" s="68">
        <v>0.4</v>
      </c>
      <c r="J42" s="68">
        <v>0.7</v>
      </c>
      <c r="K42" s="68">
        <v>0.85</v>
      </c>
      <c r="L42" s="68">
        <v>0.9</v>
      </c>
      <c r="M42" s="68">
        <v>1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</row>
    <row r="43" spans="1:31" x14ac:dyDescent="0.2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61</v>
      </c>
      <c r="C43" s="67">
        <f>Report!C56</f>
        <v>38</v>
      </c>
      <c r="D43" s="68"/>
      <c r="E43" s="68"/>
      <c r="F43" s="68"/>
      <c r="G43" s="68"/>
      <c r="H43" s="68">
        <v>0.08</v>
      </c>
      <c r="I43" s="68">
        <v>0.2</v>
      </c>
      <c r="J43" s="68">
        <v>0.42</v>
      </c>
      <c r="K43" s="68">
        <v>0.6</v>
      </c>
      <c r="L43" s="68">
        <v>0.84</v>
      </c>
      <c r="M43" s="68">
        <v>0.9</v>
      </c>
      <c r="N43" s="68">
        <v>0.95</v>
      </c>
      <c r="O43" s="68">
        <v>1</v>
      </c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</row>
    <row r="44" spans="1:31" x14ac:dyDescent="0.2">
      <c r="A44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96" t="s">
        <v>62</v>
      </c>
      <c r="C44" s="91">
        <f>Report!C57</f>
        <v>0</v>
      </c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x14ac:dyDescent="0.2">
      <c r="A45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96" t="s">
        <v>63</v>
      </c>
      <c r="C45" s="91">
        <f>Report!C58</f>
        <v>0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5" x14ac:dyDescent="0.2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64</v>
      </c>
      <c r="C46" s="91">
        <f>Report!C59</f>
        <v>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x14ac:dyDescent="0.2">
      <c r="A47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104" t="s">
        <v>94</v>
      </c>
      <c r="C47" s="67">
        <f>Report!C60</f>
        <v>0</v>
      </c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</row>
    <row r="48" spans="1:31" x14ac:dyDescent="0.2">
      <c r="A48" s="108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48" s="105" t="s">
        <v>95</v>
      </c>
      <c r="C48" s="67">
        <f>Report!C61</f>
        <v>0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</row>
    <row r="49" spans="1:31" x14ac:dyDescent="0.2">
      <c r="A49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49" s="106" t="s">
        <v>96</v>
      </c>
      <c r="C49" s="67">
        <f>Report!C62</f>
        <v>38.5</v>
      </c>
      <c r="D49" s="68"/>
      <c r="E49" s="68"/>
      <c r="F49" s="68"/>
      <c r="G49" s="68"/>
      <c r="H49" s="68"/>
      <c r="I49" s="68"/>
      <c r="J49" s="68"/>
      <c r="K49" s="68">
        <v>0.1</v>
      </c>
      <c r="L49" s="68">
        <v>0.6</v>
      </c>
      <c r="M49" s="68">
        <v>0.7</v>
      </c>
      <c r="N49" s="68">
        <v>0.82</v>
      </c>
      <c r="O49" s="68">
        <v>0.9</v>
      </c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spans="1:31" x14ac:dyDescent="0.2">
      <c r="A50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50" s="106" t="s">
        <v>97</v>
      </c>
      <c r="C50" s="67">
        <f>Report!C63</f>
        <v>38.5</v>
      </c>
      <c r="D50" s="68"/>
      <c r="E50" s="68"/>
      <c r="F50" s="68"/>
      <c r="G50" s="68"/>
      <c r="H50" s="68"/>
      <c r="I50" s="68"/>
      <c r="J50" s="68"/>
      <c r="K50" s="68">
        <v>0.25</v>
      </c>
      <c r="L50" s="68">
        <v>0.4</v>
      </c>
      <c r="M50" s="68">
        <v>0.7</v>
      </c>
      <c r="N50" s="68">
        <v>0.8</v>
      </c>
      <c r="O50" s="68">
        <v>0.95</v>
      </c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1" x14ac:dyDescent="0.2">
      <c r="A51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51" s="106" t="s">
        <v>98</v>
      </c>
      <c r="C51" s="67">
        <f>Report!C64</f>
        <v>38.5</v>
      </c>
      <c r="D51" s="68"/>
      <c r="E51" s="68"/>
      <c r="F51" s="68"/>
      <c r="G51" s="68"/>
      <c r="H51" s="68"/>
      <c r="I51" s="68"/>
      <c r="J51" s="68"/>
      <c r="K51" s="68">
        <v>0.4</v>
      </c>
      <c r="L51" s="68">
        <v>0.45</v>
      </c>
      <c r="M51" s="68">
        <v>0.7</v>
      </c>
      <c r="N51" s="68">
        <v>0.85</v>
      </c>
      <c r="O51" s="68">
        <v>0.92</v>
      </c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 spans="1:31" x14ac:dyDescent="0.2">
      <c r="A52" s="98"/>
      <c r="B52" s="99"/>
      <c r="C52" s="67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1" x14ac:dyDescent="0.2">
      <c r="A53" s="98"/>
      <c r="B53" s="99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spans="1:31" x14ac:dyDescent="0.2">
      <c r="A54" s="98"/>
      <c r="B54" s="99"/>
      <c r="C54" s="67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</row>
    <row r="55" spans="1:31" x14ac:dyDescent="0.2">
      <c r="A55" s="98"/>
      <c r="B55" s="99"/>
      <c r="C55" s="67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</row>
    <row r="56" spans="1:31" x14ac:dyDescent="0.2">
      <c r="A56" s="98"/>
      <c r="B56" s="99"/>
      <c r="C56" s="67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</row>
    <row r="57" spans="1:31" x14ac:dyDescent="0.2">
      <c r="A57" s="98"/>
      <c r="B57" s="99"/>
      <c r="C57" s="67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</row>
    <row r="58" spans="1:31" x14ac:dyDescent="0.2">
      <c r="A58" s="98"/>
      <c r="B58" s="99"/>
      <c r="C58" s="67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</row>
    <row r="59" spans="1:31" x14ac:dyDescent="0.2">
      <c r="A59" s="98"/>
      <c r="B59" s="99"/>
      <c r="C59" s="67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</row>
    <row r="60" spans="1:31" x14ac:dyDescent="0.2">
      <c r="A60" s="98"/>
      <c r="B60" s="99"/>
      <c r="C60" s="67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</row>
    <row r="61" spans="1:31" x14ac:dyDescent="0.2">
      <c r="A61" s="60"/>
      <c r="B61" s="60"/>
      <c r="C61" s="67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</row>
    <row r="62" spans="1:31" x14ac:dyDescent="0.2">
      <c r="A62" s="55" t="s">
        <v>9</v>
      </c>
      <c r="B62" s="56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</row>
    <row r="63" spans="1:31" x14ac:dyDescent="0.2">
      <c r="C63" s="72" t="s">
        <v>6</v>
      </c>
      <c r="D63" s="63">
        <f t="shared" ref="D63:AE63" si="2">SUMPRODUCT(D9:D62,$C$9:$C$62)</f>
        <v>40.799999999999997</v>
      </c>
      <c r="E63" s="63">
        <f t="shared" si="2"/>
        <v>129.4</v>
      </c>
      <c r="F63" s="63">
        <f t="shared" si="2"/>
        <v>103.60000000000001</v>
      </c>
      <c r="G63" s="63">
        <f t="shared" si="2"/>
        <v>137.30000000000001</v>
      </c>
      <c r="H63" s="63">
        <f t="shared" si="2"/>
        <v>100.34500000000001</v>
      </c>
      <c r="I63" s="63">
        <f t="shared" si="2"/>
        <v>87.2</v>
      </c>
      <c r="J63" s="63">
        <f t="shared" si="2"/>
        <v>120.90999999999998</v>
      </c>
      <c r="K63" s="63">
        <f t="shared" si="2"/>
        <v>153.25</v>
      </c>
      <c r="L63" s="63">
        <f t="shared" si="2"/>
        <v>159.94499999999999</v>
      </c>
      <c r="M63" s="63">
        <f t="shared" si="2"/>
        <v>173.04999999999998</v>
      </c>
      <c r="N63" s="63">
        <f t="shared" si="2"/>
        <v>131.19499999999999</v>
      </c>
      <c r="O63" s="63">
        <f t="shared" si="2"/>
        <v>144.64499999999998</v>
      </c>
      <c r="P63" s="63">
        <f t="shared" si="2"/>
        <v>0</v>
      </c>
      <c r="Q63" s="63">
        <f t="shared" si="2"/>
        <v>0</v>
      </c>
      <c r="R63" s="63">
        <f t="shared" si="2"/>
        <v>0</v>
      </c>
      <c r="S63" s="63">
        <f t="shared" si="2"/>
        <v>0</v>
      </c>
      <c r="T63" s="63">
        <f t="shared" si="2"/>
        <v>0</v>
      </c>
      <c r="U63" s="63">
        <f t="shared" si="2"/>
        <v>0</v>
      </c>
      <c r="V63" s="63">
        <f t="shared" si="2"/>
        <v>0</v>
      </c>
      <c r="W63" s="63">
        <f t="shared" si="2"/>
        <v>0</v>
      </c>
      <c r="X63" s="63">
        <f t="shared" si="2"/>
        <v>0</v>
      </c>
      <c r="Y63" s="63">
        <f t="shared" si="2"/>
        <v>0</v>
      </c>
      <c r="Z63" s="63">
        <f t="shared" si="2"/>
        <v>0</v>
      </c>
      <c r="AA63" s="63">
        <f t="shared" si="2"/>
        <v>0</v>
      </c>
      <c r="AB63" s="63">
        <f t="shared" si="2"/>
        <v>0</v>
      </c>
      <c r="AC63" s="63">
        <f t="shared" si="2"/>
        <v>0</v>
      </c>
      <c r="AD63" s="63">
        <f t="shared" si="2"/>
        <v>0</v>
      </c>
      <c r="AE63" s="63">
        <f t="shared" si="2"/>
        <v>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65"/>
  <sheetViews>
    <sheetView topLeftCell="A28" workbookViewId="0">
      <selection activeCell="K39" sqref="K39"/>
    </sheetView>
  </sheetViews>
  <sheetFormatPr defaultColWidth="8.85546875" defaultRowHeight="14.25" x14ac:dyDescent="0.2"/>
  <cols>
    <col min="1" max="1" width="6.5703125" style="27" customWidth="1"/>
    <col min="2" max="2" width="45" style="27" bestFit="1" customWidth="1"/>
    <col min="3" max="29" width="8.7109375" style="27" customWidth="1"/>
    <col min="30" max="16384" width="8.85546875" style="27"/>
  </cols>
  <sheetData>
    <row r="1" spans="1:30" ht="20.25" x14ac:dyDescent="0.3">
      <c r="A1" s="111" t="s">
        <v>102</v>
      </c>
      <c r="B1" s="111"/>
    </row>
    <row r="2" spans="1:30" ht="15" x14ac:dyDescent="0.25">
      <c r="A2" s="29"/>
      <c r="B2" s="26"/>
      <c r="C2" s="26"/>
      <c r="D2" s="26"/>
      <c r="E2" s="26"/>
    </row>
    <row r="3" spans="1:30" x14ac:dyDescent="0.2">
      <c r="A3" s="30"/>
      <c r="B3" s="26"/>
      <c r="C3" s="26"/>
      <c r="D3" s="26"/>
      <c r="E3" s="26"/>
      <c r="O3" s="52"/>
    </row>
    <row r="4" spans="1:30" x14ac:dyDescent="0.2">
      <c r="A4" s="30"/>
      <c r="O4" s="53"/>
    </row>
    <row r="5" spans="1:30" x14ac:dyDescent="0.2">
      <c r="A5" s="54"/>
      <c r="B5" s="26"/>
      <c r="C5" s="26"/>
      <c r="D5" s="26"/>
    </row>
    <row r="7" spans="1:30" ht="15" x14ac:dyDescent="0.25">
      <c r="A7" s="29" t="s">
        <v>103</v>
      </c>
      <c r="B7" s="26"/>
      <c r="C7" s="26"/>
      <c r="D7" s="26"/>
      <c r="E7" s="26"/>
      <c r="M7" s="28"/>
    </row>
    <row r="8" spans="1:30" x14ac:dyDescent="0.2">
      <c r="A8" s="51" t="s">
        <v>2</v>
      </c>
      <c r="B8" s="50" t="s">
        <v>0</v>
      </c>
      <c r="C8" s="66" t="s">
        <v>65</v>
      </c>
      <c r="D8" s="66" t="s">
        <v>66</v>
      </c>
      <c r="E8" s="66" t="s">
        <v>67</v>
      </c>
      <c r="F8" s="66" t="s">
        <v>68</v>
      </c>
      <c r="G8" s="66" t="s">
        <v>69</v>
      </c>
      <c r="H8" s="66" t="s">
        <v>70</v>
      </c>
      <c r="I8" s="66" t="s">
        <v>71</v>
      </c>
      <c r="J8" s="66" t="s">
        <v>72</v>
      </c>
      <c r="K8" s="66" t="s">
        <v>73</v>
      </c>
      <c r="L8" s="66" t="s">
        <v>74</v>
      </c>
      <c r="M8" s="66" t="s">
        <v>75</v>
      </c>
      <c r="N8" s="66" t="s">
        <v>76</v>
      </c>
      <c r="O8" s="66" t="s">
        <v>77</v>
      </c>
      <c r="P8" s="66" t="s">
        <v>78</v>
      </c>
      <c r="Q8" s="66" t="s">
        <v>79</v>
      </c>
      <c r="R8" s="66" t="s">
        <v>80</v>
      </c>
      <c r="S8" s="66" t="s">
        <v>81</v>
      </c>
      <c r="T8" s="66" t="s">
        <v>82</v>
      </c>
      <c r="U8" s="66" t="s">
        <v>83</v>
      </c>
      <c r="V8" s="66" t="s">
        <v>84</v>
      </c>
      <c r="W8" s="66" t="s">
        <v>85</v>
      </c>
      <c r="X8" s="66" t="s">
        <v>86</v>
      </c>
      <c r="Y8" s="66" t="s">
        <v>87</v>
      </c>
      <c r="Z8" s="66" t="s">
        <v>88</v>
      </c>
      <c r="AA8" s="66" t="s">
        <v>89</v>
      </c>
      <c r="AB8" s="66" t="s">
        <v>90</v>
      </c>
      <c r="AC8" s="66" t="s">
        <v>91</v>
      </c>
      <c r="AD8" s="66" t="s">
        <v>92</v>
      </c>
    </row>
    <row r="9" spans="1:30" ht="15" x14ac:dyDescent="0.2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27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">
      <c r="A10" s="102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103" t="s">
        <v>28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29</v>
      </c>
      <c r="C11" s="61">
        <v>8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">
      <c r="A12" s="97" t="str">
        <f t="shared" si="1"/>
        <v>1.1.2</v>
      </c>
      <c r="B12" s="47" t="s">
        <v>30</v>
      </c>
      <c r="C12" s="61">
        <v>12</v>
      </c>
      <c r="D12" s="61"/>
      <c r="E12" s="61">
        <v>10</v>
      </c>
      <c r="F12" s="61">
        <v>12</v>
      </c>
      <c r="G12" s="61">
        <v>9.5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">
      <c r="A13" s="97" t="str">
        <f t="shared" si="1"/>
        <v>1.1.3</v>
      </c>
      <c r="B13" s="47" t="s">
        <v>31</v>
      </c>
      <c r="C13" s="61">
        <v>10.5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">
      <c r="A14" s="97" t="str">
        <f t="shared" si="1"/>
        <v>1.1.4</v>
      </c>
      <c r="B14" s="47" t="s">
        <v>32</v>
      </c>
      <c r="C14" s="61"/>
      <c r="D14" s="61">
        <v>10.5</v>
      </c>
      <c r="E14" s="61">
        <v>17</v>
      </c>
      <c r="F14" s="61">
        <v>15</v>
      </c>
      <c r="G14" s="61">
        <v>15.5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">
      <c r="A15" s="97" t="str">
        <f t="shared" si="1"/>
        <v>1.1.5</v>
      </c>
      <c r="B15" s="47" t="s">
        <v>33</v>
      </c>
      <c r="C15" s="61"/>
      <c r="D15" s="61">
        <v>19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">
      <c r="A16" s="97" t="str">
        <f t="shared" si="1"/>
        <v>1.1.6</v>
      </c>
      <c r="B16" s="47" t="s">
        <v>34</v>
      </c>
      <c r="C16" s="61"/>
      <c r="D16" s="61">
        <v>16.5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">
      <c r="A17" s="97" t="str">
        <f t="shared" si="1"/>
        <v>1.1.7</v>
      </c>
      <c r="B17" s="47" t="s">
        <v>35</v>
      </c>
      <c r="C17" s="61"/>
      <c r="D17" s="61"/>
      <c r="E17" s="61">
        <v>15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">
      <c r="A18" s="97" t="str">
        <f t="shared" si="1"/>
        <v>1.1.8</v>
      </c>
      <c r="B18" s="47" t="s">
        <v>36</v>
      </c>
      <c r="C18" s="61"/>
      <c r="D18" s="61"/>
      <c r="E18" s="61">
        <v>15.5</v>
      </c>
      <c r="F18" s="61">
        <v>20</v>
      </c>
      <c r="G18" s="61">
        <v>27</v>
      </c>
      <c r="H18" s="61">
        <v>26</v>
      </c>
      <c r="I18" s="61">
        <v>24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">
      <c r="A19" s="102" t="str">
        <f t="shared" si="0"/>
        <v>1.2</v>
      </c>
      <c r="B19" s="103" t="s">
        <v>37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38</v>
      </c>
      <c r="C20" s="61"/>
      <c r="D20" s="61">
        <v>19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39</v>
      </c>
      <c r="C21" s="61"/>
      <c r="D21" s="61">
        <v>20.5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">
      <c r="A22" s="102" t="str">
        <f t="shared" si="0"/>
        <v>1.3</v>
      </c>
      <c r="B22" s="103" t="s">
        <v>40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41</v>
      </c>
      <c r="C23" s="61"/>
      <c r="D23" s="61"/>
      <c r="E23" s="61">
        <v>20.5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x14ac:dyDescent="0.2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42</v>
      </c>
      <c r="C24" s="61"/>
      <c r="D24" s="61"/>
      <c r="E24" s="61">
        <v>16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x14ac:dyDescent="0.2">
      <c r="A25" s="102" t="str">
        <f t="shared" si="0"/>
        <v>1.4</v>
      </c>
      <c r="B25" s="103" t="s">
        <v>43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x14ac:dyDescent="0.2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44</v>
      </c>
      <c r="C26" s="61"/>
      <c r="D26" s="61"/>
      <c r="E26" s="61">
        <v>17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x14ac:dyDescent="0.2">
      <c r="A27" s="102" t="str">
        <f t="shared" si="0"/>
        <v>1.5</v>
      </c>
      <c r="B27" s="103" t="s">
        <v>45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x14ac:dyDescent="0.2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46</v>
      </c>
      <c r="C28" s="61"/>
      <c r="D28" s="61"/>
      <c r="E28" s="61">
        <v>17.5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x14ac:dyDescent="0.2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47</v>
      </c>
      <c r="C29" s="61"/>
      <c r="D29" s="61"/>
      <c r="E29" s="61">
        <v>18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">
      <c r="A30" s="102" t="str">
        <f t="shared" si="0"/>
        <v>1.6</v>
      </c>
      <c r="B30" s="103" t="s">
        <v>48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49</v>
      </c>
      <c r="C31" s="61"/>
      <c r="D31" s="61"/>
      <c r="E31" s="61">
        <v>18.5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50</v>
      </c>
      <c r="C32" s="61"/>
      <c r="D32" s="61"/>
      <c r="E32" s="61">
        <v>29.5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">
      <c r="A33" s="102" t="str">
        <f t="shared" si="0"/>
        <v>1.7</v>
      </c>
      <c r="B33" s="103" t="s">
        <v>51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52</v>
      </c>
      <c r="C34" s="61"/>
      <c r="D34" s="61"/>
      <c r="E34" s="61">
        <v>16.5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ht="15" x14ac:dyDescent="0.2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53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">
      <c r="A36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48" t="s">
        <v>54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55</v>
      </c>
      <c r="C37" s="61"/>
      <c r="D37" s="61"/>
      <c r="E37" s="61"/>
      <c r="F37" s="61"/>
      <c r="G37" s="61">
        <v>30</v>
      </c>
      <c r="H37" s="61">
        <v>31.5</v>
      </c>
      <c r="I37" s="61">
        <v>40</v>
      </c>
      <c r="J37" s="61">
        <v>42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x14ac:dyDescent="0.2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56</v>
      </c>
      <c r="C38" s="61"/>
      <c r="D38" s="61"/>
      <c r="E38" s="61"/>
      <c r="F38" s="61"/>
      <c r="G38" s="61">
        <v>30</v>
      </c>
      <c r="H38" s="61">
        <v>20.5</v>
      </c>
      <c r="I38" s="61">
        <v>36</v>
      </c>
      <c r="J38" s="61">
        <v>42</v>
      </c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57</v>
      </c>
      <c r="C39" s="61"/>
      <c r="D39" s="61"/>
      <c r="E39" s="61"/>
      <c r="F39" s="61"/>
      <c r="G39" s="61">
        <v>10</v>
      </c>
      <c r="H39" s="61">
        <v>25</v>
      </c>
      <c r="I39" s="61">
        <v>41</v>
      </c>
      <c r="J39" s="61">
        <v>25</v>
      </c>
      <c r="K39" s="61">
        <v>30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x14ac:dyDescent="0.2">
      <c r="A4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48" t="s">
        <v>58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59</v>
      </c>
      <c r="C41" s="61"/>
      <c r="D41" s="61"/>
      <c r="E41" s="61"/>
      <c r="F41" s="61"/>
      <c r="G41" s="61">
        <v>30</v>
      </c>
      <c r="H41" s="61">
        <v>40</v>
      </c>
      <c r="I41" s="61">
        <v>42</v>
      </c>
      <c r="J41" s="61">
        <v>25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60</v>
      </c>
      <c r="C42" s="61"/>
      <c r="D42" s="61"/>
      <c r="E42" s="61"/>
      <c r="F42" s="61"/>
      <c r="G42" s="61">
        <v>20</v>
      </c>
      <c r="H42" s="61">
        <v>30</v>
      </c>
      <c r="I42" s="61">
        <v>36</v>
      </c>
      <c r="J42" s="61">
        <v>30</v>
      </c>
      <c r="K42" s="61">
        <v>24</v>
      </c>
      <c r="L42" s="61">
        <v>28</v>
      </c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x14ac:dyDescent="0.2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61</v>
      </c>
      <c r="C43" s="61"/>
      <c r="D43" s="61"/>
      <c r="E43" s="61"/>
      <c r="F43" s="61"/>
      <c r="G43" s="61">
        <v>15</v>
      </c>
      <c r="H43" s="61">
        <v>24</v>
      </c>
      <c r="I43" s="61">
        <v>30</v>
      </c>
      <c r="J43" s="61">
        <v>27</v>
      </c>
      <c r="K43" s="61">
        <v>50</v>
      </c>
      <c r="L43" s="61">
        <v>24</v>
      </c>
      <c r="M43" s="61">
        <v>38</v>
      </c>
      <c r="N43" s="61">
        <v>42</v>
      </c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x14ac:dyDescent="0.2">
      <c r="A44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48" t="s">
        <v>62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x14ac:dyDescent="0.2">
      <c r="A45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48" t="s">
        <v>63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15" x14ac:dyDescent="0.2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64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x14ac:dyDescent="0.2">
      <c r="A47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104" t="s">
        <v>94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x14ac:dyDescent="0.2">
      <c r="A48" s="108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48" s="105" t="s">
        <v>95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43" x14ac:dyDescent="0.2">
      <c r="A49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49" s="106" t="s">
        <v>96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43" x14ac:dyDescent="0.2">
      <c r="A50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50" s="106" t="s">
        <v>97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43" x14ac:dyDescent="0.2">
      <c r="A51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51" s="106" t="s">
        <v>98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43" x14ac:dyDescent="0.2">
      <c r="A52" s="98"/>
      <c r="B52" s="9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43" x14ac:dyDescent="0.2">
      <c r="A53" s="98"/>
      <c r="B53" s="9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</row>
    <row r="54" spans="1:43" x14ac:dyDescent="0.2">
      <c r="A54" s="98"/>
      <c r="B54" s="9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</row>
    <row r="55" spans="1:43" x14ac:dyDescent="0.2">
      <c r="A55" s="98"/>
      <c r="B55" s="9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</row>
    <row r="56" spans="1:43" x14ac:dyDescent="0.2">
      <c r="A56" s="98"/>
      <c r="B56" s="9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</row>
    <row r="57" spans="1:43" x14ac:dyDescent="0.2">
      <c r="A57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0.1</v>
      </c>
      <c r="B57" s="9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43" s="110" customFormat="1" x14ac:dyDescent="0.2">
      <c r="A58" s="55" t="s">
        <v>9</v>
      </c>
      <c r="B58" s="56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spans="1:43" s="110" customFormat="1" x14ac:dyDescent="0.2">
      <c r="A59" s="27"/>
      <c r="B59" s="27"/>
      <c r="C59" s="63">
        <f>SUM(C9:C58)</f>
        <v>30.5</v>
      </c>
      <c r="D59" s="63">
        <f>SUM(D9:D58)</f>
        <v>85.5</v>
      </c>
      <c r="E59" s="63">
        <f>SUM(E9:E58)</f>
        <v>211</v>
      </c>
      <c r="F59" s="63">
        <f>SUM(F9:F58)</f>
        <v>47</v>
      </c>
      <c r="G59" s="63">
        <f>SUM(G9:G58)</f>
        <v>187</v>
      </c>
      <c r="H59" s="63">
        <f>SUM(H9:H58)</f>
        <v>197</v>
      </c>
      <c r="I59" s="63">
        <f>SUM(I9:I58)</f>
        <v>249</v>
      </c>
      <c r="J59" s="63">
        <f>SUM(J9:J58)</f>
        <v>191</v>
      </c>
      <c r="K59" s="63">
        <f>SUM(K9:K58)</f>
        <v>104</v>
      </c>
      <c r="L59" s="63">
        <f>SUM(L9:L58)</f>
        <v>52</v>
      </c>
      <c r="M59" s="63">
        <f>SUM(M9:M58)</f>
        <v>38</v>
      </c>
      <c r="N59" s="63">
        <f>SUM(N9:N58)</f>
        <v>42</v>
      </c>
      <c r="O59" s="63">
        <f>SUM(O9:O58)</f>
        <v>0</v>
      </c>
      <c r="P59" s="63">
        <f>SUM(P9:P58)</f>
        <v>0</v>
      </c>
      <c r="Q59" s="63">
        <f>SUM(Q9:Q58)</f>
        <v>0</v>
      </c>
      <c r="R59" s="63">
        <f>SUM(R9:R58)</f>
        <v>0</v>
      </c>
      <c r="S59" s="63">
        <f>SUM(S9:S58)</f>
        <v>0</v>
      </c>
      <c r="T59" s="63">
        <f>SUM(T9:T58)</f>
        <v>0</v>
      </c>
      <c r="U59" s="63">
        <f>SUM(U9:U58)</f>
        <v>0</v>
      </c>
      <c r="V59" s="63">
        <f>SUM(V9:V58)</f>
        <v>0</v>
      </c>
      <c r="W59" s="63">
        <f>SUM(W9:W58)</f>
        <v>0</v>
      </c>
      <c r="X59" s="63">
        <f>SUM(X9:X58)</f>
        <v>0</v>
      </c>
      <c r="Y59" s="63">
        <f>SUM(Y9:Y58)</f>
        <v>0</v>
      </c>
      <c r="Z59" s="63">
        <f>SUM(Z9:Z58)</f>
        <v>0</v>
      </c>
      <c r="AA59" s="63">
        <f>SUM(AA9:AA58)</f>
        <v>0</v>
      </c>
      <c r="AB59" s="63">
        <f>SUM(AB9:AB58)</f>
        <v>0</v>
      </c>
      <c r="AC59" s="63">
        <f>SUM(AC9:AC58)</f>
        <v>0</v>
      </c>
      <c r="AD59" s="63">
        <f>SUM(AD9:AD58)</f>
        <v>0</v>
      </c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spans="1:43" x14ac:dyDescent="0.2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spans="1:43" ht="15" x14ac:dyDescent="0.25">
      <c r="B61" s="57" t="s">
        <v>101</v>
      </c>
      <c r="C61" s="65">
        <f>SUM($C59:C59)</f>
        <v>30.5</v>
      </c>
      <c r="D61" s="65">
        <f>SUM($C59:D59)</f>
        <v>116</v>
      </c>
      <c r="E61" s="65">
        <f>SUM($C59:E59)</f>
        <v>327</v>
      </c>
      <c r="F61" s="65">
        <f>SUM($C59:F59)</f>
        <v>374</v>
      </c>
      <c r="G61" s="65">
        <f>SUM($C59:G59)</f>
        <v>561</v>
      </c>
      <c r="H61" s="65">
        <f>SUM($C59:H59)</f>
        <v>758</v>
      </c>
      <c r="I61" s="65">
        <f>SUM($C59:I59)</f>
        <v>1007</v>
      </c>
      <c r="J61" s="65">
        <f>SUM($C59:J59)</f>
        <v>1198</v>
      </c>
      <c r="K61" s="65">
        <f>SUM($C59:K59)</f>
        <v>1302</v>
      </c>
      <c r="L61" s="65">
        <f>SUM($C59:L59)</f>
        <v>1354</v>
      </c>
      <c r="M61" s="65">
        <f>SUM($C59:M59)</f>
        <v>1392</v>
      </c>
      <c r="N61" s="65">
        <f>SUM($C59:N59)</f>
        <v>1434</v>
      </c>
      <c r="O61" s="65">
        <f>SUM($C59:O59)</f>
        <v>1434</v>
      </c>
      <c r="P61" s="65">
        <f>SUM($C59:P59)</f>
        <v>1434</v>
      </c>
      <c r="Q61" s="65">
        <f>SUM($C59:Q59)</f>
        <v>1434</v>
      </c>
      <c r="R61" s="65">
        <f>SUM($C59:R59)</f>
        <v>1434</v>
      </c>
      <c r="S61" s="65">
        <f>SUM($C59:S59)</f>
        <v>1434</v>
      </c>
      <c r="T61" s="65">
        <f>SUM($C59:T59)</f>
        <v>1434</v>
      </c>
      <c r="U61" s="65">
        <f>SUM($C59:U59)</f>
        <v>1434</v>
      </c>
      <c r="V61" s="65">
        <f>SUM($C59:V59)</f>
        <v>1434</v>
      </c>
      <c r="W61" s="65">
        <f>SUM($C59:W59)</f>
        <v>1434</v>
      </c>
      <c r="X61" s="65">
        <f>SUM($C59:X59)</f>
        <v>1434</v>
      </c>
      <c r="Y61" s="65">
        <f>SUM($C59:Y59)</f>
        <v>1434</v>
      </c>
      <c r="Z61" s="65">
        <f>SUM($C59:Z59)</f>
        <v>1434</v>
      </c>
      <c r="AA61" s="65">
        <f>SUM($C59:AA59)</f>
        <v>1434</v>
      </c>
      <c r="AB61" s="65">
        <f>SUM($C59:AB59)</f>
        <v>1434</v>
      </c>
      <c r="AC61" s="65">
        <f>SUM($C59:AC59)</f>
        <v>1434</v>
      </c>
      <c r="AD61" s="65">
        <f>SUM($C59:AD59)</f>
        <v>1434</v>
      </c>
    </row>
    <row r="62" spans="1:43" x14ac:dyDescent="0.2"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</row>
    <row r="63" spans="1:43" x14ac:dyDescent="0.2"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</row>
    <row r="64" spans="1:43" x14ac:dyDescent="0.2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</row>
    <row r="65" spans="1:31" x14ac:dyDescent="0.2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</row>
  </sheetData>
  <mergeCells count="1">
    <mergeCell ref="A64:K65"/>
  </mergeCells>
  <phoneticPr fontId="4" type="noConversion"/>
  <pageMargins left="0.5" right="0.5" top="0.25" bottom="0.25" header="0.5" footer="0.25"/>
  <pageSetup scale="93" orientation="landscape" r:id="rId1"/>
  <headerFooter alignWithMargins="0"/>
  <ignoredErrors>
    <ignoredError sqref="A19 A22 A25 A27 A30 A33 A40 A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topLeftCell="A13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1" customFormat="1" ht="30" customHeight="1" x14ac:dyDescent="0.2">
      <c r="A1" s="3" t="s">
        <v>19</v>
      </c>
      <c r="B1" s="3"/>
      <c r="C1" s="3"/>
      <c r="D1" s="2"/>
    </row>
    <row r="2" spans="1:4" ht="16.5" x14ac:dyDescent="0.2">
      <c r="A2" s="4"/>
      <c r="B2" s="5"/>
      <c r="C2" s="4"/>
    </row>
    <row r="3" spans="1:4" s="8" customFormat="1" ht="14.25" x14ac:dyDescent="0.2">
      <c r="A3" s="6"/>
      <c r="B3" s="7" t="s">
        <v>15</v>
      </c>
      <c r="C3" s="6"/>
    </row>
    <row r="4" spans="1:4" s="8" customFormat="1" x14ac:dyDescent="0.2">
      <c r="A4" s="6"/>
      <c r="B4" s="9" t="s">
        <v>20</v>
      </c>
      <c r="C4" s="6"/>
    </row>
    <row r="5" spans="1:4" s="8" customFormat="1" ht="15" x14ac:dyDescent="0.2">
      <c r="A5" s="6"/>
      <c r="B5" s="10"/>
      <c r="C5" s="6"/>
    </row>
    <row r="6" spans="1:4" s="8" customFormat="1" ht="15.75" x14ac:dyDescent="0.25">
      <c r="A6" s="6"/>
      <c r="B6" s="11" t="s">
        <v>22</v>
      </c>
      <c r="C6" s="6"/>
    </row>
    <row r="7" spans="1:4" s="8" customFormat="1" ht="15.75" x14ac:dyDescent="0.25">
      <c r="A7" s="12"/>
      <c r="B7" s="10"/>
      <c r="C7" s="13"/>
    </row>
    <row r="8" spans="1:4" s="8" customFormat="1" ht="30" x14ac:dyDescent="0.2">
      <c r="A8" s="14"/>
      <c r="B8" s="10" t="s">
        <v>16</v>
      </c>
      <c r="C8" s="6"/>
    </row>
    <row r="9" spans="1:4" s="8" customFormat="1" ht="15" x14ac:dyDescent="0.2">
      <c r="A9" s="14"/>
      <c r="B9" s="10"/>
      <c r="C9" s="6"/>
    </row>
    <row r="10" spans="1:4" s="8" customFormat="1" ht="30" x14ac:dyDescent="0.2">
      <c r="A10" s="14"/>
      <c r="B10" s="10" t="s">
        <v>17</v>
      </c>
      <c r="C10" s="6"/>
    </row>
    <row r="11" spans="1:4" s="8" customFormat="1" ht="15" x14ac:dyDescent="0.2">
      <c r="A11" s="14"/>
      <c r="B11" s="10"/>
      <c r="C11" s="6"/>
    </row>
    <row r="12" spans="1:4" s="8" customFormat="1" ht="30" x14ac:dyDescent="0.2">
      <c r="A12" s="14"/>
      <c r="B12" s="10" t="s">
        <v>18</v>
      </c>
      <c r="C12" s="6"/>
    </row>
    <row r="13" spans="1:4" s="8" customFormat="1" ht="15" x14ac:dyDescent="0.2">
      <c r="A13" s="14"/>
      <c r="B13" s="10"/>
      <c r="C13" s="6"/>
    </row>
    <row r="14" spans="1:4" s="8" customFormat="1" ht="15" x14ac:dyDescent="0.2">
      <c r="A14" s="14"/>
      <c r="B14" s="25" t="s">
        <v>21</v>
      </c>
      <c r="C14" s="6"/>
    </row>
    <row r="15" spans="1:4" s="8" customFormat="1" ht="15" x14ac:dyDescent="0.2">
      <c r="A15" s="14"/>
      <c r="B15" s="10"/>
      <c r="C15" s="6"/>
    </row>
    <row r="16" spans="1:4" s="8" customFormat="1" ht="15.75" x14ac:dyDescent="0.25">
      <c r="A16" s="14"/>
      <c r="B16" s="24" t="s">
        <v>23</v>
      </c>
      <c r="C16" s="6"/>
    </row>
    <row r="17" spans="1:3" s="8" customFormat="1" ht="16.5" x14ac:dyDescent="0.2">
      <c r="A17" s="14"/>
      <c r="B17" s="15"/>
      <c r="C17" s="6"/>
    </row>
    <row r="18" spans="1:3" s="8" customFormat="1" ht="16.5" x14ac:dyDescent="0.2">
      <c r="A18" s="14"/>
      <c r="B18" s="15"/>
      <c r="C18" s="6"/>
    </row>
    <row r="19" spans="1:3" s="8" customFormat="1" ht="14.25" x14ac:dyDescent="0.2">
      <c r="A19" s="14"/>
      <c r="B19" s="16"/>
      <c r="C19" s="6"/>
    </row>
    <row r="20" spans="1:3" s="8" customFormat="1" ht="15" x14ac:dyDescent="0.25">
      <c r="A20" s="12"/>
      <c r="B20" s="16"/>
      <c r="C20" s="13"/>
    </row>
    <row r="21" spans="1:3" s="8" customFormat="1" ht="14.25" x14ac:dyDescent="0.2">
      <c r="A21" s="6"/>
      <c r="B21" s="17"/>
      <c r="C21" s="6"/>
    </row>
    <row r="22" spans="1:3" s="8" customFormat="1" ht="14.25" x14ac:dyDescent="0.2">
      <c r="A22" s="6"/>
      <c r="B22" s="17"/>
      <c r="C22" s="6"/>
    </row>
    <row r="23" spans="1:3" s="8" customFormat="1" ht="15.75" x14ac:dyDescent="0.25">
      <c r="A23" s="18"/>
      <c r="B23" s="19"/>
    </row>
    <row r="24" spans="1:3" s="8" customFormat="1" x14ac:dyDescent="0.2"/>
    <row r="25" spans="1:3" s="8" customFormat="1" ht="15" x14ac:dyDescent="0.25">
      <c r="A25" s="20"/>
      <c r="B25" s="21"/>
    </row>
    <row r="26" spans="1:3" s="8" customFormat="1" x14ac:dyDescent="0.2"/>
    <row r="27" spans="1:3" s="8" customFormat="1" ht="15" x14ac:dyDescent="0.25">
      <c r="A27" s="20"/>
      <c r="B27" s="21"/>
    </row>
    <row r="28" spans="1:3" s="8" customFormat="1" x14ac:dyDescent="0.2"/>
    <row r="29" spans="1:3" s="8" customFormat="1" ht="15" x14ac:dyDescent="0.25">
      <c r="A29" s="20"/>
      <c r="B29" s="22"/>
    </row>
    <row r="30" spans="1:3" s="8" customFormat="1" ht="14.25" x14ac:dyDescent="0.2">
      <c r="B30" s="23"/>
    </row>
    <row r="31" spans="1:3" s="8" customFormat="1" x14ac:dyDescent="0.2"/>
    <row r="32" spans="1:3" s="8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BCWP</vt:lpstr>
      <vt:lpstr>ACWP</vt:lpstr>
      <vt:lpstr>©</vt:lpstr>
      <vt:lpstr>ACWP!prevWBS</vt:lpstr>
      <vt:lpstr>BCWP!prevWBS</vt:lpstr>
      <vt:lpstr>Report!prevWBS</vt:lpstr>
      <vt:lpstr>ACWP!Print_Area</vt:lpstr>
      <vt:lpstr>BCWP!Print_Area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HP</cp:lastModifiedBy>
  <cp:lastPrinted>2015-04-16T21:20:27Z</cp:lastPrinted>
  <dcterms:created xsi:type="dcterms:W3CDTF">2010-01-09T00:01:03Z</dcterms:created>
  <dcterms:modified xsi:type="dcterms:W3CDTF">2020-01-07T13:21:16Z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