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mwo\Desktop\"/>
    </mc:Choice>
  </mc:AlternateContent>
  <xr:revisionPtr revIDLastSave="0" documentId="13_ncr:1_{EFAF913D-0DB9-466E-A7DB-3810054F72DF}" xr6:coauthVersionLast="47" xr6:coauthVersionMax="47" xr10:uidLastSave="{00000000-0000-0000-0000-000000000000}"/>
  <bookViews>
    <workbookView xWindow="-120" yWindow="-120" windowWidth="29040" windowHeight="15840" xr2:uid="{BA94EB3C-0651-4FA9-A204-E18FC1D7D383}"/>
  </bookViews>
  <sheets>
    <sheet name="Dane z siłowni" sheetId="2" r:id="rId1"/>
    <sheet name="Dashboard" sheetId="6" r:id="rId2"/>
    <sheet name="Tabele przestawne" sheetId="4" r:id="rId3"/>
  </sheets>
  <definedNames>
    <definedName name="_xlnm._FilterDatabase" localSheetId="2" hidden="1">'Tabele przestawne'!$A$11:$B$42</definedName>
    <definedName name="Fragmentator_Partia_ciała">#N/A</definedName>
    <definedName name="Fragmentator_Partia_ciała1">#N/A</definedName>
    <definedName name="nazwacwiczenia">'Tabele przestawne'!$A$12:$A$42</definedName>
    <definedName name="partieciala">'Tabele przestawne'!$B$13:$B$43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 s="1"/>
  <c r="F226" i="2" a="1"/>
  <c r="F226" i="2" s="1"/>
  <c r="F227" i="2" a="1"/>
  <c r="F227" i="2" s="1"/>
  <c r="F228" i="2" a="1"/>
  <c r="F228" i="2" s="1"/>
  <c r="F229" i="2" a="1"/>
  <c r="F229" i="2" s="1"/>
  <c r="F230" i="2" a="1"/>
  <c r="F230" i="2" s="1"/>
  <c r="F231" i="2" a="1"/>
  <c r="F231" i="2" s="1"/>
  <c r="F232" i="2" a="1"/>
  <c r="F232" i="2" s="1"/>
  <c r="F233" i="2" a="1"/>
  <c r="F233" i="2" s="1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 s="1"/>
  <c r="F241" i="2" a="1"/>
  <c r="F241" i="2" s="1"/>
  <c r="F242" i="2" a="1"/>
  <c r="F242" i="2" s="1"/>
  <c r="F243" i="2" a="1"/>
  <c r="F243" i="2" s="1"/>
  <c r="F244" i="2" a="1"/>
  <c r="F244" i="2" s="1"/>
  <c r="F245" i="2" a="1"/>
  <c r="F245" i="2" s="1"/>
  <c r="F246" i="2" a="1"/>
  <c r="F246" i="2" s="1"/>
  <c r="F247" i="2" a="1"/>
  <c r="F247" i="2" s="1"/>
  <c r="F248" i="2" a="1"/>
  <c r="F248" i="2" s="1"/>
  <c r="F249" i="2" a="1"/>
  <c r="F249" i="2" s="1"/>
  <c r="F250" i="2" a="1"/>
  <c r="F250" i="2" s="1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 s="1"/>
  <c r="F257" i="2" a="1"/>
  <c r="F257" i="2" s="1"/>
  <c r="F258" i="2" a="1"/>
  <c r="F258" i="2" s="1"/>
  <c r="F259" i="2" a="1"/>
  <c r="F259" i="2" s="1"/>
  <c r="F260" i="2" a="1"/>
  <c r="F260" i="2" s="1"/>
  <c r="F261" i="2" a="1"/>
  <c r="F261" i="2" s="1"/>
  <c r="F262" i="2" a="1"/>
  <c r="F262" i="2" s="1"/>
  <c r="F263" i="2" a="1"/>
  <c r="F263" i="2" s="1"/>
  <c r="F264" i="2" a="1"/>
  <c r="F264" i="2" s="1"/>
  <c r="F265" i="2" a="1"/>
  <c r="F265" i="2" s="1"/>
  <c r="F266" i="2" a="1"/>
  <c r="F266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 s="1"/>
  <c r="F273" i="2" a="1"/>
  <c r="F273" i="2" s="1"/>
  <c r="F274" i="2" a="1"/>
  <c r="F274" i="2" s="1"/>
  <c r="F275" i="2" a="1"/>
  <c r="F275" i="2" s="1"/>
  <c r="F276" i="2" a="1"/>
  <c r="F276" i="2" s="1"/>
  <c r="F277" i="2" a="1"/>
  <c r="F277" i="2" s="1"/>
  <c r="F278" i="2" a="1"/>
  <c r="F278" i="2" s="1"/>
  <c r="F279" i="2" a="1"/>
  <c r="F279" i="2" s="1"/>
  <c r="F280" i="2" a="1"/>
  <c r="F280" i="2" s="1"/>
  <c r="F281" i="2" a="1"/>
  <c r="F281" i="2" s="1"/>
  <c r="F282" i="2" a="1"/>
  <c r="F282" i="2" s="1"/>
  <c r="F283" i="2" a="1"/>
  <c r="F283" i="2" s="1"/>
  <c r="F284" i="2" a="1"/>
  <c r="F284" i="2" s="1"/>
  <c r="F285" i="2" a="1"/>
  <c r="F285" i="2" s="1"/>
  <c r="F286" i="2" a="1"/>
  <c r="F286" i="2" s="1"/>
  <c r="F287" i="2" a="1"/>
  <c r="F287" i="2" s="1"/>
  <c r="F288" i="2" a="1"/>
  <c r="F288" i="2" s="1"/>
  <c r="F289" i="2" a="1"/>
  <c r="F289" i="2" s="1"/>
  <c r="F290" i="2" a="1"/>
  <c r="F290" i="2" s="1"/>
  <c r="F291" i="2" a="1"/>
  <c r="F291" i="2" s="1"/>
  <c r="F292" i="2" a="1"/>
  <c r="F292" i="2" s="1"/>
  <c r="F293" i="2" a="1"/>
  <c r="F293" i="2" s="1"/>
  <c r="F294" i="2" a="1"/>
  <c r="F294" i="2" s="1"/>
  <c r="F295" i="2" a="1"/>
  <c r="F295" i="2" s="1"/>
  <c r="F296" i="2" a="1"/>
  <c r="F296" i="2" s="1"/>
  <c r="F297" i="2" a="1"/>
  <c r="F297" i="2" s="1"/>
  <c r="F298" i="2" a="1"/>
  <c r="F298" i="2" s="1"/>
  <c r="F299" i="2" a="1"/>
  <c r="F299" i="2" s="1"/>
  <c r="F300" i="2" a="1"/>
  <c r="F300" i="2" s="1"/>
  <c r="F301" i="2" a="1"/>
  <c r="F301" i="2" s="1"/>
  <c r="F302" i="2" a="1"/>
  <c r="F302" i="2" s="1"/>
  <c r="F303" i="2" a="1"/>
  <c r="F303" i="2" s="1"/>
  <c r="F304" i="2" a="1"/>
  <c r="F304" i="2" s="1"/>
  <c r="F305" i="2" a="1"/>
  <c r="F305" i="2" s="1"/>
  <c r="F306" i="2" a="1"/>
  <c r="F306" i="2" s="1"/>
  <c r="F307" i="2" a="1"/>
  <c r="F307" i="2" s="1"/>
  <c r="F308" i="2" a="1"/>
  <c r="F308" i="2" s="1"/>
  <c r="F309" i="2" a="1"/>
  <c r="F309" i="2" s="1"/>
  <c r="F310" i="2" a="1"/>
  <c r="F310" i="2" s="1"/>
  <c r="F311" i="2" a="1"/>
  <c r="F311" i="2" s="1"/>
  <c r="F312" i="2" a="1"/>
  <c r="F312" i="2" s="1"/>
  <c r="F313" i="2" a="1"/>
  <c r="F313" i="2" s="1"/>
  <c r="F314" i="2" a="1"/>
  <c r="F314" i="2" s="1"/>
  <c r="F315" i="2" a="1"/>
  <c r="F315" i="2" s="1"/>
  <c r="F316" i="2" a="1"/>
  <c r="F316" i="2" s="1"/>
  <c r="F317" i="2" a="1"/>
  <c r="F317" i="2" s="1"/>
  <c r="F318" i="2" a="1"/>
  <c r="F318" i="2" s="1"/>
  <c r="F319" i="2" a="1"/>
  <c r="F319" i="2" s="1"/>
  <c r="F320" i="2" a="1"/>
  <c r="F320" i="2" s="1"/>
  <c r="F321" i="2" a="1"/>
  <c r="F321" i="2" s="1"/>
  <c r="F322" i="2" a="1"/>
  <c r="F322" i="2" s="1"/>
  <c r="F323" i="2" a="1"/>
  <c r="F323" i="2" s="1"/>
  <c r="F324" i="2" a="1"/>
  <c r="F324" i="2" s="1"/>
  <c r="F325" i="2" a="1"/>
  <c r="F325" i="2" s="1"/>
  <c r="F326" i="2" a="1"/>
  <c r="F326" i="2" s="1"/>
  <c r="F327" i="2" a="1"/>
  <c r="F327" i="2" s="1"/>
  <c r="F328" i="2" a="1"/>
  <c r="F328" i="2" s="1"/>
  <c r="F329" i="2" a="1"/>
  <c r="F329" i="2" s="1"/>
  <c r="F330" i="2" a="1"/>
  <c r="F330" i="2" s="1"/>
  <c r="F331" i="2" a="1"/>
  <c r="F331" i="2" s="1"/>
  <c r="F332" i="2" a="1"/>
  <c r="F332" i="2" s="1"/>
  <c r="F333" i="2" a="1"/>
  <c r="F333" i="2" s="1"/>
  <c r="F334" i="2" a="1"/>
  <c r="F334" i="2" s="1"/>
  <c r="F335" i="2" a="1"/>
  <c r="F335" i="2" s="1"/>
  <c r="F336" i="2" a="1"/>
  <c r="F336" i="2" s="1"/>
  <c r="F337" i="2" a="1"/>
  <c r="F337" i="2" s="1"/>
  <c r="F338" i="2" a="1"/>
  <c r="F338" i="2" s="1"/>
  <c r="F339" i="2" a="1"/>
  <c r="F339" i="2" s="1"/>
  <c r="F340" i="2" a="1"/>
  <c r="F340" i="2" s="1"/>
  <c r="F341" i="2" a="1"/>
  <c r="F341" i="2" s="1"/>
  <c r="F342" i="2" a="1"/>
  <c r="F342" i="2" s="1"/>
  <c r="F343" i="2" a="1"/>
  <c r="F343" i="2" s="1"/>
  <c r="F344" i="2" a="1"/>
  <c r="F344" i="2" s="1"/>
  <c r="F345" i="2" a="1"/>
  <c r="F345" i="2" s="1"/>
  <c r="F346" i="2" a="1"/>
  <c r="F346" i="2" s="1"/>
  <c r="F347" i="2" a="1"/>
  <c r="F347" i="2" s="1"/>
  <c r="F348" i="2" a="1"/>
  <c r="F348" i="2" s="1"/>
  <c r="F349" i="2" a="1"/>
  <c r="F349" i="2" s="1"/>
  <c r="F350" i="2" a="1"/>
  <c r="F350" i="2" s="1"/>
  <c r="F351" i="2" a="1"/>
  <c r="F351" i="2" s="1"/>
  <c r="F352" i="2" a="1"/>
  <c r="F352" i="2" s="1"/>
  <c r="F353" i="2" a="1"/>
  <c r="F353" i="2" s="1"/>
  <c r="F354" i="2" a="1"/>
  <c r="F354" i="2" s="1"/>
  <c r="F355" i="2" a="1"/>
  <c r="F355" i="2" s="1"/>
  <c r="F356" i="2" a="1"/>
  <c r="F356" i="2" s="1"/>
  <c r="F357" i="2" a="1"/>
  <c r="F357" i="2" s="1"/>
  <c r="F358" i="2" a="1"/>
  <c r="F358" i="2" s="1"/>
  <c r="F359" i="2" a="1"/>
  <c r="F359" i="2" s="1"/>
  <c r="F360" i="2" a="1"/>
  <c r="F360" i="2" s="1"/>
  <c r="F361" i="2" a="1"/>
  <c r="F361" i="2" s="1"/>
  <c r="F362" i="2" a="1"/>
  <c r="F362" i="2" s="1"/>
  <c r="F363" i="2" a="1"/>
  <c r="F363" i="2" s="1"/>
  <c r="F364" i="2" a="1"/>
  <c r="F364" i="2" s="1"/>
  <c r="F365" i="2" a="1"/>
  <c r="F365" i="2" s="1"/>
  <c r="F366" i="2" a="1"/>
  <c r="F366" i="2" s="1"/>
  <c r="F367" i="2" a="1"/>
  <c r="F367" i="2" s="1"/>
  <c r="F368" i="2" a="1"/>
  <c r="F368" i="2" s="1"/>
  <c r="F369" i="2" a="1"/>
  <c r="F369" i="2" s="1"/>
  <c r="F370" i="2" a="1"/>
  <c r="F370" i="2" s="1"/>
  <c r="F371" i="2" a="1"/>
  <c r="F371" i="2" s="1"/>
  <c r="F372" i="2" a="1"/>
  <c r="F372" i="2" s="1"/>
  <c r="F373" i="2" a="1"/>
  <c r="F373" i="2" s="1"/>
  <c r="F374" i="2" a="1"/>
  <c r="F374" i="2" s="1"/>
  <c r="F375" i="2" a="1"/>
  <c r="F375" i="2" s="1"/>
  <c r="F376" i="2" a="1"/>
  <c r="F376" i="2" s="1"/>
  <c r="F377" i="2" a="1"/>
  <c r="F377" i="2" s="1"/>
  <c r="F378" i="2" a="1"/>
  <c r="F378" i="2" s="1"/>
  <c r="F379" i="2" a="1"/>
  <c r="F379" i="2" s="1"/>
  <c r="F380" i="2" a="1"/>
  <c r="F380" i="2" s="1"/>
  <c r="F381" i="2" a="1"/>
  <c r="F381" i="2" s="1"/>
  <c r="F382" i="2" a="1"/>
  <c r="F382" i="2" s="1"/>
  <c r="F383" i="2" a="1"/>
  <c r="F383" i="2" s="1"/>
  <c r="F384" i="2" a="1"/>
  <c r="F384" i="2" s="1"/>
  <c r="F385" i="2" a="1"/>
  <c r="F385" i="2" s="1"/>
  <c r="F386" i="2" a="1"/>
  <c r="F386" i="2" s="1"/>
  <c r="F387" i="2" a="1"/>
  <c r="F387" i="2" s="1"/>
  <c r="F388" i="2" a="1"/>
  <c r="F388" i="2" s="1"/>
  <c r="F389" i="2" a="1"/>
  <c r="F389" i="2" s="1"/>
  <c r="F390" i="2" a="1"/>
  <c r="F390" i="2" s="1"/>
  <c r="F391" i="2" a="1"/>
  <c r="F391" i="2" s="1"/>
  <c r="F392" i="2" a="1"/>
  <c r="F392" i="2" s="1"/>
  <c r="F393" i="2" a="1"/>
  <c r="F393" i="2" s="1"/>
  <c r="F394" i="2" a="1"/>
  <c r="F394" i="2" s="1"/>
  <c r="F395" i="2" a="1"/>
  <c r="F395" i="2" s="1"/>
  <c r="F396" i="2" a="1"/>
  <c r="F396" i="2" s="1"/>
  <c r="F397" i="2" a="1"/>
  <c r="F397" i="2" s="1"/>
  <c r="F398" i="2" a="1"/>
  <c r="F398" i="2" s="1"/>
  <c r="F399" i="2" a="1"/>
  <c r="F399" i="2" s="1"/>
  <c r="F400" i="2" a="1"/>
  <c r="F400" i="2" s="1"/>
  <c r="F401" i="2" a="1"/>
  <c r="F401" i="2" s="1"/>
  <c r="F402" i="2" a="1"/>
  <c r="F402" i="2" s="1"/>
  <c r="F403" i="2" a="1"/>
  <c r="F403" i="2" s="1"/>
  <c r="F404" i="2" a="1"/>
  <c r="F404" i="2" s="1"/>
  <c r="F405" i="2" a="1"/>
  <c r="F405" i="2" s="1"/>
  <c r="F406" i="2" a="1"/>
  <c r="F406" i="2" s="1"/>
  <c r="F407" i="2" a="1"/>
  <c r="F407" i="2" s="1"/>
  <c r="F408" i="2" a="1"/>
  <c r="F408" i="2" s="1"/>
  <c r="F409" i="2" a="1"/>
  <c r="F409" i="2" s="1"/>
  <c r="F410" i="2" a="1"/>
  <c r="F410" i="2" s="1"/>
  <c r="F411" i="2" a="1"/>
  <c r="F411" i="2" s="1"/>
  <c r="F412" i="2" a="1"/>
  <c r="F412" i="2" s="1"/>
  <c r="F413" i="2" a="1"/>
  <c r="F413" i="2" s="1"/>
  <c r="F414" i="2" a="1"/>
  <c r="F414" i="2" s="1"/>
  <c r="F415" i="2" a="1"/>
  <c r="F415" i="2" s="1"/>
  <c r="F416" i="2" a="1"/>
  <c r="F416" i="2" s="1"/>
  <c r="F417" i="2" a="1"/>
  <c r="F417" i="2" s="1"/>
  <c r="F418" i="2" a="1"/>
  <c r="F418" i="2" s="1"/>
  <c r="F419" i="2" a="1"/>
  <c r="F419" i="2" s="1"/>
  <c r="F420" i="2" a="1"/>
  <c r="F420" i="2" s="1"/>
  <c r="F421" i="2" a="1"/>
  <c r="F421" i="2" s="1"/>
  <c r="F422" i="2" a="1"/>
  <c r="F422" i="2" s="1"/>
  <c r="F423" i="2" a="1"/>
  <c r="F423" i="2" s="1"/>
  <c r="F424" i="2" a="1"/>
  <c r="F424" i="2" s="1"/>
  <c r="F425" i="2" a="1"/>
  <c r="F425" i="2" s="1"/>
  <c r="F426" i="2" a="1"/>
  <c r="F426" i="2" s="1"/>
  <c r="F427" i="2" a="1"/>
  <c r="F427" i="2" s="1"/>
  <c r="F428" i="2" a="1"/>
  <c r="F428" i="2" s="1"/>
  <c r="F429" i="2" a="1"/>
  <c r="F429" i="2" s="1"/>
  <c r="F430" i="2" a="1"/>
  <c r="F430" i="2" s="1"/>
  <c r="F431" i="2" a="1"/>
  <c r="F431" i="2" s="1"/>
  <c r="F432" i="2" a="1"/>
  <c r="F432" i="2" s="1"/>
  <c r="F433" i="2" a="1"/>
  <c r="F433" i="2" s="1"/>
  <c r="F434" i="2" a="1"/>
  <c r="F434" i="2" s="1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0" i="2" a="1"/>
  <c r="F440" i="2" s="1"/>
  <c r="F441" i="2" a="1"/>
  <c r="F441" i="2" s="1"/>
  <c r="J441" i="2"/>
  <c r="K441" i="2" s="1"/>
  <c r="H174" i="2"/>
  <c r="I174" i="2" s="1"/>
  <c r="J174" i="2"/>
  <c r="K174" i="2" s="1"/>
  <c r="M174" i="2"/>
  <c r="M89" i="2"/>
  <c r="G90" i="2"/>
  <c r="J90" i="2"/>
  <c r="K90" i="2" s="1"/>
  <c r="M90" i="2"/>
  <c r="M2" i="2"/>
  <c r="G3" i="2"/>
  <c r="J3" i="2"/>
  <c r="K3" i="2" s="1"/>
  <c r="M3" i="2"/>
  <c r="G4" i="2"/>
  <c r="J4" i="2"/>
  <c r="K4" i="2" s="1"/>
  <c r="M4" i="2"/>
  <c r="G5" i="2"/>
  <c r="J5" i="2"/>
  <c r="K5" i="2" s="1"/>
  <c r="M5" i="2"/>
  <c r="G6" i="2"/>
  <c r="H6" i="2" s="1"/>
  <c r="J6" i="2"/>
  <c r="K6" i="2" s="1"/>
  <c r="M6" i="2"/>
  <c r="G7" i="2"/>
  <c r="H7" i="2" s="1"/>
  <c r="J7" i="2"/>
  <c r="K7" i="2" s="1"/>
  <c r="M7" i="2"/>
  <c r="G8" i="2"/>
  <c r="H8" i="2" s="1"/>
  <c r="J8" i="2"/>
  <c r="K8" i="2" s="1"/>
  <c r="M8" i="2"/>
  <c r="M9" i="2"/>
  <c r="G10" i="2"/>
  <c r="J10" i="2"/>
  <c r="K10" i="2" s="1"/>
  <c r="M10" i="2"/>
  <c r="G11" i="2"/>
  <c r="H11" i="2" s="1"/>
  <c r="J11" i="2"/>
  <c r="K11" i="2" s="1"/>
  <c r="M11" i="2"/>
  <c r="G12" i="2"/>
  <c r="J12" i="2"/>
  <c r="K12" i="2" s="1"/>
  <c r="M12" i="2"/>
  <c r="G13" i="2"/>
  <c r="J13" i="2"/>
  <c r="K13" i="2" s="1"/>
  <c r="M13" i="2"/>
  <c r="G14" i="2"/>
  <c r="J14" i="2"/>
  <c r="K14" i="2" s="1"/>
  <c r="M14" i="2"/>
  <c r="G15" i="2"/>
  <c r="J15" i="2"/>
  <c r="K15" i="2" s="1"/>
  <c r="M15" i="2"/>
  <c r="G16" i="2"/>
  <c r="J16" i="2"/>
  <c r="K16" i="2" s="1"/>
  <c r="M16" i="2"/>
  <c r="G17" i="2"/>
  <c r="J17" i="2"/>
  <c r="K17" i="2" s="1"/>
  <c r="M17" i="2"/>
  <c r="G18" i="2"/>
  <c r="H18" i="2" s="1"/>
  <c r="J18" i="2"/>
  <c r="K18" i="2" s="1"/>
  <c r="M18" i="2"/>
  <c r="G19" i="2"/>
  <c r="J19" i="2"/>
  <c r="K19" i="2" s="1"/>
  <c r="M19" i="2"/>
  <c r="M20" i="2"/>
  <c r="G21" i="2"/>
  <c r="J21" i="2"/>
  <c r="K21" i="2" s="1"/>
  <c r="M21" i="2"/>
  <c r="G22" i="2"/>
  <c r="J22" i="2"/>
  <c r="K22" i="2" s="1"/>
  <c r="M22" i="2"/>
  <c r="G23" i="2"/>
  <c r="J23" i="2"/>
  <c r="K23" i="2" s="1"/>
  <c r="M23" i="2"/>
  <c r="G24" i="2"/>
  <c r="H24" i="2" s="1"/>
  <c r="J24" i="2"/>
  <c r="K24" i="2" s="1"/>
  <c r="M24" i="2"/>
  <c r="G25" i="2"/>
  <c r="H25" i="2" s="1"/>
  <c r="J25" i="2"/>
  <c r="K25" i="2" s="1"/>
  <c r="M25" i="2"/>
  <c r="G26" i="2"/>
  <c r="J26" i="2"/>
  <c r="K26" i="2" s="1"/>
  <c r="M26" i="2"/>
  <c r="M27" i="2"/>
  <c r="G28" i="2"/>
  <c r="H28" i="2" s="1"/>
  <c r="J28" i="2"/>
  <c r="K28" i="2" s="1"/>
  <c r="M28" i="2"/>
  <c r="G29" i="2"/>
  <c r="J29" i="2"/>
  <c r="K29" i="2" s="1"/>
  <c r="M29" i="2"/>
  <c r="G30" i="2"/>
  <c r="J30" i="2"/>
  <c r="K30" i="2" s="1"/>
  <c r="M30" i="2"/>
  <c r="G31" i="2"/>
  <c r="J31" i="2"/>
  <c r="K31" i="2" s="1"/>
  <c r="M31" i="2"/>
  <c r="G32" i="2"/>
  <c r="H32" i="2" s="1"/>
  <c r="J32" i="2"/>
  <c r="K32" i="2" s="1"/>
  <c r="M32" i="2"/>
  <c r="G33" i="2"/>
  <c r="J33" i="2"/>
  <c r="K33" i="2" s="1"/>
  <c r="M33" i="2"/>
  <c r="M34" i="2"/>
  <c r="G35" i="2"/>
  <c r="J35" i="2"/>
  <c r="K35" i="2" s="1"/>
  <c r="M35" i="2"/>
  <c r="G36" i="2"/>
  <c r="J36" i="2"/>
  <c r="K36" i="2" s="1"/>
  <c r="M36" i="2"/>
  <c r="G37" i="2"/>
  <c r="J37" i="2"/>
  <c r="K37" i="2" s="1"/>
  <c r="M37" i="2"/>
  <c r="G38" i="2"/>
  <c r="H38" i="2" s="1"/>
  <c r="I38" i="2" s="1"/>
  <c r="J38" i="2"/>
  <c r="K38" i="2" s="1"/>
  <c r="M38" i="2"/>
  <c r="G39" i="2"/>
  <c r="H39" i="2" s="1"/>
  <c r="I39" i="2" s="1"/>
  <c r="J39" i="2"/>
  <c r="K39" i="2" s="1"/>
  <c r="M39" i="2"/>
  <c r="G40" i="2"/>
  <c r="J40" i="2"/>
  <c r="K40" i="2" s="1"/>
  <c r="M40" i="2"/>
  <c r="G41" i="2"/>
  <c r="J41" i="2"/>
  <c r="K41" i="2" s="1"/>
  <c r="M41" i="2"/>
  <c r="G42" i="2"/>
  <c r="J42" i="2"/>
  <c r="K42" i="2" s="1"/>
  <c r="M42" i="2"/>
  <c r="M43" i="2"/>
  <c r="G44" i="2"/>
  <c r="J44" i="2"/>
  <c r="K44" i="2" s="1"/>
  <c r="M44" i="2"/>
  <c r="G45" i="2"/>
  <c r="J45" i="2"/>
  <c r="K45" i="2" s="1"/>
  <c r="M45" i="2"/>
  <c r="G46" i="2"/>
  <c r="J46" i="2"/>
  <c r="K46" i="2" s="1"/>
  <c r="M46" i="2"/>
  <c r="G47" i="2"/>
  <c r="J47" i="2"/>
  <c r="K47" i="2" s="1"/>
  <c r="M47" i="2"/>
  <c r="G48" i="2"/>
  <c r="J48" i="2"/>
  <c r="K48" i="2" s="1"/>
  <c r="M48" i="2"/>
  <c r="G49" i="2"/>
  <c r="J49" i="2"/>
  <c r="K49" i="2" s="1"/>
  <c r="M49" i="2"/>
  <c r="G50" i="2"/>
  <c r="J50" i="2"/>
  <c r="K50" i="2" s="1"/>
  <c r="M50" i="2"/>
  <c r="G51" i="2"/>
  <c r="J51" i="2"/>
  <c r="K51" i="2" s="1"/>
  <c r="M51" i="2"/>
  <c r="G52" i="2"/>
  <c r="H52" i="2" s="1"/>
  <c r="J52" i="2"/>
  <c r="K52" i="2" s="1"/>
  <c r="M52" i="2"/>
  <c r="G53" i="2"/>
  <c r="H53" i="2" s="1"/>
  <c r="I53" i="2" s="1"/>
  <c r="J53" i="2"/>
  <c r="K53" i="2" s="1"/>
  <c r="M53" i="2"/>
  <c r="G54" i="2"/>
  <c r="J54" i="2"/>
  <c r="K54" i="2" s="1"/>
  <c r="M54" i="2"/>
  <c r="M55" i="2"/>
  <c r="G56" i="2"/>
  <c r="J56" i="2"/>
  <c r="K56" i="2" s="1"/>
  <c r="M56" i="2"/>
  <c r="G57" i="2"/>
  <c r="J57" i="2"/>
  <c r="K57" i="2" s="1"/>
  <c r="M57" i="2"/>
  <c r="G58" i="2"/>
  <c r="J58" i="2"/>
  <c r="K58" i="2" s="1"/>
  <c r="M58" i="2"/>
  <c r="G59" i="2"/>
  <c r="J59" i="2"/>
  <c r="K59" i="2" s="1"/>
  <c r="M59" i="2"/>
  <c r="G60" i="2"/>
  <c r="H60" i="2" s="1"/>
  <c r="I60" i="2" s="1"/>
  <c r="J60" i="2"/>
  <c r="K60" i="2" s="1"/>
  <c r="M60" i="2"/>
  <c r="G61" i="2"/>
  <c r="J61" i="2"/>
  <c r="K61" i="2" s="1"/>
  <c r="M61" i="2"/>
  <c r="G62" i="2"/>
  <c r="J62" i="2"/>
  <c r="K62" i="2" s="1"/>
  <c r="M62" i="2"/>
  <c r="G63" i="2"/>
  <c r="H63" i="2" s="1"/>
  <c r="I63" i="2" s="1"/>
  <c r="J63" i="2"/>
  <c r="K63" i="2" s="1"/>
  <c r="M63" i="2"/>
  <c r="G64" i="2"/>
  <c r="J64" i="2"/>
  <c r="K64" i="2" s="1"/>
  <c r="M64" i="2"/>
  <c r="M65" i="2"/>
  <c r="G66" i="2"/>
  <c r="H66" i="2" s="1"/>
  <c r="J66" i="2"/>
  <c r="K66" i="2" s="1"/>
  <c r="M66" i="2"/>
  <c r="G67" i="2"/>
  <c r="J67" i="2"/>
  <c r="K67" i="2" s="1"/>
  <c r="M67" i="2"/>
  <c r="G68" i="2"/>
  <c r="J68" i="2"/>
  <c r="K68" i="2" s="1"/>
  <c r="M68" i="2"/>
  <c r="G69" i="2"/>
  <c r="J69" i="2"/>
  <c r="K69" i="2" s="1"/>
  <c r="M69" i="2"/>
  <c r="G70" i="2"/>
  <c r="J70" i="2"/>
  <c r="K70" i="2" s="1"/>
  <c r="M70" i="2"/>
  <c r="G71" i="2"/>
  <c r="J71" i="2"/>
  <c r="K71" i="2" s="1"/>
  <c r="M71" i="2"/>
  <c r="M72" i="2"/>
  <c r="G73" i="2"/>
  <c r="H73" i="2" s="1"/>
  <c r="I73" i="2" s="1"/>
  <c r="J73" i="2"/>
  <c r="K73" i="2" s="1"/>
  <c r="M73" i="2"/>
  <c r="G74" i="2"/>
  <c r="J74" i="2"/>
  <c r="K74" i="2" s="1"/>
  <c r="M74" i="2"/>
  <c r="G75" i="2"/>
  <c r="J75" i="2"/>
  <c r="K75" i="2" s="1"/>
  <c r="M75" i="2"/>
  <c r="G76" i="2"/>
  <c r="J76" i="2"/>
  <c r="K76" i="2" s="1"/>
  <c r="M76" i="2"/>
  <c r="G77" i="2"/>
  <c r="H77" i="2" s="1"/>
  <c r="J77" i="2"/>
  <c r="K77" i="2" s="1"/>
  <c r="M77" i="2"/>
  <c r="G78" i="2"/>
  <c r="H78" i="2" s="1"/>
  <c r="J78" i="2"/>
  <c r="K78" i="2" s="1"/>
  <c r="M78" i="2"/>
  <c r="G79" i="2"/>
  <c r="J79" i="2"/>
  <c r="K79" i="2" s="1"/>
  <c r="M79" i="2"/>
  <c r="G80" i="2"/>
  <c r="J80" i="2"/>
  <c r="K80" i="2" s="1"/>
  <c r="M80" i="2"/>
  <c r="G81" i="2"/>
  <c r="J81" i="2"/>
  <c r="K81" i="2" s="1"/>
  <c r="M81" i="2"/>
  <c r="G82" i="2"/>
  <c r="H82" i="2" s="1"/>
  <c r="J82" i="2"/>
  <c r="K82" i="2" s="1"/>
  <c r="M82" i="2"/>
  <c r="G83" i="2"/>
  <c r="H83" i="2" s="1"/>
  <c r="I83" i="2" s="1"/>
  <c r="J83" i="2"/>
  <c r="K83" i="2" s="1"/>
  <c r="M83" i="2"/>
  <c r="G84" i="2"/>
  <c r="J84" i="2"/>
  <c r="K84" i="2" s="1"/>
  <c r="M84" i="2"/>
  <c r="G85" i="2"/>
  <c r="J85" i="2"/>
  <c r="K85" i="2" s="1"/>
  <c r="M85" i="2"/>
  <c r="G86" i="2"/>
  <c r="J86" i="2"/>
  <c r="K86" i="2" s="1"/>
  <c r="M86" i="2"/>
  <c r="G87" i="2"/>
  <c r="J87" i="2"/>
  <c r="K87" i="2" s="1"/>
  <c r="M87" i="2"/>
  <c r="G88" i="2"/>
  <c r="J88" i="2"/>
  <c r="K88" i="2" s="1"/>
  <c r="M88" i="2"/>
  <c r="M91" i="2"/>
  <c r="G92" i="2"/>
  <c r="J92" i="2"/>
  <c r="K92" i="2" s="1"/>
  <c r="M92" i="2"/>
  <c r="G93" i="2"/>
  <c r="J93" i="2"/>
  <c r="K93" i="2" s="1"/>
  <c r="M93" i="2"/>
  <c r="G94" i="2"/>
  <c r="J94" i="2"/>
  <c r="K94" i="2" s="1"/>
  <c r="M94" i="2"/>
  <c r="G95" i="2"/>
  <c r="J95" i="2"/>
  <c r="K95" i="2" s="1"/>
  <c r="M95" i="2"/>
  <c r="G96" i="2"/>
  <c r="J96" i="2"/>
  <c r="K96" i="2" s="1"/>
  <c r="M96" i="2"/>
  <c r="G97" i="2"/>
  <c r="J97" i="2"/>
  <c r="K97" i="2" s="1"/>
  <c r="M97" i="2"/>
  <c r="G98" i="2"/>
  <c r="J98" i="2"/>
  <c r="K98" i="2" s="1"/>
  <c r="M98" i="2"/>
  <c r="G99" i="2"/>
  <c r="J99" i="2"/>
  <c r="K99" i="2" s="1"/>
  <c r="M99" i="2"/>
  <c r="G100" i="2"/>
  <c r="H100" i="2" s="1"/>
  <c r="J100" i="2"/>
  <c r="K100" i="2" s="1"/>
  <c r="M100" i="2"/>
  <c r="G101" i="2"/>
  <c r="J101" i="2"/>
  <c r="K101" i="2" s="1"/>
  <c r="M101" i="2"/>
  <c r="G102" i="2"/>
  <c r="J102" i="2"/>
  <c r="K102" i="2" s="1"/>
  <c r="M102" i="2"/>
  <c r="G103" i="2"/>
  <c r="H103" i="2" s="1"/>
  <c r="J103" i="2"/>
  <c r="K103" i="2" s="1"/>
  <c r="M103" i="2"/>
  <c r="G104" i="2"/>
  <c r="J104" i="2"/>
  <c r="K104" i="2" s="1"/>
  <c r="M104" i="2"/>
  <c r="M105" i="2"/>
  <c r="G106" i="2"/>
  <c r="H106" i="2" s="1"/>
  <c r="I106" i="2" s="1"/>
  <c r="J106" i="2"/>
  <c r="K106" i="2" s="1"/>
  <c r="M106" i="2"/>
  <c r="G107" i="2"/>
  <c r="H107" i="2" s="1"/>
  <c r="I107" i="2" s="1"/>
  <c r="J107" i="2"/>
  <c r="K107" i="2" s="1"/>
  <c r="M107" i="2"/>
  <c r="G108" i="2"/>
  <c r="J108" i="2"/>
  <c r="K108" i="2" s="1"/>
  <c r="M108" i="2"/>
  <c r="G109" i="2"/>
  <c r="J109" i="2"/>
  <c r="K109" i="2" s="1"/>
  <c r="M109" i="2"/>
  <c r="G110" i="2"/>
  <c r="J110" i="2"/>
  <c r="K110" i="2" s="1"/>
  <c r="M110" i="2"/>
  <c r="G111" i="2"/>
  <c r="H111" i="2" s="1"/>
  <c r="I111" i="2" s="1"/>
  <c r="J111" i="2"/>
  <c r="K111" i="2" s="1"/>
  <c r="M111" i="2"/>
  <c r="G112" i="2"/>
  <c r="H112" i="2" s="1"/>
  <c r="I112" i="2" s="1"/>
  <c r="J112" i="2"/>
  <c r="K112" i="2" s="1"/>
  <c r="M112" i="2"/>
  <c r="G113" i="2"/>
  <c r="J113" i="2"/>
  <c r="K113" i="2" s="1"/>
  <c r="M113" i="2"/>
  <c r="G114" i="2"/>
  <c r="J114" i="2"/>
  <c r="K114" i="2" s="1"/>
  <c r="M114" i="2"/>
  <c r="M115" i="2"/>
  <c r="G116" i="2"/>
  <c r="J116" i="2"/>
  <c r="K116" i="2" s="1"/>
  <c r="M116" i="2"/>
  <c r="G117" i="2"/>
  <c r="J117" i="2"/>
  <c r="K117" i="2" s="1"/>
  <c r="M117" i="2"/>
  <c r="G118" i="2"/>
  <c r="J118" i="2"/>
  <c r="K118" i="2" s="1"/>
  <c r="M118" i="2"/>
  <c r="G119" i="2"/>
  <c r="H119" i="2" s="1"/>
  <c r="I119" i="2" s="1"/>
  <c r="J119" i="2"/>
  <c r="K119" i="2" s="1"/>
  <c r="M119" i="2"/>
  <c r="G120" i="2"/>
  <c r="H120" i="2" s="1"/>
  <c r="J120" i="2"/>
  <c r="K120" i="2" s="1"/>
  <c r="M120" i="2"/>
  <c r="G121" i="2"/>
  <c r="H121" i="2" s="1"/>
  <c r="I121" i="2" s="1"/>
  <c r="J121" i="2"/>
  <c r="K121" i="2" s="1"/>
  <c r="M121" i="2"/>
  <c r="G122" i="2"/>
  <c r="H122" i="2" s="1"/>
  <c r="I122" i="2" s="1"/>
  <c r="J122" i="2"/>
  <c r="K122" i="2" s="1"/>
  <c r="M122" i="2"/>
  <c r="G123" i="2"/>
  <c r="H123" i="2" s="1"/>
  <c r="I123" i="2" s="1"/>
  <c r="J123" i="2"/>
  <c r="K123" i="2" s="1"/>
  <c r="M123" i="2"/>
  <c r="G124" i="2"/>
  <c r="H124" i="2" s="1"/>
  <c r="J124" i="2"/>
  <c r="K124" i="2" s="1"/>
  <c r="M124" i="2"/>
  <c r="G125" i="2"/>
  <c r="J125" i="2"/>
  <c r="K125" i="2" s="1"/>
  <c r="M125" i="2"/>
  <c r="M126" i="2"/>
  <c r="G127" i="2"/>
  <c r="J127" i="2"/>
  <c r="K127" i="2" s="1"/>
  <c r="M127" i="2"/>
  <c r="G128" i="2"/>
  <c r="H128" i="2" s="1"/>
  <c r="J128" i="2"/>
  <c r="K128" i="2" s="1"/>
  <c r="M128" i="2"/>
  <c r="G129" i="2"/>
  <c r="J129" i="2"/>
  <c r="K129" i="2" s="1"/>
  <c r="M129" i="2"/>
  <c r="G130" i="2"/>
  <c r="J130" i="2"/>
  <c r="K130" i="2" s="1"/>
  <c r="M130" i="2"/>
  <c r="G131" i="2"/>
  <c r="H131" i="2" s="1"/>
  <c r="I131" i="2" s="1"/>
  <c r="J131" i="2"/>
  <c r="K131" i="2" s="1"/>
  <c r="M131" i="2"/>
  <c r="G132" i="2"/>
  <c r="J132" i="2"/>
  <c r="K132" i="2" s="1"/>
  <c r="M132" i="2"/>
  <c r="G133" i="2"/>
  <c r="J133" i="2"/>
  <c r="K133" i="2" s="1"/>
  <c r="M133" i="2"/>
  <c r="G134" i="2"/>
  <c r="H134" i="2" s="1"/>
  <c r="I134" i="2" s="1"/>
  <c r="J134" i="2"/>
  <c r="K134" i="2" s="1"/>
  <c r="M134" i="2"/>
  <c r="G135" i="2"/>
  <c r="H135" i="2" s="1"/>
  <c r="J135" i="2"/>
  <c r="K135" i="2" s="1"/>
  <c r="M135" i="2"/>
  <c r="G136" i="2"/>
  <c r="J136" i="2"/>
  <c r="K136" i="2" s="1"/>
  <c r="M136" i="2"/>
  <c r="G137" i="2"/>
  <c r="J137" i="2"/>
  <c r="K137" i="2" s="1"/>
  <c r="M137" i="2"/>
  <c r="G138" i="2"/>
  <c r="H138" i="2" s="1"/>
  <c r="I138" i="2" s="1"/>
  <c r="J138" i="2"/>
  <c r="K138" i="2" s="1"/>
  <c r="M138" i="2"/>
  <c r="G139" i="2"/>
  <c r="J139" i="2"/>
  <c r="K139" i="2" s="1"/>
  <c r="M139" i="2"/>
  <c r="M140" i="2"/>
  <c r="G141" i="2"/>
  <c r="J141" i="2"/>
  <c r="K141" i="2" s="1"/>
  <c r="M141" i="2"/>
  <c r="G142" i="2"/>
  <c r="H142" i="2" s="1"/>
  <c r="I142" i="2" s="1"/>
  <c r="J142" i="2"/>
  <c r="K142" i="2" s="1"/>
  <c r="M142" i="2"/>
  <c r="G143" i="2"/>
  <c r="J143" i="2"/>
  <c r="K143" i="2" s="1"/>
  <c r="M143" i="2"/>
  <c r="G144" i="2"/>
  <c r="J144" i="2"/>
  <c r="K144" i="2" s="1"/>
  <c r="M144" i="2"/>
  <c r="G145" i="2"/>
  <c r="J145" i="2"/>
  <c r="K145" i="2" s="1"/>
  <c r="M145" i="2"/>
  <c r="G146" i="2"/>
  <c r="H146" i="2" s="1"/>
  <c r="I146" i="2" s="1"/>
  <c r="J146" i="2"/>
  <c r="K146" i="2" s="1"/>
  <c r="M146" i="2"/>
  <c r="G147" i="2"/>
  <c r="H147" i="2" s="1"/>
  <c r="I147" i="2" s="1"/>
  <c r="J147" i="2"/>
  <c r="K147" i="2" s="1"/>
  <c r="M147" i="2"/>
  <c r="G148" i="2"/>
  <c r="H148" i="2" s="1"/>
  <c r="I148" i="2" s="1"/>
  <c r="J148" i="2"/>
  <c r="K148" i="2" s="1"/>
  <c r="M148" i="2"/>
  <c r="G149" i="2"/>
  <c r="H149" i="2" s="1"/>
  <c r="I149" i="2" s="1"/>
  <c r="J149" i="2"/>
  <c r="K149" i="2" s="1"/>
  <c r="M149" i="2"/>
  <c r="G150" i="2"/>
  <c r="J150" i="2"/>
  <c r="K150" i="2" s="1"/>
  <c r="M150" i="2"/>
  <c r="M151" i="2"/>
  <c r="G152" i="2"/>
  <c r="J152" i="2"/>
  <c r="K152" i="2" s="1"/>
  <c r="M152" i="2"/>
  <c r="G153" i="2"/>
  <c r="J153" i="2"/>
  <c r="K153" i="2" s="1"/>
  <c r="M153" i="2"/>
  <c r="G154" i="2"/>
  <c r="J154" i="2"/>
  <c r="K154" i="2" s="1"/>
  <c r="M154" i="2"/>
  <c r="G155" i="2"/>
  <c r="H155" i="2" s="1"/>
  <c r="I155" i="2" s="1"/>
  <c r="J155" i="2"/>
  <c r="K155" i="2" s="1"/>
  <c r="M155" i="2"/>
  <c r="G156" i="2"/>
  <c r="H156" i="2" s="1"/>
  <c r="I156" i="2" s="1"/>
  <c r="J156" i="2"/>
  <c r="K156" i="2" s="1"/>
  <c r="M156" i="2"/>
  <c r="G157" i="2"/>
  <c r="H157" i="2" s="1"/>
  <c r="I157" i="2" s="1"/>
  <c r="J157" i="2"/>
  <c r="K157" i="2" s="1"/>
  <c r="M157" i="2"/>
  <c r="G158" i="2"/>
  <c r="H158" i="2" s="1"/>
  <c r="J158" i="2"/>
  <c r="K158" i="2" s="1"/>
  <c r="M158" i="2"/>
  <c r="G159" i="2"/>
  <c r="H159" i="2" s="1"/>
  <c r="I159" i="2" s="1"/>
  <c r="J159" i="2"/>
  <c r="K159" i="2" s="1"/>
  <c r="M159" i="2"/>
  <c r="G160" i="2"/>
  <c r="H160" i="2" s="1"/>
  <c r="I160" i="2" s="1"/>
  <c r="J160" i="2"/>
  <c r="K160" i="2" s="1"/>
  <c r="M160" i="2"/>
  <c r="G161" i="2"/>
  <c r="H161" i="2" s="1"/>
  <c r="I161" i="2" s="1"/>
  <c r="J161" i="2"/>
  <c r="K161" i="2" s="1"/>
  <c r="M161" i="2"/>
  <c r="M162" i="2"/>
  <c r="G163" i="2"/>
  <c r="H163" i="2" s="1"/>
  <c r="I163" i="2" s="1"/>
  <c r="J163" i="2"/>
  <c r="K163" i="2" s="1"/>
  <c r="M163" i="2"/>
  <c r="G164" i="2"/>
  <c r="H164" i="2" s="1"/>
  <c r="J164" i="2"/>
  <c r="K164" i="2" s="1"/>
  <c r="M164" i="2"/>
  <c r="G165" i="2"/>
  <c r="J165" i="2"/>
  <c r="K165" i="2" s="1"/>
  <c r="M165" i="2"/>
  <c r="G166" i="2"/>
  <c r="J166" i="2"/>
  <c r="K166" i="2" s="1"/>
  <c r="M166" i="2"/>
  <c r="G167" i="2"/>
  <c r="H167" i="2" s="1"/>
  <c r="I167" i="2" s="1"/>
  <c r="J167" i="2"/>
  <c r="K167" i="2" s="1"/>
  <c r="M167" i="2"/>
  <c r="G168" i="2"/>
  <c r="H168" i="2" s="1"/>
  <c r="I168" i="2" s="1"/>
  <c r="J168" i="2"/>
  <c r="K168" i="2" s="1"/>
  <c r="M168" i="2"/>
  <c r="G169" i="2"/>
  <c r="H169" i="2" s="1"/>
  <c r="I169" i="2" s="1"/>
  <c r="J169" i="2"/>
  <c r="K169" i="2" s="1"/>
  <c r="M169" i="2"/>
  <c r="G170" i="2"/>
  <c r="J170" i="2"/>
  <c r="K170" i="2" s="1"/>
  <c r="M170" i="2"/>
  <c r="G171" i="2"/>
  <c r="J171" i="2"/>
  <c r="K171" i="2" s="1"/>
  <c r="M171" i="2"/>
  <c r="G172" i="2"/>
  <c r="H172" i="2" s="1"/>
  <c r="I172" i="2" s="1"/>
  <c r="J172" i="2"/>
  <c r="K172" i="2" s="1"/>
  <c r="M172" i="2"/>
  <c r="M173" i="2"/>
  <c r="G175" i="2"/>
  <c r="H175" i="2" s="1"/>
  <c r="I175" i="2" s="1"/>
  <c r="J175" i="2"/>
  <c r="K175" i="2" s="1"/>
  <c r="M175" i="2"/>
  <c r="G176" i="2"/>
  <c r="J176" i="2"/>
  <c r="K176" i="2" s="1"/>
  <c r="M176" i="2"/>
  <c r="G177" i="2"/>
  <c r="J177" i="2"/>
  <c r="K177" i="2" s="1"/>
  <c r="M177" i="2"/>
  <c r="G178" i="2"/>
  <c r="H178" i="2" s="1"/>
  <c r="I178" i="2" s="1"/>
  <c r="J178" i="2"/>
  <c r="K178" i="2" s="1"/>
  <c r="M178" i="2"/>
  <c r="G179" i="2"/>
  <c r="H179" i="2" s="1"/>
  <c r="I179" i="2" s="1"/>
  <c r="J179" i="2"/>
  <c r="K179" i="2" s="1"/>
  <c r="M179" i="2"/>
  <c r="G180" i="2"/>
  <c r="H180" i="2" s="1"/>
  <c r="I180" i="2" s="1"/>
  <c r="J180" i="2"/>
  <c r="K180" i="2" s="1"/>
  <c r="M180" i="2"/>
  <c r="G181" i="2"/>
  <c r="H181" i="2" s="1"/>
  <c r="I181" i="2" s="1"/>
  <c r="J181" i="2"/>
  <c r="K181" i="2" s="1"/>
  <c r="M181" i="2"/>
  <c r="M182" i="2"/>
  <c r="G183" i="2"/>
  <c r="H183" i="2" s="1"/>
  <c r="I183" i="2" s="1"/>
  <c r="J183" i="2"/>
  <c r="K183" i="2" s="1"/>
  <c r="M183" i="2"/>
  <c r="G184" i="2"/>
  <c r="J184" i="2"/>
  <c r="K184" i="2" s="1"/>
  <c r="M184" i="2"/>
  <c r="G185" i="2"/>
  <c r="J185" i="2"/>
  <c r="K185" i="2" s="1"/>
  <c r="M185" i="2"/>
  <c r="G186" i="2"/>
  <c r="J186" i="2"/>
  <c r="K186" i="2" s="1"/>
  <c r="M186" i="2"/>
  <c r="G187" i="2"/>
  <c r="J187" i="2"/>
  <c r="K187" i="2" s="1"/>
  <c r="M187" i="2"/>
  <c r="G188" i="2"/>
  <c r="J188" i="2"/>
  <c r="K188" i="2" s="1"/>
  <c r="M188" i="2"/>
  <c r="G189" i="2"/>
  <c r="J189" i="2"/>
  <c r="K189" i="2" s="1"/>
  <c r="M189" i="2"/>
  <c r="G190" i="2"/>
  <c r="J190" i="2"/>
  <c r="K190" i="2" s="1"/>
  <c r="M190" i="2"/>
  <c r="G191" i="2"/>
  <c r="H191" i="2" s="1"/>
  <c r="I191" i="2" s="1"/>
  <c r="J191" i="2"/>
  <c r="K191" i="2" s="1"/>
  <c r="M191" i="2"/>
  <c r="G192" i="2"/>
  <c r="H192" i="2" s="1"/>
  <c r="I192" i="2" s="1"/>
  <c r="J192" i="2"/>
  <c r="K192" i="2" s="1"/>
  <c r="M192" i="2"/>
  <c r="G193" i="2"/>
  <c r="H193" i="2" s="1"/>
  <c r="I193" i="2" s="1"/>
  <c r="J193" i="2"/>
  <c r="K193" i="2" s="1"/>
  <c r="M193" i="2"/>
  <c r="G194" i="2"/>
  <c r="J194" i="2"/>
  <c r="K194" i="2" s="1"/>
  <c r="M194" i="2"/>
  <c r="G195" i="2"/>
  <c r="J195" i="2"/>
  <c r="K195" i="2" s="1"/>
  <c r="M195" i="2"/>
  <c r="G196" i="2"/>
  <c r="H196" i="2" s="1"/>
  <c r="I196" i="2" s="1"/>
  <c r="J196" i="2"/>
  <c r="K196" i="2" s="1"/>
  <c r="M196" i="2"/>
  <c r="M197" i="2"/>
  <c r="G198" i="2"/>
  <c r="J198" i="2"/>
  <c r="K198" i="2" s="1"/>
  <c r="M198" i="2"/>
  <c r="M199" i="2"/>
  <c r="G200" i="2"/>
  <c r="H200" i="2" s="1"/>
  <c r="I200" i="2" s="1"/>
  <c r="J200" i="2"/>
  <c r="K200" i="2" s="1"/>
  <c r="M200" i="2"/>
  <c r="G201" i="2"/>
  <c r="J201" i="2"/>
  <c r="K201" i="2" s="1"/>
  <c r="M201" i="2"/>
  <c r="G202" i="2"/>
  <c r="J202" i="2"/>
  <c r="K202" i="2" s="1"/>
  <c r="M202" i="2"/>
  <c r="G203" i="2"/>
  <c r="H203" i="2" s="1"/>
  <c r="I203" i="2" s="1"/>
  <c r="J203" i="2"/>
  <c r="K203" i="2" s="1"/>
  <c r="M203" i="2"/>
  <c r="G204" i="2"/>
  <c r="H204" i="2" s="1"/>
  <c r="I204" i="2" s="1"/>
  <c r="J204" i="2"/>
  <c r="K204" i="2" s="1"/>
  <c r="M204" i="2"/>
  <c r="G205" i="2"/>
  <c r="H205" i="2" s="1"/>
  <c r="I205" i="2" s="1"/>
  <c r="J205" i="2"/>
  <c r="K205" i="2" s="1"/>
  <c r="M205" i="2"/>
  <c r="M206" i="2"/>
  <c r="G207" i="2"/>
  <c r="H207" i="2" s="1"/>
  <c r="I207" i="2" s="1"/>
  <c r="J207" i="2"/>
  <c r="K207" i="2" s="1"/>
  <c r="M207" i="2"/>
  <c r="G208" i="2"/>
  <c r="J208" i="2"/>
  <c r="K208" i="2" s="1"/>
  <c r="M208" i="2"/>
  <c r="G209" i="2"/>
  <c r="J209" i="2"/>
  <c r="K209" i="2" s="1"/>
  <c r="M209" i="2"/>
  <c r="G210" i="2"/>
  <c r="H210" i="2" s="1"/>
  <c r="I210" i="2" s="1"/>
  <c r="J210" i="2"/>
  <c r="K210" i="2" s="1"/>
  <c r="M210" i="2"/>
  <c r="G211" i="2"/>
  <c r="H211" i="2" s="1"/>
  <c r="I211" i="2" s="1"/>
  <c r="J211" i="2"/>
  <c r="K211" i="2" s="1"/>
  <c r="M211" i="2"/>
  <c r="G212" i="2"/>
  <c r="H212" i="2" s="1"/>
  <c r="I212" i="2" s="1"/>
  <c r="J212" i="2"/>
  <c r="K212" i="2" s="1"/>
  <c r="M212" i="2"/>
  <c r="G213" i="2"/>
  <c r="J213" i="2"/>
  <c r="K213" i="2" s="1"/>
  <c r="M213" i="2"/>
  <c r="G214" i="2"/>
  <c r="J214" i="2"/>
  <c r="K214" i="2" s="1"/>
  <c r="M214" i="2"/>
  <c r="G215" i="2"/>
  <c r="H215" i="2" s="1"/>
  <c r="I215" i="2" s="1"/>
  <c r="J215" i="2"/>
  <c r="K215" i="2" s="1"/>
  <c r="M215" i="2"/>
  <c r="M216" i="2"/>
  <c r="G217" i="2"/>
  <c r="H217" i="2" s="1"/>
  <c r="I217" i="2" s="1"/>
  <c r="J217" i="2"/>
  <c r="K217" i="2" s="1"/>
  <c r="M217" i="2"/>
  <c r="M218" i="2"/>
  <c r="G219" i="2"/>
  <c r="H219" i="2" s="1"/>
  <c r="I219" i="2" s="1"/>
  <c r="J219" i="2"/>
  <c r="K219" i="2" s="1"/>
  <c r="M219" i="2"/>
  <c r="G220" i="2"/>
  <c r="J220" i="2"/>
  <c r="K220" i="2" s="1"/>
  <c r="M220" i="2"/>
  <c r="G221" i="2"/>
  <c r="J221" i="2"/>
  <c r="K221" i="2" s="1"/>
  <c r="M221" i="2"/>
  <c r="G222" i="2"/>
  <c r="J222" i="2"/>
  <c r="K222" i="2" s="1"/>
  <c r="M222" i="2"/>
  <c r="G223" i="2"/>
  <c r="J223" i="2"/>
  <c r="K223" i="2" s="1"/>
  <c r="M223" i="2"/>
  <c r="G224" i="2"/>
  <c r="J224" i="2"/>
  <c r="K224" i="2" s="1"/>
  <c r="M224" i="2"/>
  <c r="G225" i="2"/>
  <c r="J225" i="2"/>
  <c r="K225" i="2" s="1"/>
  <c r="M225" i="2"/>
  <c r="G226" i="2"/>
  <c r="J226" i="2"/>
  <c r="K226" i="2" s="1"/>
  <c r="M226" i="2"/>
  <c r="G227" i="2"/>
  <c r="H227" i="2" s="1"/>
  <c r="I227" i="2" s="1"/>
  <c r="J227" i="2"/>
  <c r="K227" i="2" s="1"/>
  <c r="M227" i="2"/>
  <c r="G228" i="2"/>
  <c r="J228" i="2"/>
  <c r="K228" i="2" s="1"/>
  <c r="M228" i="2"/>
  <c r="G229" i="2"/>
  <c r="J229" i="2"/>
  <c r="K229" i="2" s="1"/>
  <c r="M229" i="2"/>
  <c r="G230" i="2"/>
  <c r="H230" i="2" s="1"/>
  <c r="I230" i="2" s="1"/>
  <c r="J230" i="2"/>
  <c r="K230" i="2" s="1"/>
  <c r="M230" i="2"/>
  <c r="G231" i="2"/>
  <c r="H231" i="2" s="1"/>
  <c r="I231" i="2" s="1"/>
  <c r="J231" i="2"/>
  <c r="K231" i="2" s="1"/>
  <c r="M231" i="2"/>
  <c r="G232" i="2"/>
  <c r="H232" i="2" s="1"/>
  <c r="I232" i="2" s="1"/>
  <c r="J232" i="2"/>
  <c r="K232" i="2" s="1"/>
  <c r="M232" i="2"/>
  <c r="G233" i="2"/>
  <c r="J233" i="2"/>
  <c r="K233" i="2" s="1"/>
  <c r="M233" i="2"/>
  <c r="G234" i="2"/>
  <c r="J234" i="2"/>
  <c r="K234" i="2" s="1"/>
  <c r="M234" i="2"/>
  <c r="M235" i="2"/>
  <c r="G236" i="2"/>
  <c r="H236" i="2" s="1"/>
  <c r="I236" i="2" s="1"/>
  <c r="J236" i="2"/>
  <c r="K236" i="2" s="1"/>
  <c r="M236" i="2"/>
  <c r="M237" i="2"/>
  <c r="G238" i="2"/>
  <c r="J238" i="2"/>
  <c r="K238" i="2" s="1"/>
  <c r="M238" i="2"/>
  <c r="G239" i="2"/>
  <c r="H239" i="2" s="1"/>
  <c r="I239" i="2" s="1"/>
  <c r="J239" i="2"/>
  <c r="K239" i="2" s="1"/>
  <c r="M239" i="2"/>
  <c r="G240" i="2"/>
  <c r="J240" i="2"/>
  <c r="K240" i="2" s="1"/>
  <c r="M240" i="2"/>
  <c r="G241" i="2"/>
  <c r="J241" i="2"/>
  <c r="K241" i="2" s="1"/>
  <c r="M241" i="2"/>
  <c r="G242" i="2"/>
  <c r="H242" i="2" s="1"/>
  <c r="I242" i="2" s="1"/>
  <c r="J242" i="2"/>
  <c r="K242" i="2" s="1"/>
  <c r="M242" i="2"/>
  <c r="G243" i="2"/>
  <c r="H243" i="2" s="1"/>
  <c r="I243" i="2" s="1"/>
  <c r="J243" i="2"/>
  <c r="K243" i="2" s="1"/>
  <c r="M243" i="2"/>
  <c r="G244" i="2"/>
  <c r="H244" i="2" s="1"/>
  <c r="I244" i="2" s="1"/>
  <c r="J244" i="2"/>
  <c r="K244" i="2" s="1"/>
  <c r="M244" i="2"/>
  <c r="G245" i="2"/>
  <c r="H245" i="2" s="1"/>
  <c r="I245" i="2" s="1"/>
  <c r="J245" i="2"/>
  <c r="K245" i="2" s="1"/>
  <c r="M245" i="2"/>
  <c r="G246" i="2"/>
  <c r="H246" i="2" s="1"/>
  <c r="I246" i="2" s="1"/>
  <c r="J246" i="2"/>
  <c r="K246" i="2" s="1"/>
  <c r="M246" i="2"/>
  <c r="G247" i="2"/>
  <c r="H247" i="2" s="1"/>
  <c r="I247" i="2" s="1"/>
  <c r="J247" i="2"/>
  <c r="K247" i="2" s="1"/>
  <c r="M247" i="2"/>
  <c r="G248" i="2"/>
  <c r="J248" i="2"/>
  <c r="K248" i="2" s="1"/>
  <c r="M248" i="2"/>
  <c r="M249" i="2"/>
  <c r="G250" i="2"/>
  <c r="H250" i="2" s="1"/>
  <c r="I250" i="2" s="1"/>
  <c r="J250" i="2"/>
  <c r="K250" i="2" s="1"/>
  <c r="M250" i="2"/>
  <c r="G251" i="2"/>
  <c r="J251" i="2"/>
  <c r="K251" i="2" s="1"/>
  <c r="M251" i="2"/>
  <c r="G252" i="2"/>
  <c r="J252" i="2"/>
  <c r="K252" i="2" s="1"/>
  <c r="M252" i="2"/>
  <c r="G253" i="2"/>
  <c r="J253" i="2"/>
  <c r="K253" i="2" s="1"/>
  <c r="M253" i="2"/>
  <c r="G254" i="2"/>
  <c r="H254" i="2" s="1"/>
  <c r="I254" i="2" s="1"/>
  <c r="J254" i="2"/>
  <c r="K254" i="2" s="1"/>
  <c r="M254" i="2"/>
  <c r="G255" i="2"/>
  <c r="H255" i="2" s="1"/>
  <c r="I255" i="2" s="1"/>
  <c r="J255" i="2"/>
  <c r="K255" i="2" s="1"/>
  <c r="M255" i="2"/>
  <c r="G256" i="2"/>
  <c r="H256" i="2" s="1"/>
  <c r="I256" i="2" s="1"/>
  <c r="J256" i="2"/>
  <c r="K256" i="2" s="1"/>
  <c r="M256" i="2"/>
  <c r="G257" i="2"/>
  <c r="H257" i="2" s="1"/>
  <c r="I257" i="2" s="1"/>
  <c r="J257" i="2"/>
  <c r="K257" i="2" s="1"/>
  <c r="M257" i="2"/>
  <c r="M258" i="2"/>
  <c r="G259" i="2"/>
  <c r="H259" i="2" s="1"/>
  <c r="I259" i="2" s="1"/>
  <c r="J259" i="2"/>
  <c r="K259" i="2" s="1"/>
  <c r="M259" i="2"/>
  <c r="G260" i="2"/>
  <c r="J260" i="2"/>
  <c r="K260" i="2" s="1"/>
  <c r="M260" i="2"/>
  <c r="G261" i="2"/>
  <c r="J261" i="2"/>
  <c r="K261" i="2" s="1"/>
  <c r="M261" i="2"/>
  <c r="G262" i="2"/>
  <c r="J262" i="2"/>
  <c r="K262" i="2" s="1"/>
  <c r="M262" i="2"/>
  <c r="G263" i="2"/>
  <c r="J263" i="2"/>
  <c r="K263" i="2" s="1"/>
  <c r="M263" i="2"/>
  <c r="G264" i="2"/>
  <c r="H264" i="2" s="1"/>
  <c r="I264" i="2" s="1"/>
  <c r="J264" i="2"/>
  <c r="K264" i="2" s="1"/>
  <c r="M264" i="2"/>
  <c r="G265" i="2"/>
  <c r="H265" i="2" s="1"/>
  <c r="I265" i="2" s="1"/>
  <c r="J265" i="2"/>
  <c r="K265" i="2" s="1"/>
  <c r="M265" i="2"/>
  <c r="G266" i="2"/>
  <c r="J266" i="2"/>
  <c r="K266" i="2" s="1"/>
  <c r="M266" i="2"/>
  <c r="G267" i="2"/>
  <c r="J267" i="2"/>
  <c r="K267" i="2" s="1"/>
  <c r="M267" i="2"/>
  <c r="G268" i="2"/>
  <c r="H268" i="2" s="1"/>
  <c r="I268" i="2" s="1"/>
  <c r="J268" i="2"/>
  <c r="K268" i="2" s="1"/>
  <c r="M268" i="2"/>
  <c r="G269" i="2"/>
  <c r="J269" i="2"/>
  <c r="K269" i="2" s="1"/>
  <c r="M269" i="2"/>
  <c r="G270" i="2"/>
  <c r="J270" i="2"/>
  <c r="K270" i="2" s="1"/>
  <c r="M270" i="2"/>
  <c r="G271" i="2"/>
  <c r="J271" i="2"/>
  <c r="K271" i="2" s="1"/>
  <c r="M271" i="2"/>
  <c r="G272" i="2"/>
  <c r="J272" i="2"/>
  <c r="K272" i="2" s="1"/>
  <c r="M272" i="2"/>
  <c r="G273" i="2"/>
  <c r="J273" i="2"/>
  <c r="K273" i="2" s="1"/>
  <c r="M273" i="2"/>
  <c r="G274" i="2"/>
  <c r="J274" i="2"/>
  <c r="K274" i="2" s="1"/>
  <c r="M274" i="2"/>
  <c r="G275" i="2"/>
  <c r="H275" i="2" s="1"/>
  <c r="I275" i="2" s="1"/>
  <c r="J275" i="2"/>
  <c r="K275" i="2" s="1"/>
  <c r="M275" i="2"/>
  <c r="M276" i="2"/>
  <c r="G277" i="2"/>
  <c r="H277" i="2" s="1"/>
  <c r="I277" i="2" s="1"/>
  <c r="J277" i="2"/>
  <c r="K277" i="2" s="1"/>
  <c r="M277" i="2"/>
  <c r="G278" i="2"/>
  <c r="H278" i="2" s="1"/>
  <c r="I278" i="2" s="1"/>
  <c r="J278" i="2"/>
  <c r="K278" i="2" s="1"/>
  <c r="M278" i="2"/>
  <c r="G279" i="2"/>
  <c r="H279" i="2" s="1"/>
  <c r="I279" i="2" s="1"/>
  <c r="J279" i="2"/>
  <c r="K279" i="2" s="1"/>
  <c r="M279" i="2"/>
  <c r="G280" i="2"/>
  <c r="H280" i="2" s="1"/>
  <c r="I280" i="2" s="1"/>
  <c r="J280" i="2"/>
  <c r="K280" i="2" s="1"/>
  <c r="M280" i="2"/>
  <c r="G281" i="2"/>
  <c r="H281" i="2" s="1"/>
  <c r="I281" i="2" s="1"/>
  <c r="J281" i="2"/>
  <c r="K281" i="2" s="1"/>
  <c r="M281" i="2"/>
  <c r="G282" i="2"/>
  <c r="H282" i="2" s="1"/>
  <c r="I282" i="2" s="1"/>
  <c r="J282" i="2"/>
  <c r="K282" i="2" s="1"/>
  <c r="M282" i="2"/>
  <c r="G283" i="2"/>
  <c r="H283" i="2" s="1"/>
  <c r="I283" i="2" s="1"/>
  <c r="J283" i="2"/>
  <c r="K283" i="2" s="1"/>
  <c r="M283" i="2"/>
  <c r="M284" i="2"/>
  <c r="G285" i="2"/>
  <c r="H285" i="2" s="1"/>
  <c r="I285" i="2" s="1"/>
  <c r="J285" i="2"/>
  <c r="K285" i="2" s="1"/>
  <c r="M285" i="2"/>
  <c r="G286" i="2"/>
  <c r="H286" i="2" s="1"/>
  <c r="I286" i="2" s="1"/>
  <c r="J286" i="2"/>
  <c r="K286" i="2" s="1"/>
  <c r="M286" i="2"/>
  <c r="G287" i="2"/>
  <c r="H287" i="2" s="1"/>
  <c r="I287" i="2" s="1"/>
  <c r="J287" i="2"/>
  <c r="K287" i="2" s="1"/>
  <c r="M287" i="2"/>
  <c r="G288" i="2"/>
  <c r="H288" i="2" s="1"/>
  <c r="I288" i="2" s="1"/>
  <c r="J288" i="2"/>
  <c r="K288" i="2" s="1"/>
  <c r="M288" i="2"/>
  <c r="G289" i="2"/>
  <c r="H289" i="2" s="1"/>
  <c r="I289" i="2" s="1"/>
  <c r="J289" i="2"/>
  <c r="K289" i="2" s="1"/>
  <c r="M289" i="2"/>
  <c r="G290" i="2"/>
  <c r="H290" i="2" s="1"/>
  <c r="I290" i="2" s="1"/>
  <c r="J290" i="2"/>
  <c r="K290" i="2" s="1"/>
  <c r="M290" i="2"/>
  <c r="G291" i="2"/>
  <c r="H291" i="2" s="1"/>
  <c r="I291" i="2" s="1"/>
  <c r="J291" i="2"/>
  <c r="K291" i="2" s="1"/>
  <c r="M291" i="2"/>
  <c r="G292" i="2"/>
  <c r="H292" i="2" s="1"/>
  <c r="I292" i="2" s="1"/>
  <c r="J292" i="2"/>
  <c r="K292" i="2" s="1"/>
  <c r="M292" i="2"/>
  <c r="M293" i="2"/>
  <c r="G294" i="2"/>
  <c r="J294" i="2"/>
  <c r="K294" i="2" s="1"/>
  <c r="M294" i="2"/>
  <c r="G295" i="2"/>
  <c r="H295" i="2" s="1"/>
  <c r="I295" i="2" s="1"/>
  <c r="J295" i="2"/>
  <c r="K295" i="2" s="1"/>
  <c r="M295" i="2"/>
  <c r="G296" i="2"/>
  <c r="H296" i="2" s="1"/>
  <c r="I296" i="2" s="1"/>
  <c r="J296" i="2"/>
  <c r="K296" i="2" s="1"/>
  <c r="M296" i="2"/>
  <c r="G297" i="2"/>
  <c r="H297" i="2" s="1"/>
  <c r="I297" i="2" s="1"/>
  <c r="J297" i="2"/>
  <c r="K297" i="2" s="1"/>
  <c r="M297" i="2"/>
  <c r="G298" i="2"/>
  <c r="H298" i="2" s="1"/>
  <c r="I298" i="2" s="1"/>
  <c r="J298" i="2"/>
  <c r="K298" i="2" s="1"/>
  <c r="M298" i="2"/>
  <c r="G299" i="2"/>
  <c r="J299" i="2"/>
  <c r="K299" i="2" s="1"/>
  <c r="M299" i="2"/>
  <c r="M300" i="2"/>
  <c r="G301" i="2"/>
  <c r="H301" i="2" s="1"/>
  <c r="I301" i="2" s="1"/>
  <c r="J301" i="2"/>
  <c r="K301" i="2" s="1"/>
  <c r="M301" i="2"/>
  <c r="G302" i="2"/>
  <c r="J302" i="2"/>
  <c r="K302" i="2" s="1"/>
  <c r="M302" i="2"/>
  <c r="G303" i="2"/>
  <c r="J303" i="2"/>
  <c r="K303" i="2" s="1"/>
  <c r="M303" i="2"/>
  <c r="G304" i="2"/>
  <c r="H304" i="2" s="1"/>
  <c r="I304" i="2" s="1"/>
  <c r="J304" i="2"/>
  <c r="K304" i="2" s="1"/>
  <c r="M304" i="2"/>
  <c r="G305" i="2"/>
  <c r="H305" i="2" s="1"/>
  <c r="I305" i="2" s="1"/>
  <c r="J305" i="2"/>
  <c r="K305" i="2" s="1"/>
  <c r="M305" i="2"/>
  <c r="G306" i="2"/>
  <c r="H306" i="2" s="1"/>
  <c r="I306" i="2" s="1"/>
  <c r="J306" i="2"/>
  <c r="K306" i="2" s="1"/>
  <c r="M306" i="2"/>
  <c r="G307" i="2"/>
  <c r="H307" i="2" s="1"/>
  <c r="I307" i="2" s="1"/>
  <c r="J307" i="2"/>
  <c r="K307" i="2" s="1"/>
  <c r="M307" i="2"/>
  <c r="G308" i="2"/>
  <c r="H308" i="2" s="1"/>
  <c r="I308" i="2" s="1"/>
  <c r="J308" i="2"/>
  <c r="K308" i="2" s="1"/>
  <c r="M308" i="2"/>
  <c r="G309" i="2"/>
  <c r="H309" i="2" s="1"/>
  <c r="I309" i="2" s="1"/>
  <c r="J309" i="2"/>
  <c r="K309" i="2" s="1"/>
  <c r="M309" i="2"/>
  <c r="G310" i="2"/>
  <c r="H310" i="2" s="1"/>
  <c r="I310" i="2" s="1"/>
  <c r="J310" i="2"/>
  <c r="K310" i="2" s="1"/>
  <c r="M310" i="2"/>
  <c r="M311" i="2"/>
  <c r="G312" i="2"/>
  <c r="H312" i="2" s="1"/>
  <c r="I312" i="2" s="1"/>
  <c r="J312" i="2"/>
  <c r="K312" i="2" s="1"/>
  <c r="M312" i="2"/>
  <c r="G313" i="2"/>
  <c r="H313" i="2" s="1"/>
  <c r="I313" i="2" s="1"/>
  <c r="J313" i="2"/>
  <c r="K313" i="2" s="1"/>
  <c r="M313" i="2"/>
  <c r="G314" i="2"/>
  <c r="H314" i="2" s="1"/>
  <c r="I314" i="2" s="1"/>
  <c r="J314" i="2"/>
  <c r="K314" i="2" s="1"/>
  <c r="M314" i="2"/>
  <c r="G315" i="2"/>
  <c r="H315" i="2" s="1"/>
  <c r="I315" i="2" s="1"/>
  <c r="J315" i="2"/>
  <c r="K315" i="2" s="1"/>
  <c r="M315" i="2"/>
  <c r="G316" i="2"/>
  <c r="H316" i="2" s="1"/>
  <c r="I316" i="2" s="1"/>
  <c r="J316" i="2"/>
  <c r="K316" i="2" s="1"/>
  <c r="M316" i="2"/>
  <c r="G317" i="2"/>
  <c r="H317" i="2" s="1"/>
  <c r="I317" i="2" s="1"/>
  <c r="J317" i="2"/>
  <c r="K317" i="2" s="1"/>
  <c r="M317" i="2"/>
  <c r="G318" i="2"/>
  <c r="H318" i="2" s="1"/>
  <c r="I318" i="2" s="1"/>
  <c r="J318" i="2"/>
  <c r="K318" i="2" s="1"/>
  <c r="M318" i="2"/>
  <c r="M319" i="2"/>
  <c r="G320" i="2"/>
  <c r="H320" i="2" s="1"/>
  <c r="I320" i="2" s="1"/>
  <c r="J320" i="2"/>
  <c r="K320" i="2" s="1"/>
  <c r="M320" i="2"/>
  <c r="G321" i="2"/>
  <c r="H321" i="2" s="1"/>
  <c r="I321" i="2" s="1"/>
  <c r="J321" i="2"/>
  <c r="K321" i="2" s="1"/>
  <c r="M321" i="2"/>
  <c r="G322" i="2"/>
  <c r="J322" i="2"/>
  <c r="K322" i="2" s="1"/>
  <c r="M322" i="2"/>
  <c r="G323" i="2"/>
  <c r="H323" i="2" s="1"/>
  <c r="I323" i="2" s="1"/>
  <c r="J323" i="2"/>
  <c r="K323" i="2" s="1"/>
  <c r="M323" i="2"/>
  <c r="G324" i="2"/>
  <c r="H324" i="2" s="1"/>
  <c r="I324" i="2" s="1"/>
  <c r="J324" i="2"/>
  <c r="K324" i="2" s="1"/>
  <c r="M324" i="2"/>
  <c r="G325" i="2"/>
  <c r="H325" i="2" s="1"/>
  <c r="I325" i="2" s="1"/>
  <c r="J325" i="2"/>
  <c r="K325" i="2" s="1"/>
  <c r="M325" i="2"/>
  <c r="G326" i="2"/>
  <c r="H326" i="2" s="1"/>
  <c r="J326" i="2"/>
  <c r="K326" i="2" s="1"/>
  <c r="M326" i="2"/>
  <c r="M327" i="2"/>
  <c r="G328" i="2"/>
  <c r="H328" i="2" s="1"/>
  <c r="J328" i="2"/>
  <c r="K328" i="2" s="1"/>
  <c r="M328" i="2"/>
  <c r="M329" i="2"/>
  <c r="G330" i="2"/>
  <c r="J330" i="2"/>
  <c r="K330" i="2" s="1"/>
  <c r="M330" i="2"/>
  <c r="G331" i="2"/>
  <c r="H331" i="2" s="1"/>
  <c r="I331" i="2" s="1"/>
  <c r="J331" i="2"/>
  <c r="K331" i="2" s="1"/>
  <c r="M331" i="2"/>
  <c r="G332" i="2"/>
  <c r="H332" i="2" s="1"/>
  <c r="I332" i="2" s="1"/>
  <c r="J332" i="2"/>
  <c r="K332" i="2" s="1"/>
  <c r="M332" i="2"/>
  <c r="G333" i="2"/>
  <c r="H333" i="2" s="1"/>
  <c r="I333" i="2" s="1"/>
  <c r="J333" i="2"/>
  <c r="K333" i="2" s="1"/>
  <c r="M333" i="2"/>
  <c r="G334" i="2"/>
  <c r="H334" i="2" s="1"/>
  <c r="I334" i="2" s="1"/>
  <c r="J334" i="2"/>
  <c r="K334" i="2" s="1"/>
  <c r="M334" i="2"/>
  <c r="G335" i="2"/>
  <c r="H335" i="2" s="1"/>
  <c r="J335" i="2"/>
  <c r="K335" i="2" s="1"/>
  <c r="M335" i="2"/>
  <c r="G336" i="2"/>
  <c r="H336" i="2" s="1"/>
  <c r="I336" i="2" s="1"/>
  <c r="J336" i="2"/>
  <c r="K336" i="2" s="1"/>
  <c r="M336" i="2"/>
  <c r="G337" i="2"/>
  <c r="H337" i="2" s="1"/>
  <c r="I337" i="2" s="1"/>
  <c r="J337" i="2"/>
  <c r="K337" i="2" s="1"/>
  <c r="M337" i="2"/>
  <c r="G338" i="2"/>
  <c r="H338" i="2" s="1"/>
  <c r="I338" i="2" s="1"/>
  <c r="J338" i="2"/>
  <c r="K338" i="2" s="1"/>
  <c r="M338" i="2"/>
  <c r="M339" i="2"/>
  <c r="G340" i="2"/>
  <c r="H340" i="2" s="1"/>
  <c r="I340" i="2" s="1"/>
  <c r="J340" i="2"/>
  <c r="K340" i="2" s="1"/>
  <c r="M340" i="2"/>
  <c r="G341" i="2"/>
  <c r="H341" i="2" s="1"/>
  <c r="I341" i="2" s="1"/>
  <c r="J341" i="2"/>
  <c r="K341" i="2" s="1"/>
  <c r="M341" i="2"/>
  <c r="G342" i="2"/>
  <c r="H342" i="2" s="1"/>
  <c r="I342" i="2" s="1"/>
  <c r="J342" i="2"/>
  <c r="K342" i="2" s="1"/>
  <c r="M342" i="2"/>
  <c r="G343" i="2"/>
  <c r="H343" i="2" s="1"/>
  <c r="I343" i="2" s="1"/>
  <c r="J343" i="2"/>
  <c r="K343" i="2" s="1"/>
  <c r="M343" i="2"/>
  <c r="G344" i="2"/>
  <c r="H344" i="2" s="1"/>
  <c r="I344" i="2" s="1"/>
  <c r="J344" i="2"/>
  <c r="K344" i="2" s="1"/>
  <c r="M344" i="2"/>
  <c r="G345" i="2"/>
  <c r="H345" i="2" s="1"/>
  <c r="J345" i="2"/>
  <c r="K345" i="2" s="1"/>
  <c r="M345" i="2"/>
  <c r="M346" i="2"/>
  <c r="G347" i="2"/>
  <c r="H347" i="2" s="1"/>
  <c r="I347" i="2" s="1"/>
  <c r="J347" i="2"/>
  <c r="K347" i="2" s="1"/>
  <c r="M347" i="2"/>
  <c r="G348" i="2"/>
  <c r="H348" i="2" s="1"/>
  <c r="I348" i="2" s="1"/>
  <c r="J348" i="2"/>
  <c r="K348" i="2" s="1"/>
  <c r="M348" i="2"/>
  <c r="G349" i="2"/>
  <c r="H349" i="2" s="1"/>
  <c r="I349" i="2" s="1"/>
  <c r="J349" i="2"/>
  <c r="K349" i="2" s="1"/>
  <c r="M349" i="2"/>
  <c r="G350" i="2"/>
  <c r="H350" i="2" s="1"/>
  <c r="I350" i="2" s="1"/>
  <c r="J350" i="2"/>
  <c r="K350" i="2" s="1"/>
  <c r="M350" i="2"/>
  <c r="G351" i="2"/>
  <c r="H351" i="2" s="1"/>
  <c r="I351" i="2" s="1"/>
  <c r="J351" i="2"/>
  <c r="K351" i="2" s="1"/>
  <c r="M351" i="2"/>
  <c r="G352" i="2"/>
  <c r="H352" i="2" s="1"/>
  <c r="I352" i="2" s="1"/>
  <c r="J352" i="2"/>
  <c r="K352" i="2" s="1"/>
  <c r="M352" i="2"/>
  <c r="G353" i="2"/>
  <c r="J353" i="2"/>
  <c r="K353" i="2" s="1"/>
  <c r="M353" i="2"/>
  <c r="G354" i="2"/>
  <c r="H354" i="2" s="1"/>
  <c r="I354" i="2" s="1"/>
  <c r="J354" i="2"/>
  <c r="K354" i="2" s="1"/>
  <c r="M354" i="2"/>
  <c r="G355" i="2"/>
  <c r="H355" i="2" s="1"/>
  <c r="I355" i="2" s="1"/>
  <c r="J355" i="2"/>
  <c r="K355" i="2" s="1"/>
  <c r="M355" i="2"/>
  <c r="G357" i="2"/>
  <c r="H357" i="2" s="1"/>
  <c r="I357" i="2" s="1"/>
  <c r="J357" i="2"/>
  <c r="K357" i="2" s="1"/>
  <c r="M357" i="2"/>
  <c r="M358" i="2"/>
  <c r="G359" i="2"/>
  <c r="H359" i="2" s="1"/>
  <c r="J359" i="2"/>
  <c r="K359" i="2" s="1"/>
  <c r="M359" i="2"/>
  <c r="G360" i="2"/>
  <c r="J360" i="2"/>
  <c r="K360" i="2" s="1"/>
  <c r="M360" i="2"/>
  <c r="G361" i="2"/>
  <c r="J361" i="2"/>
  <c r="K361" i="2" s="1"/>
  <c r="M361" i="2"/>
  <c r="G362" i="2"/>
  <c r="J362" i="2"/>
  <c r="K362" i="2" s="1"/>
  <c r="M362" i="2"/>
  <c r="G363" i="2"/>
  <c r="J363" i="2"/>
  <c r="K363" i="2" s="1"/>
  <c r="M363" i="2"/>
  <c r="G364" i="2"/>
  <c r="H364" i="2" s="1"/>
  <c r="J364" i="2"/>
  <c r="K364" i="2" s="1"/>
  <c r="M364" i="2"/>
  <c r="G365" i="2"/>
  <c r="J365" i="2"/>
  <c r="K365" i="2" s="1"/>
  <c r="M365" i="2"/>
  <c r="G366" i="2"/>
  <c r="H366" i="2" s="1"/>
  <c r="J366" i="2"/>
  <c r="K366" i="2" s="1"/>
  <c r="M366" i="2"/>
  <c r="G367" i="2"/>
  <c r="H367" i="2" s="1"/>
  <c r="J367" i="2"/>
  <c r="K367" i="2" s="1"/>
  <c r="M367" i="2"/>
  <c r="G368" i="2"/>
  <c r="H368" i="2" s="1"/>
  <c r="J368" i="2"/>
  <c r="K368" i="2" s="1"/>
  <c r="M368" i="2"/>
  <c r="M369" i="2"/>
  <c r="G370" i="2"/>
  <c r="J370" i="2"/>
  <c r="K370" i="2" s="1"/>
  <c r="M370" i="2"/>
  <c r="G371" i="2"/>
  <c r="H371" i="2" s="1"/>
  <c r="I371" i="2" s="1"/>
  <c r="J371" i="2"/>
  <c r="K371" i="2" s="1"/>
  <c r="M371" i="2"/>
  <c r="G372" i="2"/>
  <c r="J372" i="2"/>
  <c r="K372" i="2" s="1"/>
  <c r="M372" i="2"/>
  <c r="G373" i="2"/>
  <c r="J373" i="2"/>
  <c r="K373" i="2" s="1"/>
  <c r="M373" i="2"/>
  <c r="G374" i="2"/>
  <c r="H374" i="2" s="1"/>
  <c r="I374" i="2" s="1"/>
  <c r="J374" i="2"/>
  <c r="K374" i="2" s="1"/>
  <c r="M374" i="2"/>
  <c r="G375" i="2"/>
  <c r="H375" i="2" s="1"/>
  <c r="I375" i="2" s="1"/>
  <c r="J375" i="2"/>
  <c r="K375" i="2" s="1"/>
  <c r="M375" i="2"/>
  <c r="G376" i="2"/>
  <c r="H376" i="2" s="1"/>
  <c r="I376" i="2" s="1"/>
  <c r="J376" i="2"/>
  <c r="K376" i="2" s="1"/>
  <c r="M376" i="2"/>
  <c r="G377" i="2"/>
  <c r="J377" i="2"/>
  <c r="K377" i="2" s="1"/>
  <c r="M377" i="2"/>
  <c r="G378" i="2"/>
  <c r="J378" i="2"/>
  <c r="K378" i="2" s="1"/>
  <c r="M378" i="2"/>
  <c r="G379" i="2"/>
  <c r="H379" i="2" s="1"/>
  <c r="J379" i="2"/>
  <c r="K379" i="2" s="1"/>
  <c r="M379" i="2"/>
  <c r="M380" i="2"/>
  <c r="G381" i="2"/>
  <c r="J381" i="2"/>
  <c r="K381" i="2" s="1"/>
  <c r="M381" i="2"/>
  <c r="G382" i="2"/>
  <c r="H382" i="2" s="1"/>
  <c r="J382" i="2"/>
  <c r="K382" i="2" s="1"/>
  <c r="M382" i="2"/>
  <c r="G383" i="2"/>
  <c r="H383" i="2" s="1"/>
  <c r="J383" i="2"/>
  <c r="K383" i="2" s="1"/>
  <c r="M383" i="2"/>
  <c r="G384" i="2"/>
  <c r="H384" i="2" s="1"/>
  <c r="I384" i="2" s="1"/>
  <c r="J384" i="2"/>
  <c r="K384" i="2" s="1"/>
  <c r="M384" i="2"/>
  <c r="G385" i="2"/>
  <c r="H385" i="2" s="1"/>
  <c r="I385" i="2" s="1"/>
  <c r="J385" i="2"/>
  <c r="K385" i="2" s="1"/>
  <c r="M385" i="2"/>
  <c r="G386" i="2"/>
  <c r="H386" i="2" s="1"/>
  <c r="J386" i="2"/>
  <c r="K386" i="2" s="1"/>
  <c r="M386" i="2"/>
  <c r="G387" i="2"/>
  <c r="H387" i="2" s="1"/>
  <c r="I387" i="2" s="1"/>
  <c r="J387" i="2"/>
  <c r="K387" i="2" s="1"/>
  <c r="M387" i="2"/>
  <c r="M388" i="2"/>
  <c r="G389" i="2"/>
  <c r="J389" i="2"/>
  <c r="K389" i="2" s="1"/>
  <c r="M389" i="2"/>
  <c r="G390" i="2"/>
  <c r="H390" i="2" s="1"/>
  <c r="J390" i="2"/>
  <c r="K390" i="2" s="1"/>
  <c r="M390" i="2"/>
  <c r="G391" i="2"/>
  <c r="H391" i="2" s="1"/>
  <c r="J391" i="2"/>
  <c r="K391" i="2" s="1"/>
  <c r="M391" i="2"/>
  <c r="G392" i="2"/>
  <c r="H392" i="2" s="1"/>
  <c r="J392" i="2"/>
  <c r="K392" i="2" s="1"/>
  <c r="M392" i="2"/>
  <c r="G393" i="2"/>
  <c r="H393" i="2" s="1"/>
  <c r="I393" i="2" s="1"/>
  <c r="J393" i="2"/>
  <c r="K393" i="2" s="1"/>
  <c r="M393" i="2"/>
  <c r="G394" i="2"/>
  <c r="H394" i="2" s="1"/>
  <c r="I394" i="2" s="1"/>
  <c r="J394" i="2"/>
  <c r="K394" i="2" s="1"/>
  <c r="M394" i="2"/>
  <c r="M395" i="2"/>
  <c r="G396" i="2"/>
  <c r="H396" i="2" s="1"/>
  <c r="J396" i="2"/>
  <c r="K396" i="2" s="1"/>
  <c r="M396" i="2"/>
  <c r="G397" i="2"/>
  <c r="H397" i="2" s="1"/>
  <c r="I397" i="2" s="1"/>
  <c r="J397" i="2"/>
  <c r="K397" i="2" s="1"/>
  <c r="M397" i="2"/>
  <c r="G398" i="2"/>
  <c r="H398" i="2" s="1"/>
  <c r="I398" i="2" s="1"/>
  <c r="J398" i="2"/>
  <c r="K398" i="2" s="1"/>
  <c r="M398" i="2"/>
  <c r="G399" i="2"/>
  <c r="J399" i="2"/>
  <c r="K399" i="2" s="1"/>
  <c r="M399" i="2"/>
  <c r="G400" i="2"/>
  <c r="J400" i="2"/>
  <c r="K400" i="2" s="1"/>
  <c r="M400" i="2"/>
  <c r="G401" i="2"/>
  <c r="J401" i="2"/>
  <c r="K401" i="2" s="1"/>
  <c r="M401" i="2"/>
  <c r="G402" i="2"/>
  <c r="J402" i="2"/>
  <c r="K402" i="2" s="1"/>
  <c r="M402" i="2"/>
  <c r="G403" i="2"/>
  <c r="H403" i="2" s="1"/>
  <c r="J403" i="2"/>
  <c r="K403" i="2" s="1"/>
  <c r="M403" i="2"/>
  <c r="M404" i="2"/>
  <c r="G405" i="2"/>
  <c r="H405" i="2" s="1"/>
  <c r="I405" i="2" s="1"/>
  <c r="J405" i="2"/>
  <c r="K405" i="2" s="1"/>
  <c r="M405" i="2"/>
  <c r="G406" i="2"/>
  <c r="H406" i="2" s="1"/>
  <c r="I406" i="2" s="1"/>
  <c r="J406" i="2"/>
  <c r="K406" i="2" s="1"/>
  <c r="M406" i="2"/>
  <c r="G407" i="2"/>
  <c r="J407" i="2"/>
  <c r="K407" i="2" s="1"/>
  <c r="M407" i="2"/>
  <c r="G408" i="2"/>
  <c r="J408" i="2"/>
  <c r="K408" i="2" s="1"/>
  <c r="M408" i="2"/>
  <c r="G409" i="2"/>
  <c r="H409" i="2" s="1"/>
  <c r="J409" i="2"/>
  <c r="K409" i="2" s="1"/>
  <c r="M409" i="2"/>
  <c r="G410" i="2"/>
  <c r="J410" i="2"/>
  <c r="K410" i="2" s="1"/>
  <c r="M410" i="2"/>
  <c r="G411" i="2"/>
  <c r="J411" i="2"/>
  <c r="K411" i="2" s="1"/>
  <c r="M411" i="2"/>
  <c r="G412" i="2"/>
  <c r="H412" i="2" s="1"/>
  <c r="I412" i="2" s="1"/>
  <c r="J412" i="2"/>
  <c r="K412" i="2" s="1"/>
  <c r="M412" i="2"/>
  <c r="G413" i="2"/>
  <c r="J413" i="2"/>
  <c r="K413" i="2" s="1"/>
  <c r="M413" i="2"/>
  <c r="G414" i="2"/>
  <c r="J414" i="2"/>
  <c r="K414" i="2" s="1"/>
  <c r="M414" i="2"/>
  <c r="G415" i="2"/>
  <c r="H415" i="2" s="1"/>
  <c r="J415" i="2"/>
  <c r="K415" i="2" s="1"/>
  <c r="M415" i="2"/>
  <c r="M416" i="2"/>
  <c r="G417" i="2"/>
  <c r="H417" i="2" s="1"/>
  <c r="I417" i="2" s="1"/>
  <c r="J417" i="2"/>
  <c r="K417" i="2" s="1"/>
  <c r="M417" i="2"/>
  <c r="G418" i="2"/>
  <c r="J418" i="2"/>
  <c r="K418" i="2" s="1"/>
  <c r="M418" i="2"/>
  <c r="G419" i="2"/>
  <c r="J419" i="2"/>
  <c r="K419" i="2" s="1"/>
  <c r="M419" i="2"/>
  <c r="G420" i="2"/>
  <c r="J420" i="2"/>
  <c r="K420" i="2" s="1"/>
  <c r="M420" i="2"/>
  <c r="G421" i="2"/>
  <c r="J421" i="2"/>
  <c r="K421" i="2" s="1"/>
  <c r="M421" i="2"/>
  <c r="G422" i="2"/>
  <c r="H422" i="2" s="1"/>
  <c r="I422" i="2" s="1"/>
  <c r="J422" i="2"/>
  <c r="K422" i="2" s="1"/>
  <c r="M422" i="2"/>
  <c r="G423" i="2"/>
  <c r="H423" i="2" s="1"/>
  <c r="I423" i="2" s="1"/>
  <c r="J423" i="2"/>
  <c r="K423" i="2" s="1"/>
  <c r="M423" i="2"/>
  <c r="G424" i="2"/>
  <c r="J424" i="2"/>
  <c r="K424" i="2" s="1"/>
  <c r="M424" i="2"/>
  <c r="G425" i="2"/>
  <c r="J425" i="2"/>
  <c r="K425" i="2" s="1"/>
  <c r="M425" i="2"/>
  <c r="G426" i="2"/>
  <c r="J426" i="2"/>
  <c r="K426" i="2" s="1"/>
  <c r="M426" i="2"/>
  <c r="G427" i="2"/>
  <c r="J427" i="2"/>
  <c r="K427" i="2" s="1"/>
  <c r="M427" i="2"/>
  <c r="G428" i="2"/>
  <c r="J428" i="2"/>
  <c r="K428" i="2" s="1"/>
  <c r="M428" i="2"/>
  <c r="G429" i="2"/>
  <c r="J429" i="2"/>
  <c r="K429" i="2" s="1"/>
  <c r="M429" i="2"/>
  <c r="G430" i="2"/>
  <c r="J430" i="2"/>
  <c r="K430" i="2" s="1"/>
  <c r="M430" i="2"/>
  <c r="G431" i="2"/>
  <c r="H431" i="2" s="1"/>
  <c r="J431" i="2"/>
  <c r="K431" i="2" s="1"/>
  <c r="M431" i="2"/>
  <c r="M432" i="2"/>
  <c r="G433" i="2"/>
  <c r="H433" i="2" s="1"/>
  <c r="I433" i="2" s="1"/>
  <c r="J433" i="2"/>
  <c r="K433" i="2" s="1"/>
  <c r="M433" i="2"/>
  <c r="G434" i="2"/>
  <c r="H434" i="2" s="1"/>
  <c r="I434" i="2" s="1"/>
  <c r="J434" i="2"/>
  <c r="K434" i="2" s="1"/>
  <c r="M434" i="2"/>
  <c r="G435" i="2"/>
  <c r="H435" i="2" s="1"/>
  <c r="I435" i="2" s="1"/>
  <c r="J435" i="2"/>
  <c r="K435" i="2" s="1"/>
  <c r="M435" i="2"/>
  <c r="G436" i="2"/>
  <c r="H436" i="2" s="1"/>
  <c r="I436" i="2" s="1"/>
  <c r="J436" i="2"/>
  <c r="K436" i="2" s="1"/>
  <c r="M436" i="2"/>
  <c r="G437" i="2"/>
  <c r="J437" i="2"/>
  <c r="K437" i="2" s="1"/>
  <c r="M437" i="2"/>
  <c r="G438" i="2"/>
  <c r="H438" i="2" s="1"/>
  <c r="J438" i="2"/>
  <c r="K438" i="2" s="1"/>
  <c r="M438" i="2"/>
  <c r="G439" i="2"/>
  <c r="J439" i="2"/>
  <c r="K439" i="2" s="1"/>
  <c r="M439" i="2"/>
  <c r="G440" i="2"/>
  <c r="J440" i="2"/>
  <c r="K440" i="2" s="1"/>
  <c r="M440" i="2"/>
  <c r="G441" i="2"/>
  <c r="H441" i="2" s="1"/>
  <c r="M441" i="2"/>
  <c r="I7" i="2" l="1"/>
  <c r="I441" i="2"/>
  <c r="H3" i="2"/>
  <c r="I3" i="2" s="1"/>
  <c r="I25" i="2"/>
  <c r="I24" i="2"/>
  <c r="I11" i="2"/>
  <c r="I8" i="2"/>
  <c r="I6" i="2"/>
  <c r="I18" i="2"/>
  <c r="H90" i="2"/>
  <c r="I90" i="2" s="1"/>
  <c r="H54" i="2"/>
  <c r="I54" i="2" s="1"/>
  <c r="H19" i="2"/>
  <c r="I19" i="2" s="1"/>
  <c r="H42" i="2"/>
  <c r="I42" i="2" s="1"/>
  <c r="H26" i="2"/>
  <c r="I26" i="2" s="1"/>
  <c r="H372" i="2"/>
  <c r="H373" i="2"/>
  <c r="I373" i="2" s="1"/>
  <c r="H64" i="2"/>
  <c r="I64" i="2" s="1"/>
  <c r="H21" i="2"/>
  <c r="I21" i="2" s="1"/>
  <c r="H150" i="2"/>
  <c r="I150" i="2" s="1"/>
  <c r="H139" i="2"/>
  <c r="I139" i="2" s="1"/>
  <c r="H56" i="2"/>
  <c r="I56" i="2" s="1"/>
  <c r="H44" i="2"/>
  <c r="I44" i="2" s="1"/>
  <c r="H141" i="2"/>
  <c r="I141" i="2" s="1"/>
  <c r="H127" i="2"/>
  <c r="I127" i="2" s="1"/>
  <c r="H35" i="2"/>
  <c r="I35" i="2" s="1"/>
  <c r="H10" i="2"/>
  <c r="I10" i="2" s="1"/>
  <c r="H132" i="2"/>
  <c r="I132" i="2" s="1"/>
  <c r="H62" i="2"/>
  <c r="I62" i="2" s="1"/>
  <c r="H4" i="2"/>
  <c r="I4" i="2" s="1"/>
  <c r="H209" i="2"/>
  <c r="I209" i="2" s="1"/>
  <c r="H189" i="2"/>
  <c r="I189" i="2" s="1"/>
  <c r="H214" i="2"/>
  <c r="I214" i="2" s="1"/>
  <c r="H303" i="2"/>
  <c r="I303" i="2" s="1"/>
  <c r="H299" i="2"/>
  <c r="I299" i="2" s="1"/>
  <c r="H144" i="2"/>
  <c r="I144" i="2" s="1"/>
  <c r="H269" i="2"/>
  <c r="I269" i="2" s="1"/>
  <c r="H36" i="2"/>
  <c r="I36" i="2" s="1"/>
  <c r="H194" i="2"/>
  <c r="I194" i="2" s="1"/>
  <c r="H229" i="2"/>
  <c r="I229" i="2" s="1"/>
  <c r="H223" i="2"/>
  <c r="I223" i="2" s="1"/>
  <c r="H272" i="2"/>
  <c r="I272" i="2" s="1"/>
  <c r="H427" i="2"/>
  <c r="I427" i="2" s="1"/>
  <c r="H12" i="2"/>
  <c r="I12" i="2" s="1"/>
  <c r="H263" i="2"/>
  <c r="I263" i="2" s="1"/>
  <c r="H125" i="2"/>
  <c r="I125" i="2" s="1"/>
  <c r="H113" i="2"/>
  <c r="I113" i="2" s="1"/>
  <c r="H248" i="2"/>
  <c r="I248" i="2" s="1"/>
  <c r="H101" i="2"/>
  <c r="I101" i="2" s="1"/>
  <c r="H50" i="2"/>
  <c r="I50" i="2" s="1"/>
  <c r="H420" i="2"/>
  <c r="I420" i="2" s="1"/>
  <c r="H271" i="2"/>
  <c r="I271" i="2" s="1"/>
  <c r="H260" i="2"/>
  <c r="I260" i="2" s="1"/>
  <c r="H439" i="2"/>
  <c r="I439" i="2" s="1"/>
  <c r="H241" i="2"/>
  <c r="I241" i="2" s="1"/>
  <c r="H14" i="2"/>
  <c r="I14" i="2" s="1"/>
  <c r="I382" i="2"/>
  <c r="H213" i="2"/>
  <c r="I213" i="2" s="1"/>
  <c r="H133" i="2"/>
  <c r="I133" i="2" s="1"/>
  <c r="H48" i="2"/>
  <c r="I48" i="2" s="1"/>
  <c r="H47" i="2"/>
  <c r="I47" i="2" s="1"/>
  <c r="H270" i="2"/>
  <c r="I270" i="2" s="1"/>
  <c r="H198" i="2"/>
  <c r="I198" i="2" s="1"/>
  <c r="H176" i="2"/>
  <c r="I176" i="2" s="1"/>
  <c r="H37" i="2"/>
  <c r="I37" i="2" s="1"/>
  <c r="H188" i="2"/>
  <c r="I188" i="2" s="1"/>
  <c r="H266" i="2"/>
  <c r="I266" i="2" s="1"/>
  <c r="H274" i="2"/>
  <c r="I274" i="2" s="1"/>
  <c r="H201" i="2"/>
  <c r="I201" i="2" s="1"/>
  <c r="H98" i="2"/>
  <c r="I98" i="2" s="1"/>
  <c r="H41" i="2"/>
  <c r="I41" i="2" s="1"/>
  <c r="H430" i="2"/>
  <c r="I430" i="2" s="1"/>
  <c r="H362" i="2"/>
  <c r="I362" i="2" s="1"/>
  <c r="H170" i="2"/>
  <c r="I170" i="2" s="1"/>
  <c r="H51" i="2"/>
  <c r="I51" i="2" s="1"/>
  <c r="H233" i="2"/>
  <c r="I233" i="2" s="1"/>
  <c r="H129" i="2"/>
  <c r="I129" i="2" s="1"/>
  <c r="H108" i="2"/>
  <c r="I108" i="2" s="1"/>
  <c r="H16" i="2"/>
  <c r="I16" i="2" s="1"/>
  <c r="H228" i="2"/>
  <c r="I228" i="2" s="1"/>
  <c r="H186" i="2"/>
  <c r="I186" i="2" s="1"/>
  <c r="H136" i="2"/>
  <c r="I136" i="2" s="1"/>
  <c r="H71" i="2"/>
  <c r="I71" i="2" s="1"/>
  <c r="H166" i="2"/>
  <c r="I166" i="2" s="1"/>
  <c r="I158" i="2"/>
  <c r="H361" i="2"/>
  <c r="I361" i="2" s="1"/>
  <c r="H294" i="2"/>
  <c r="I294" i="2" s="1"/>
  <c r="H252" i="2"/>
  <c r="I252" i="2" s="1"/>
  <c r="H238" i="2"/>
  <c r="I238" i="2" s="1"/>
  <c r="H226" i="2"/>
  <c r="I226" i="2" s="1"/>
  <c r="H85" i="2"/>
  <c r="I85" i="2" s="1"/>
  <c r="H190" i="2"/>
  <c r="I190" i="2" s="1"/>
  <c r="H92" i="2"/>
  <c r="I92" i="2" s="1"/>
  <c r="I409" i="2"/>
  <c r="H377" i="2"/>
  <c r="I377" i="2" s="1"/>
  <c r="H261" i="2"/>
  <c r="I261" i="2" s="1"/>
  <c r="H234" i="2"/>
  <c r="I234" i="2" s="1"/>
  <c r="H118" i="2"/>
  <c r="I118" i="2" s="1"/>
  <c r="H114" i="2"/>
  <c r="I114" i="2" s="1"/>
  <c r="H49" i="2"/>
  <c r="I49" i="2" s="1"/>
  <c r="H370" i="2"/>
  <c r="I370" i="2" s="1"/>
  <c r="H302" i="2"/>
  <c r="I302" i="2" s="1"/>
  <c r="H253" i="2"/>
  <c r="I253" i="2" s="1"/>
  <c r="H240" i="2"/>
  <c r="I240" i="2" s="1"/>
  <c r="H185" i="2"/>
  <c r="I185" i="2" s="1"/>
  <c r="H407" i="2"/>
  <c r="I407" i="2" s="1"/>
  <c r="H262" i="2"/>
  <c r="I262" i="2" s="1"/>
  <c r="H221" i="2"/>
  <c r="I221" i="2" s="1"/>
  <c r="H153" i="2"/>
  <c r="I153" i="2" s="1"/>
  <c r="H87" i="2"/>
  <c r="I87" i="2" s="1"/>
  <c r="H224" i="2"/>
  <c r="I224" i="2" s="1"/>
  <c r="H130" i="2"/>
  <c r="I130" i="2" s="1"/>
  <c r="H94" i="2"/>
  <c r="I94" i="2" s="1"/>
  <c r="H418" i="2"/>
  <c r="I418" i="2" s="1"/>
  <c r="H58" i="2"/>
  <c r="I58" i="2" s="1"/>
  <c r="I120" i="2"/>
  <c r="H67" i="2"/>
  <c r="I67" i="2" s="1"/>
  <c r="H46" i="2"/>
  <c r="I46" i="2" s="1"/>
  <c r="H421" i="2"/>
  <c r="I421" i="2" s="1"/>
  <c r="H399" i="2"/>
  <c r="I399" i="2" s="1"/>
  <c r="H411" i="2"/>
  <c r="I411" i="2" s="1"/>
  <c r="I364" i="2"/>
  <c r="H222" i="2"/>
  <c r="I222" i="2" s="1"/>
  <c r="H171" i="2"/>
  <c r="I171" i="2" s="1"/>
  <c r="H154" i="2"/>
  <c r="I154" i="2" s="1"/>
  <c r="H145" i="2"/>
  <c r="I145" i="2" s="1"/>
  <c r="H109" i="2"/>
  <c r="I109" i="2" s="1"/>
  <c r="H70" i="2"/>
  <c r="I70" i="2" s="1"/>
  <c r="H45" i="2"/>
  <c r="I45" i="2" s="1"/>
  <c r="I367" i="2"/>
  <c r="H353" i="2"/>
  <c r="I353" i="2" s="1"/>
  <c r="H330" i="2"/>
  <c r="I330" i="2" s="1"/>
  <c r="H322" i="2"/>
  <c r="I322" i="2" s="1"/>
  <c r="H251" i="2"/>
  <c r="I251" i="2" s="1"/>
  <c r="H220" i="2"/>
  <c r="I220" i="2" s="1"/>
  <c r="H187" i="2"/>
  <c r="I187" i="2" s="1"/>
  <c r="H184" i="2"/>
  <c r="I184" i="2" s="1"/>
  <c r="H152" i="2"/>
  <c r="I152" i="2" s="1"/>
  <c r="H40" i="2"/>
  <c r="I40" i="2" s="1"/>
  <c r="I392" i="2"/>
  <c r="H143" i="2"/>
  <c r="I143" i="2" s="1"/>
  <c r="I335" i="2"/>
  <c r="I135" i="2"/>
  <c r="H117" i="2"/>
  <c r="I117" i="2" s="1"/>
  <c r="H410" i="2"/>
  <c r="I410" i="2" s="1"/>
  <c r="I379" i="2"/>
  <c r="H273" i="2"/>
  <c r="I273" i="2" s="1"/>
  <c r="H225" i="2"/>
  <c r="I225" i="2" s="1"/>
  <c r="H208" i="2"/>
  <c r="I208" i="2" s="1"/>
  <c r="H195" i="2"/>
  <c r="I195" i="2" s="1"/>
  <c r="H165" i="2"/>
  <c r="I165" i="2" s="1"/>
  <c r="H69" i="2"/>
  <c r="I69" i="2" s="1"/>
  <c r="H401" i="2"/>
  <c r="I401" i="2" s="1"/>
  <c r="H267" i="2"/>
  <c r="I267" i="2" s="1"/>
  <c r="H429" i="2"/>
  <c r="I429" i="2" s="1"/>
  <c r="H202" i="2"/>
  <c r="I202" i="2" s="1"/>
  <c r="H177" i="2"/>
  <c r="I177" i="2" s="1"/>
  <c r="H137" i="2"/>
  <c r="I137" i="2" s="1"/>
  <c r="H110" i="2"/>
  <c r="I110" i="2" s="1"/>
  <c r="I66" i="2"/>
  <c r="H400" i="2"/>
  <c r="I400" i="2" s="1"/>
  <c r="I391" i="2"/>
  <c r="H363" i="2"/>
  <c r="I363" i="2" s="1"/>
  <c r="I326" i="2"/>
  <c r="I124" i="2"/>
  <c r="H116" i="2"/>
  <c r="I116" i="2" s="1"/>
  <c r="H99" i="2"/>
  <c r="I99" i="2" s="1"/>
  <c r="I77" i="2"/>
  <c r="I52" i="2"/>
  <c r="H440" i="2"/>
  <c r="I440" i="2" s="1"/>
  <c r="H79" i="2"/>
  <c r="I79" i="2" s="1"/>
  <c r="H75" i="2"/>
  <c r="I75" i="2" s="1"/>
  <c r="H68" i="2"/>
  <c r="I68" i="2" s="1"/>
  <c r="H22" i="2"/>
  <c r="I22" i="2" s="1"/>
  <c r="H424" i="2"/>
  <c r="I424" i="2" s="1"/>
  <c r="I345" i="2"/>
  <c r="I328" i="2"/>
  <c r="I164" i="2"/>
  <c r="I128" i="2"/>
  <c r="I431" i="2"/>
  <c r="H428" i="2"/>
  <c r="I428" i="2" s="1"/>
  <c r="I396" i="2"/>
  <c r="I403" i="2"/>
  <c r="I368" i="2"/>
  <c r="I386" i="2"/>
  <c r="I415" i="2"/>
  <c r="H437" i="2"/>
  <c r="I437" i="2" s="1"/>
  <c r="H426" i="2"/>
  <c r="I426" i="2" s="1"/>
  <c r="H413" i="2"/>
  <c r="I413" i="2" s="1"/>
  <c r="H402" i="2"/>
  <c r="I402" i="2" s="1"/>
  <c r="H389" i="2"/>
  <c r="I389" i="2" s="1"/>
  <c r="H378" i="2"/>
  <c r="I378" i="2" s="1"/>
  <c r="H365" i="2"/>
  <c r="I365" i="2" s="1"/>
  <c r="H419" i="2"/>
  <c r="I419" i="2" s="1"/>
  <c r="H408" i="2"/>
  <c r="I408" i="2" s="1"/>
  <c r="H360" i="2"/>
  <c r="I360" i="2" s="1"/>
  <c r="I438" i="2"/>
  <c r="I366" i="2"/>
  <c r="I390" i="2"/>
  <c r="H425" i="2"/>
  <c r="I425" i="2" s="1"/>
  <c r="H414" i="2"/>
  <c r="I414" i="2" s="1"/>
  <c r="I383" i="2"/>
  <c r="H381" i="2"/>
  <c r="I381" i="2" s="1"/>
  <c r="I372" i="2"/>
  <c r="I359" i="2"/>
  <c r="H95" i="2"/>
  <c r="I95" i="2" s="1"/>
  <c r="H33" i="2"/>
  <c r="I33" i="2" s="1"/>
  <c r="H30" i="2"/>
  <c r="I30" i="2" s="1"/>
  <c r="H29" i="2"/>
  <c r="I29" i="2" s="1"/>
  <c r="H102" i="2"/>
  <c r="I102" i="2" s="1"/>
  <c r="H97" i="2"/>
  <c r="I97" i="2" s="1"/>
  <c r="H31" i="2"/>
  <c r="I31" i="2" s="1"/>
  <c r="H93" i="2"/>
  <c r="I93" i="2" s="1"/>
  <c r="I103" i="2"/>
  <c r="H61" i="2"/>
  <c r="I61" i="2" s="1"/>
  <c r="H59" i="2"/>
  <c r="I59" i="2" s="1"/>
  <c r="H57" i="2"/>
  <c r="I57" i="2" s="1"/>
  <c r="H5" i="2"/>
  <c r="I5" i="2" s="1"/>
  <c r="I82" i="2"/>
  <c r="I78" i="2"/>
  <c r="H17" i="2"/>
  <c r="I17" i="2" s="1"/>
  <c r="H15" i="2"/>
  <c r="I15" i="2" s="1"/>
  <c r="H13" i="2"/>
  <c r="I13" i="2" s="1"/>
  <c r="H88" i="2"/>
  <c r="I88" i="2" s="1"/>
  <c r="H86" i="2"/>
  <c r="I86" i="2" s="1"/>
  <c r="H84" i="2"/>
  <c r="I84" i="2" s="1"/>
  <c r="H80" i="2"/>
  <c r="I80" i="2" s="1"/>
  <c r="H76" i="2"/>
  <c r="I76" i="2" s="1"/>
  <c r="H74" i="2"/>
  <c r="I74" i="2" s="1"/>
  <c r="H23" i="2"/>
  <c r="I23" i="2" s="1"/>
  <c r="I100" i="2"/>
  <c r="H81" i="2"/>
  <c r="I81" i="2" s="1"/>
  <c r="I32" i="2"/>
  <c r="I28" i="2"/>
  <c r="H104" i="2"/>
  <c r="I104" i="2" s="1"/>
  <c r="H96" i="2"/>
  <c r="I9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<sst xmlns="http://schemas.openxmlformats.org/spreadsheetml/2006/main" count="583" uniqueCount="71">
  <si>
    <t>Biceps Sztanga</t>
  </si>
  <si>
    <t>Unoszenie Sztangielek Na Bok</t>
  </si>
  <si>
    <t>Narciarz</t>
  </si>
  <si>
    <t>Przyciąganie Drążka Do Klatki</t>
  </si>
  <si>
    <t>Y Raises</t>
  </si>
  <si>
    <t>Wiosłowanie Hantel</t>
  </si>
  <si>
    <t>Trening</t>
  </si>
  <si>
    <t>Triceps Wyciag</t>
  </si>
  <si>
    <t>Triceps Sztanga</t>
  </si>
  <si>
    <t>Wznosy bokiem</t>
  </si>
  <si>
    <t>Arnoldki</t>
  </si>
  <si>
    <t>Żołnierskie hantel</t>
  </si>
  <si>
    <t>Rozpiętki Maszyna</t>
  </si>
  <si>
    <t>Pompki na poreczach</t>
  </si>
  <si>
    <t>Skos sztanga</t>
  </si>
  <si>
    <t>Wyciskanie Na Płaskiej</t>
  </si>
  <si>
    <t>Spacer</t>
  </si>
  <si>
    <t>Żołnierskie</t>
  </si>
  <si>
    <t>Skos hantle</t>
  </si>
  <si>
    <t>4ki</t>
  </si>
  <si>
    <t>2ki</t>
  </si>
  <si>
    <t>Rumnski hantle</t>
  </si>
  <si>
    <t>Globet Squat</t>
  </si>
  <si>
    <t>Przysiad</t>
  </si>
  <si>
    <t>Bulgarski Przysiad</t>
  </si>
  <si>
    <t>Wyciskani hantli Na Płaskiej</t>
  </si>
  <si>
    <t>Unoszenie Sztangi do brody</t>
  </si>
  <si>
    <t xml:space="preserve">Pompki na poreczach </t>
  </si>
  <si>
    <t>Skos Hantle</t>
  </si>
  <si>
    <t>Barki Hantle</t>
  </si>
  <si>
    <t>Wznosy Bokiem</t>
  </si>
  <si>
    <t>Skos Sztanga</t>
  </si>
  <si>
    <t>Numer tygodnia</t>
  </si>
  <si>
    <t>max total</t>
  </si>
  <si>
    <t>intensywność dzienna w %</t>
  </si>
  <si>
    <t>intensywność</t>
  </si>
  <si>
    <t>Intensywność dzienna</t>
  </si>
  <si>
    <t>Ciężar kg</t>
  </si>
  <si>
    <t>Powtórzenia</t>
  </si>
  <si>
    <t>Serie</t>
  </si>
  <si>
    <t>data</t>
  </si>
  <si>
    <t>Ćwiczenia</t>
  </si>
  <si>
    <t>spacer</t>
  </si>
  <si>
    <t>Wiosłowanie Sztanga</t>
  </si>
  <si>
    <t>Biceps Hantle</t>
  </si>
  <si>
    <t>Etykiety wierszy</t>
  </si>
  <si>
    <t>Suma końcowa</t>
  </si>
  <si>
    <t>Liczba z Ćwiczenia</t>
  </si>
  <si>
    <t>Suma z Serie</t>
  </si>
  <si>
    <t>Partia ciała</t>
  </si>
  <si>
    <t>Cardio</t>
  </si>
  <si>
    <t>Nogi</t>
  </si>
  <si>
    <t>Plecy</t>
  </si>
  <si>
    <t>Biceps</t>
  </si>
  <si>
    <t>Triceps</t>
  </si>
  <si>
    <t>Barki</t>
  </si>
  <si>
    <t>nogi</t>
  </si>
  <si>
    <t>barki</t>
  </si>
  <si>
    <t>biceps</t>
  </si>
  <si>
    <t>plecy</t>
  </si>
  <si>
    <t>klatka piersiowa</t>
  </si>
  <si>
    <t>cardio</t>
  </si>
  <si>
    <t>triceps</t>
  </si>
  <si>
    <t>Waga</t>
  </si>
  <si>
    <t>Klatka Piersiowa</t>
  </si>
  <si>
    <t>Średnia z Waga</t>
  </si>
  <si>
    <t>Suma z Intensywność dzienna</t>
  </si>
  <si>
    <t/>
  </si>
  <si>
    <t>Maksimum z max total</t>
  </si>
  <si>
    <t>*Partia ciała 'Cardio' jest wyrażona jest w minutach, zamiast w kilogramach.</t>
  </si>
  <si>
    <t>% ciężaru do max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</si>
</sst>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 tint="4.9989318521683403E-2"/>
      <name val="Calibri"/>
      <family val="2"/>
      <charset val="238"/>
      <scheme val="minor"/>
    </font>
    <font>
      <sz val="12"/>
      <color rgb="FF0D0D0D"/>
      <name val="Calibri"/>
      <family val="2"/>
      <charset val="238"/>
    </font>
    <font>
      <sz val="20"/>
      <color theme="1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Font="0" applyAlignment="0">
      <alignment horizontal="center"/>
    </xf>
  </cellStyleXfs>
  <cellXfs count="28">
    <xf numFmtId="0" fontId="0" fillId="0" borderId="0" xfId="0"/>
    <xf numFmtId="0" fontId="3" fillId="0" borderId="0" xfId="2" applyFont="1" applyAlignment="1"/>
    <xf numFmtId="9" fontId="3" fillId="0" borderId="0" xfId="0" applyNumberFormat="1" applyFont="1"/>
    <xf numFmtId="14" fontId="3" fillId="0" borderId="0" xfId="0" applyNumberFormat="1" applyFont="1"/>
    <xf numFmtId="0" fontId="4" fillId="0" borderId="0" xfId="2" applyFont="1" applyAlignment="1"/>
    <xf numFmtId="9" fontId="3" fillId="0" borderId="0" xfId="1" applyFont="1" applyAlignment="1"/>
    <xf numFmtId="9" fontId="3" fillId="0" borderId="0" xfId="1" applyFont="1" applyFill="1" applyAlignment="1"/>
    <xf numFmtId="14" fontId="3" fillId="0" borderId="0" xfId="2" applyNumberFormat="1" applyFont="1" applyAlignment="1"/>
    <xf numFmtId="14" fontId="4" fillId="0" borderId="0" xfId="2" applyNumberFormat="1" applyFont="1" applyAlignment="1"/>
    <xf numFmtId="9" fontId="3" fillId="0" borderId="0" xfId="1" applyFont="1"/>
    <xf numFmtId="0" fontId="3" fillId="0" borderId="0" xfId="2" applyFont="1" applyAlignment="1">
      <alignment vertical="top"/>
    </xf>
    <xf numFmtId="2" fontId="3" fillId="0" borderId="0" xfId="2" applyNumberFormat="1" applyFont="1" applyAlignme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2" applyFont="1" applyAlignment="1">
      <alignment horizontal="center"/>
    </xf>
    <xf numFmtId="9" fontId="6" fillId="0" borderId="0" xfId="1" applyFont="1" applyAlignment="1">
      <alignment horizontal="center"/>
    </xf>
    <xf numFmtId="10" fontId="3" fillId="0" borderId="0" xfId="1" applyNumberFormat="1" applyFont="1" applyFill="1" applyAlignment="1"/>
    <xf numFmtId="10" fontId="3" fillId="0" borderId="0" xfId="2" applyNumberFormat="1" applyFont="1" applyAlignment="1"/>
    <xf numFmtId="10" fontId="3" fillId="0" borderId="0" xfId="1" applyNumberFormat="1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6" fillId="0" borderId="0" xfId="2" applyFont="1" applyAlignment="1">
      <alignment horizontal="center" vertical="center"/>
    </xf>
    <xf numFmtId="0" fontId="0" fillId="0" borderId="0" xfId="0" applyAlignment="1">
      <alignment horizontal="left" indent="1"/>
    </xf>
    <xf numFmtId="0" fontId="3" fillId="0" borderId="0" xfId="0" applyFont="1"/>
    <xf numFmtId="3" fontId="0" fillId="0" borderId="0" xfId="0" applyNumberFormat="1"/>
    <xf numFmtId="0" fontId="0" fillId="2" borderId="0" xfId="0" applyFill="1"/>
    <xf numFmtId="0" fontId="0" fillId="0" borderId="0" xfId="0" applyNumberFormat="1"/>
  </cellXfs>
  <cellStyles count="3">
    <cellStyle name="Normalny" xfId="0" builtinId="0"/>
    <cellStyle name="Procentowy" xfId="1" builtinId="5"/>
    <cellStyle name="Styl 1" xfId="2" xr:uid="{6AD864AD-1894-41C1-8689-64520EB957AF}"/>
  </cellStyles>
  <dxfs count="2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numFmt numFmtId="3" formatCode="#,##0"/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family val="2"/>
        <charset val="238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family val="2"/>
        <charset val="238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charset val="238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family val="2"/>
        <charset val="238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charset val="238"/>
        <scheme val="minor"/>
      </font>
      <numFmt numFmtId="19" formatCode="dd/mm/yyyy"/>
    </dxf>
    <dxf>
      <font>
        <b val="0"/>
        <strike val="0"/>
        <outline val="0"/>
        <shadow val="0"/>
        <u val="none"/>
        <vertAlign val="baseline"/>
        <sz val="12"/>
        <color rgb="FF0D0D0D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D0D0D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[Projekt Nowy rok, nowy ja1.xlsx]Tabele przestawne!5_najczesciej wykonywanych ćwiczeń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5 najpopularniejszych ćwiczeń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'Tabele przestawne'!$B$3</c:f>
              <c:strCache>
                <c:ptCount val="1"/>
                <c:pt idx="0">
                  <c:v>Suma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'Tabele przestawne'!$A$4:$A$9</c:f>
              <c:strCache>
                <c:ptCount val="5"/>
                <c:pt idx="0">
                  <c:v>Spacer</c:v>
                </c:pt>
                <c:pt idx="1">
                  <c:v>Trening</c:v>
                </c:pt>
                <c:pt idx="2">
                  <c:v>Wyciskanie Na Płaskiej</c:v>
                </c:pt>
                <c:pt idx="3">
                  <c:v>Wiosłowanie Sztanga</c:v>
                </c:pt>
                <c:pt idx="4">
                  <c:v>Przysiad</c:v>
                </c:pt>
              </c:strCache>
            </c:strRef>
          </c:cat>
          <c:val>
            <c:numRef>
              <c:f>'Tabele przestawne'!$B$4:$B$9</c:f>
              <c:numCache>
                <c:formatCode>General</c:formatCode>
                <c:ptCount val="5"/>
                <c:pt idx="0">
                  <c:v>51</c:v>
                </c:pt>
                <c:pt idx="1">
                  <c:v>47</c:v>
                </c:pt>
                <c:pt idx="2">
                  <c:v>30</c:v>
                </c:pt>
                <c:pt idx="3">
                  <c:v>22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AB-48B2-930A-024FFC385A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4014288"/>
        <c:axId val="754012488"/>
      </c:barChart>
      <c:catAx>
        <c:axId val="75401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NAzwa</a:t>
                </a:r>
                <a:r>
                  <a:rPr lang="pl-PL" baseline="0"/>
                  <a:t> Ćwiczenia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4012488"/>
        <c:crosses val="autoZero"/>
        <c:auto val="1"/>
        <c:lblAlgn val="ctr"/>
        <c:lblOffset val="100"/>
        <c:noMultiLvlLbl val="0"/>
      </c:catAx>
      <c:valAx>
        <c:axId val="75401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900"/>
                  <a:t>liczba   wykonanych</a:t>
                </a:r>
                <a:r>
                  <a:rPr lang="pl-PL" sz="900" baseline="0"/>
                  <a:t>   ćwiczeń</a:t>
                </a:r>
                <a:endParaRPr lang="pl-PL" sz="900"/>
              </a:p>
            </c:rich>
          </c:tx>
          <c:layout>
            <c:manualLayout>
              <c:xMode val="edge"/>
              <c:yMode val="edge"/>
              <c:x val="1.5473890956587005E-2"/>
              <c:y val="0.234279923842267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401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[Projekt Nowy rok, nowy ja1.xlsx]Tabele przestawne!5_najczesciej wykonywanych serii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5 ćwiczeń z największą ilością serii</a:t>
            </a:r>
            <a:endParaRPr lang="en-US"/>
          </a:p>
        </c:rich>
      </c:tx>
      <c:layout>
        <c:manualLayout>
          <c:xMode val="edge"/>
          <c:yMode val="edge"/>
          <c:x val="7.736422082870692E-2"/>
          <c:y val="4.31094679741108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3.1295494313210839E-2"/>
          <c:y val="0.16090077282006415"/>
          <c:w val="0.49790398075240594"/>
          <c:h val="0.8298399679206766"/>
        </c:manualLayout>
      </c:layout>
      <c:pieChart>
        <c:varyColors val="1"/>
        <c:ser>
          <c:idx val="0"/>
          <c:order val="0"/>
          <c:tx>
            <c:strRef>
              <c:f>'Tabele przestawne'!$F$3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907-49E9-AC6B-DE49F0BBE7A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907-49E9-AC6B-DE49F0BBE7A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907-49E9-AC6B-DE49F0BBE7A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907-49E9-AC6B-DE49F0BBE7A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907-49E9-AC6B-DE49F0BBE7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'Tabele przestawne'!$E$4:$E$8</c:f>
              <c:strCache>
                <c:ptCount val="5"/>
                <c:pt idx="0">
                  <c:v>Wyciskanie Na Płaskiej</c:v>
                </c:pt>
                <c:pt idx="1">
                  <c:v>Wznosy Bokiem</c:v>
                </c:pt>
                <c:pt idx="2">
                  <c:v>Spacer</c:v>
                </c:pt>
                <c:pt idx="3">
                  <c:v>2ki</c:v>
                </c:pt>
                <c:pt idx="4">
                  <c:v>Wiosłowanie Sztanga</c:v>
                </c:pt>
              </c:strCache>
            </c:strRef>
          </c:cat>
          <c:val>
            <c:numRef>
              <c:f>'Tabele przestawne'!$F$4:$F$8</c:f>
              <c:numCache>
                <c:formatCode>General</c:formatCode>
                <c:ptCount val="5"/>
                <c:pt idx="0">
                  <c:v>56</c:v>
                </c:pt>
                <c:pt idx="1">
                  <c:v>51</c:v>
                </c:pt>
                <c:pt idx="2">
                  <c:v>51</c:v>
                </c:pt>
                <c:pt idx="3">
                  <c:v>49</c:v>
                </c:pt>
                <c:pt idx="4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907-49E9-AC6B-DE49F0BBE7A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ayout>
        <c:manualLayout>
          <c:xMode val="edge"/>
          <c:yMode val="edge"/>
          <c:x val="0.59788696955516218"/>
          <c:y val="0.27916531425938168"/>
          <c:w val="0.39922747156605426"/>
          <c:h val="0.487849956255468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[Projekt Nowy rok, nowy ja1.xlsx]Tabele przestawne!Tydzien_waga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/>
              <a:t>Waga względem tygodni</a:t>
            </a:r>
            <a:r>
              <a:rPr lang="pl-PL" sz="1600" baseline="0"/>
              <a:t> roku</a:t>
            </a:r>
            <a:endParaRPr lang="pl-PL" sz="1600"/>
          </a:p>
        </c:rich>
      </c:tx>
      <c:layout>
        <c:manualLayout>
          <c:xMode val="edge"/>
          <c:yMode val="edge"/>
          <c:x val="0.19953624066222495"/>
          <c:y val="3.87335366862925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'Tabele przestawne'!$K$3</c:f>
              <c:strCache>
                <c:ptCount val="1"/>
                <c:pt idx="0">
                  <c:v>Suma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'Tabele przestawne'!$J$4:$J$16</c:f>
              <c:strCach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strCache>
            </c:strRef>
          </c:cat>
          <c:val>
            <c:numRef>
              <c:f>'Tabele przestawne'!$K$4:$K$16</c:f>
              <c:numCache>
                <c:formatCode>#,##0</c:formatCode>
                <c:ptCount val="13"/>
                <c:pt idx="0">
                  <c:v>98.5</c:v>
                </c:pt>
                <c:pt idx="1">
                  <c:v>98</c:v>
                </c:pt>
                <c:pt idx="2">
                  <c:v>97.018518518518519</c:v>
                </c:pt>
                <c:pt idx="3">
                  <c:v>98.013888888888886</c:v>
                </c:pt>
                <c:pt idx="4">
                  <c:v>98.142857142857139</c:v>
                </c:pt>
                <c:pt idx="5">
                  <c:v>97.828947368421055</c:v>
                </c:pt>
                <c:pt idx="6">
                  <c:v>97.317073170731703</c:v>
                </c:pt>
                <c:pt idx="7">
                  <c:v>97</c:v>
                </c:pt>
                <c:pt idx="8">
                  <c:v>96.65517241379311</c:v>
                </c:pt>
                <c:pt idx="9">
                  <c:v>95.111111111111114</c:v>
                </c:pt>
                <c:pt idx="10">
                  <c:v>94.515625</c:v>
                </c:pt>
                <c:pt idx="11">
                  <c:v>93.267857142857139</c:v>
                </c:pt>
                <c:pt idx="12">
                  <c:v>91.34615384615384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A-4FE5-8E3C-BCA4A44C02B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59256368"/>
        <c:axId val="759258168"/>
      </c:lineChart>
      <c:catAx>
        <c:axId val="7592563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50"/>
                  <a:t>NUMER TYGODNIA</a:t>
                </a:r>
              </a:p>
            </c:rich>
          </c:tx>
          <c:layout>
            <c:manualLayout>
              <c:xMode val="edge"/>
              <c:yMode val="edge"/>
              <c:x val="0.40855038953464157"/>
              <c:y val="0.890943632045994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9258168"/>
        <c:crosses val="autoZero"/>
        <c:auto val="1"/>
        <c:lblAlgn val="ctr"/>
        <c:lblOffset val="100"/>
        <c:noMultiLvlLbl val="0"/>
      </c:catAx>
      <c:valAx>
        <c:axId val="7592581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aseline="0"/>
                  <a:t>WAGA W KG.</a:t>
                </a:r>
                <a:endParaRPr lang="pl-PL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925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[Projekt Nowy rok, nowy ja1.xlsx]Tabele przestawne!Max_cwiczen_kg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Max.</a:t>
            </a:r>
            <a:r>
              <a:rPr lang="pl-PL" baseline="0"/>
              <a:t> ciężar według ćwiczeń wyrażony w kg*</a:t>
            </a:r>
            <a:endParaRPr lang="en-US"/>
          </a:p>
        </c:rich>
      </c:tx>
      <c:layout>
        <c:manualLayout>
          <c:xMode val="edge"/>
          <c:yMode val="edge"/>
          <c:x val="1.761384335154827E-2"/>
          <c:y val="1.1126564673157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'Tabele przestawne'!$F$12</c:f>
              <c:strCache>
                <c:ptCount val="1"/>
                <c:pt idx="0">
                  <c:v>Suma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'Tabele przestawne'!$E$13:$E$51</c:f>
              <c:multiLvlStrCache>
                <c:ptCount val="31"/>
                <c:lvl>
                  <c:pt idx="0">
                    <c:v>Żołnierskie</c:v>
                  </c:pt>
                  <c:pt idx="1">
                    <c:v>Unoszenie Sztangielek Na Bok</c:v>
                  </c:pt>
                  <c:pt idx="2">
                    <c:v>Unoszenie Sztangi do brody</c:v>
                  </c:pt>
                  <c:pt idx="3">
                    <c:v>Żołnierskie hantel</c:v>
                  </c:pt>
                  <c:pt idx="4">
                    <c:v>Wznosy Bokiem</c:v>
                  </c:pt>
                  <c:pt idx="5">
                    <c:v>Arnoldki</c:v>
                  </c:pt>
                  <c:pt idx="6">
                    <c:v>Barki Hantle</c:v>
                  </c:pt>
                  <c:pt idx="7">
                    <c:v>Biceps Sztanga</c:v>
                  </c:pt>
                  <c:pt idx="8">
                    <c:v>Biceps Hantle</c:v>
                  </c:pt>
                  <c:pt idx="9">
                    <c:v>Spacer</c:v>
                  </c:pt>
                  <c:pt idx="10">
                    <c:v>Wyciskanie Na Płaskiej</c:v>
                  </c:pt>
                  <c:pt idx="11">
                    <c:v>Skos Sztanga</c:v>
                  </c:pt>
                  <c:pt idx="12">
                    <c:v>Rozpiętki Maszyna</c:v>
                  </c:pt>
                  <c:pt idx="13">
                    <c:v>Pompki na poreczach</c:v>
                  </c:pt>
                  <c:pt idx="14">
                    <c:v>Pompki na poreczach </c:v>
                  </c:pt>
                  <c:pt idx="15">
                    <c:v>Skos Hantle</c:v>
                  </c:pt>
                  <c:pt idx="16">
                    <c:v>Wyciskani hantli Na Płaskiej</c:v>
                  </c:pt>
                  <c:pt idx="17">
                    <c:v>2ki</c:v>
                  </c:pt>
                  <c:pt idx="18">
                    <c:v>Przysiad</c:v>
                  </c:pt>
                  <c:pt idx="19">
                    <c:v>4ki</c:v>
                  </c:pt>
                  <c:pt idx="20">
                    <c:v>Globet Squat</c:v>
                  </c:pt>
                  <c:pt idx="21">
                    <c:v>Rumnski hantle</c:v>
                  </c:pt>
                  <c:pt idx="22">
                    <c:v>Bulgarski Przysiad</c:v>
                  </c:pt>
                  <c:pt idx="23">
                    <c:v>Wiosłowanie Sztanga</c:v>
                  </c:pt>
                  <c:pt idx="24">
                    <c:v>Przyciąganie Drążka Do Klatki</c:v>
                  </c:pt>
                  <c:pt idx="25">
                    <c:v>Narciarz</c:v>
                  </c:pt>
                  <c:pt idx="26">
                    <c:v>Wiosłowanie Hantel</c:v>
                  </c:pt>
                  <c:pt idx="27">
                    <c:v>Y Raises</c:v>
                  </c:pt>
                  <c:pt idx="28">
                    <c:v>Triceps Wyciag</c:v>
                  </c:pt>
                  <c:pt idx="29">
                    <c:v>Triceps Sztanga</c:v>
                  </c:pt>
                  <c:pt idx="30">
                    <c:v>Trening</c:v>
                  </c:pt>
                </c:lvl>
                <c:lvl>
                  <c:pt idx="0">
                    <c:v>Barki</c:v>
                  </c:pt>
                  <c:pt idx="6">
                    <c:v>Biceps</c:v>
                  </c:pt>
                  <c:pt idx="9">
                    <c:v>Cardio</c:v>
                  </c:pt>
                  <c:pt idx="10">
                    <c:v>Klatka Piersiowa</c:v>
                  </c:pt>
                  <c:pt idx="17">
                    <c:v>Nogi</c:v>
                  </c:pt>
                  <c:pt idx="23">
                    <c:v>Plecy</c:v>
                  </c:pt>
                  <c:pt idx="28">
                    <c:v>Triceps</c:v>
                  </c:pt>
                </c:lvl>
              </c:multiLvlStrCache>
            </c:multiLvlStrRef>
          </c:cat>
          <c:val>
            <c:numRef>
              <c:f>'Tabele przestawne'!$F$13:$F$51</c:f>
              <c:numCache>
                <c:formatCode>General</c:formatCode>
                <c:ptCount val="31"/>
                <c:pt idx="0">
                  <c:v>35</c:v>
                </c:pt>
                <c:pt idx="1">
                  <c:v>23</c:v>
                </c:pt>
                <c:pt idx="2">
                  <c:v>20</c:v>
                </c:pt>
                <c:pt idx="3">
                  <c:v>16</c:v>
                </c:pt>
                <c:pt idx="4">
                  <c:v>10</c:v>
                </c:pt>
                <c:pt idx="5">
                  <c:v>7</c:v>
                </c:pt>
                <c:pt idx="6">
                  <c:v>30</c:v>
                </c:pt>
                <c:pt idx="7">
                  <c:v>30</c:v>
                </c:pt>
                <c:pt idx="8">
                  <c:v>12.5</c:v>
                </c:pt>
                <c:pt idx="9">
                  <c:v>45</c:v>
                </c:pt>
                <c:pt idx="10">
                  <c:v>70</c:v>
                </c:pt>
                <c:pt idx="11">
                  <c:v>60</c:v>
                </c:pt>
                <c:pt idx="12">
                  <c:v>50</c:v>
                </c:pt>
                <c:pt idx="13">
                  <c:v>41</c:v>
                </c:pt>
                <c:pt idx="14">
                  <c:v>34</c:v>
                </c:pt>
                <c:pt idx="15">
                  <c:v>20</c:v>
                </c:pt>
                <c:pt idx="16">
                  <c:v>17.5</c:v>
                </c:pt>
                <c:pt idx="17">
                  <c:v>61</c:v>
                </c:pt>
                <c:pt idx="18">
                  <c:v>60</c:v>
                </c:pt>
                <c:pt idx="19">
                  <c:v>45</c:v>
                </c:pt>
                <c:pt idx="20">
                  <c:v>28</c:v>
                </c:pt>
                <c:pt idx="21">
                  <c:v>17.5</c:v>
                </c:pt>
                <c:pt idx="22">
                  <c:v>5</c:v>
                </c:pt>
                <c:pt idx="23">
                  <c:v>60</c:v>
                </c:pt>
                <c:pt idx="24">
                  <c:v>54.5</c:v>
                </c:pt>
                <c:pt idx="25">
                  <c:v>43</c:v>
                </c:pt>
                <c:pt idx="26">
                  <c:v>17.5</c:v>
                </c:pt>
                <c:pt idx="27">
                  <c:v>6</c:v>
                </c:pt>
                <c:pt idx="28">
                  <c:v>35</c:v>
                </c:pt>
                <c:pt idx="2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19-4CA0-B532-E9FB370AEE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767489912"/>
        <c:axId val="767490272"/>
      </c:barChart>
      <c:catAx>
        <c:axId val="767489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7490272"/>
        <c:crosses val="autoZero"/>
        <c:auto val="1"/>
        <c:lblAlgn val="ctr"/>
        <c:lblOffset val="100"/>
        <c:noMultiLvlLbl val="0"/>
      </c:catAx>
      <c:valAx>
        <c:axId val="7674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748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[Projekt Nowy rok, nowy ja1.xlsx]Tabele przestawne!Intensywnosc_dzienna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Intensywno</a:t>
            </a:r>
            <a:r>
              <a:rPr lang="pl-PL" baseline="0"/>
              <a:t>ść ćwiczeń w podziale na partie ciała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'Tabele przestawne'!$F$55</c:f>
              <c:strCache>
                <c:ptCount val="1"/>
                <c:pt idx="0">
                  <c:v>Suma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'Tabele przestawne'!$E$56:$E$62</c:f>
              <c:strCache>
                <c:ptCount val="7"/>
                <c:pt idx="0">
                  <c:v>Cardio</c:v>
                </c:pt>
                <c:pt idx="1">
                  <c:v>Barki</c:v>
                </c:pt>
                <c:pt idx="2">
                  <c:v>Biceps</c:v>
                </c:pt>
                <c:pt idx="3">
                  <c:v>Triceps</c:v>
                </c:pt>
                <c:pt idx="4">
                  <c:v>Klatka Piersiowa</c:v>
                </c:pt>
                <c:pt idx="5">
                  <c:v>Plecy</c:v>
                </c:pt>
                <c:pt idx="6">
                  <c:v>Nogi</c:v>
                </c:pt>
              </c:strCache>
            </c:strRef>
          </c:cat>
          <c:val>
            <c:numRef>
              <c:f>'Tabele przestawne'!$F$56:$F$62</c:f>
              <c:numCache>
                <c:formatCode>#,##0</c:formatCode>
                <c:ptCount val="7"/>
                <c:pt idx="0">
                  <c:v>656</c:v>
                </c:pt>
                <c:pt idx="1">
                  <c:v>15083.5</c:v>
                </c:pt>
                <c:pt idx="2">
                  <c:v>15383.5</c:v>
                </c:pt>
                <c:pt idx="3">
                  <c:v>18125.2</c:v>
                </c:pt>
                <c:pt idx="4">
                  <c:v>58080</c:v>
                </c:pt>
                <c:pt idx="5">
                  <c:v>58520</c:v>
                </c:pt>
                <c:pt idx="6">
                  <c:v>65953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43-4BC2-A1F8-B6477E4186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3"/>
        <c:overlap val="-20"/>
        <c:axId val="607069048"/>
        <c:axId val="607070488"/>
      </c:barChart>
      <c:catAx>
        <c:axId val="607069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Nazwa</a:t>
                </a:r>
                <a:r>
                  <a:rPr lang="pl-PL" baseline="0"/>
                  <a:t> ćwiczenia</a:t>
                </a:r>
                <a:r>
                  <a:rPr lang="pl-PL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7070488"/>
        <c:crosses val="autoZero"/>
        <c:auto val="1"/>
        <c:lblAlgn val="ctr"/>
        <c:lblOffset val="100"/>
        <c:noMultiLvlLbl val="0"/>
      </c:catAx>
      <c:valAx>
        <c:axId val="607070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suma</a:t>
                </a:r>
                <a:r>
                  <a:rPr lang="pl-PL" baseline="0"/>
                  <a:t> z intensywności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7069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256118</xdr:colOff>
      <xdr:row>16</xdr:row>
      <xdr:rowOff>95250</xdr:rowOff>
    </xdr:from>
    <xdr:to>
      <xdr:col>19</xdr:col>
      <xdr:colOff>303742</xdr:colOff>
      <xdr:row>35</xdr:row>
      <xdr:rowOff>183092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F5D6963-8050-4C75-BFBA-F0A32E89D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302683</xdr:colOff>
      <xdr:row>16</xdr:row>
      <xdr:rowOff>169332</xdr:rowOff>
    </xdr:from>
    <xdr:to>
      <xdr:col>24</xdr:col>
      <xdr:colOff>359833</xdr:colOff>
      <xdr:row>35</xdr:row>
      <xdr:rowOff>190499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C43756A-C9FC-462B-B0A3-674EAFC6D3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0</xdr:row>
      <xdr:rowOff>0</xdr:rowOff>
    </xdr:from>
    <xdr:to>
      <xdr:col>19</xdr:col>
      <xdr:colOff>314325</xdr:colOff>
      <xdr:row>16</xdr:row>
      <xdr:rowOff>123825</xdr:rowOff>
    </xdr:to>
    <xdr:graphicFrame macro="">
      <xdr:nvGraphicFramePr>
        <xdr:cNvPr id="4" name="Wykres 3" descr="Waga">
          <a:extLst>
            <a:ext uri="{FF2B5EF4-FFF2-40B4-BE49-F238E27FC236}">
              <a16:creationId xmlns:a16="http://schemas.microsoft.com/office/drawing/2014/main" id="{EEB9FBDD-6C1F-4C16-8A2F-65EDCE2AC070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266700</xdr:colOff>
      <xdr:row>35</xdr:row>
      <xdr:rowOff>180975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BFA0833F-F391-448D-A9F4-813C45D044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38100</xdr:colOff>
      <xdr:row>0</xdr:row>
      <xdr:rowOff>28575</xdr:rowOff>
    </xdr:from>
    <xdr:to>
      <xdr:col>11</xdr:col>
      <xdr:colOff>266699</xdr:colOff>
      <xdr:row>13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Partia ciała">
              <a:extLst>
                <a:ext uri="{FF2B5EF4-FFF2-40B4-BE49-F238E27FC236}">
                  <a16:creationId xmlns:a16="http://schemas.microsoft.com/office/drawing/2014/main" id="{A410E07B-FCD7-482E-BB5D-BC4EA2E756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rtia ciał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24500" y="28575"/>
              <a:ext cx="1447799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19</xdr:col>
      <xdr:colOff>314324</xdr:colOff>
      <xdr:row>0</xdr:row>
      <xdr:rowOff>0</xdr:rowOff>
    </xdr:from>
    <xdr:to>
      <xdr:col>24</xdr:col>
      <xdr:colOff>361950</xdr:colOff>
      <xdr:row>17</xdr:row>
      <xdr:rowOff>21166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7CC63FBE-3401-44FE-8D7D-7439EAA41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238125</xdr:colOff>
      <xdr:row>37</xdr:row>
      <xdr:rowOff>76200</xdr:rowOff>
    </xdr:from>
    <xdr:to>
      <xdr:col>9</xdr:col>
      <xdr:colOff>238125</xdr:colOff>
      <xdr:row>50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Partia ciała 1">
              <a:extLst>
                <a:ext uri="{FF2B5EF4-FFF2-40B4-BE49-F238E27FC236}">
                  <a16:creationId xmlns:a16="http://schemas.microsoft.com/office/drawing/2014/main" id="{8EE7989F-AA22-1AEC-8A24-AC885AFB39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rtia ciał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8450" y="71247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" refreshedDate="45433.616721643521" createdVersion="8" refreshedVersion="8" minRefreshableVersion="3" recordCount="440" xr:uid="{A5118B46-C8B8-421E-8FF4-A9AC0C496D74}">
  <cacheSource type="worksheet">
    <worksheetSource name="siłownia"/>
  </cacheSource>
  <cacheFields count="13">
    <cacheField name="Ćwiczenia" numFmtId="0">
      <sharedItems containsBlank="1" count="34">
        <s v="Trening"/>
        <s v="Spacer"/>
        <s v="Wyciskanie Na Płaskiej"/>
        <s v="Przyciąganie Drążka Do Klatki"/>
        <s v="Wiosłowanie Sztanga"/>
        <s v="4ki"/>
        <s v="Biceps Sztanga"/>
        <s v="Biceps Hantle"/>
        <s v="Triceps Wyciag"/>
        <s v="Triceps Sztanga"/>
        <s v="Wznosy Bokiem"/>
        <s v="Przysiad"/>
        <s v="2ki"/>
        <s v="Barki Hantle"/>
        <s v="Narciarz"/>
        <s v="Skos Hantle"/>
        <s v="Wiosłowanie Hantel"/>
        <s v="Skos Sztanga"/>
        <s v="Rozpiętki Maszyna"/>
        <s v="Arnoldki"/>
        <s v="Unoszenie Sztangielek Na Bok"/>
        <s v="Y Raises"/>
        <s v="Bulgarski Przysiad"/>
        <s v="Globet Squat"/>
        <s v="Rumnski hantle"/>
        <s v="Żołnierskie"/>
        <s v="Unoszenie Sztangi do brody"/>
        <s v="Pompki na poreczach "/>
        <s v="Pompki na poreczach"/>
        <s v="Wyciskani hantli Na Płaskiej"/>
        <s v="Żołnierskie hantel"/>
        <m u="1"/>
        <s v="T-Row" u="1"/>
        <s v="Rumunski Martwy Ciąg" u="1"/>
      </sharedItems>
    </cacheField>
    <cacheField name="data" numFmtId="14">
      <sharedItems containsSemiMixedTypes="0" containsNonDate="0" containsDate="1" containsString="0" minDate="2024-01-12T00:00:00" maxDate="2024-04-11T00:00:00"/>
    </cacheField>
    <cacheField name="Serie" numFmtId="0">
      <sharedItems containsString="0" containsBlank="1" containsNumber="1" containsInteger="1" minValue="1" maxValue="4"/>
    </cacheField>
    <cacheField name="Powtórzenia" numFmtId="0">
      <sharedItems containsString="0" containsBlank="1" containsNumber="1" containsInteger="1" minValue="1" maxValue="16"/>
    </cacheField>
    <cacheField name="Ciężar kg" numFmtId="0">
      <sharedItems containsString="0" containsBlank="1" containsNumber="1" minValue="1" maxValue="70"/>
    </cacheField>
    <cacheField name="Partia ciała" numFmtId="0">
      <sharedItems count="9">
        <s v=""/>
        <s v="Cardio"/>
        <s v="Klatka Piersiowa"/>
        <s v="Plecy"/>
        <s v="Nogi"/>
        <s v="Biceps"/>
        <s v="Triceps"/>
        <s v="Barki"/>
        <s v="Trening" u="1"/>
      </sharedItems>
    </cacheField>
    <cacheField name="Intensywność dzienna" numFmtId="0">
      <sharedItems containsString="0" containsBlank="1" containsNumber="1" minValue="0" maxValue="2520" count="121">
        <m/>
        <n v="8"/>
        <n v="500"/>
        <n v="1320"/>
        <n v="1425"/>
        <n v="1500"/>
        <n v="1134"/>
        <n v="5"/>
        <n v="750"/>
        <n v="80"/>
        <n v="175"/>
        <n v="734.4"/>
        <n v="254.4"/>
        <n v="70"/>
        <n v="300"/>
        <n v="360"/>
        <n v="400"/>
        <n v="1050"/>
        <n v="840"/>
        <n v="10"/>
        <n v="1920"/>
        <n v="280"/>
        <n v="1080"/>
        <n v="240"/>
        <n v="408"/>
        <n v="210"/>
        <n v="480"/>
        <n v="450"/>
        <n v="108"/>
        <n v="600"/>
        <n v="1200"/>
        <n v="150"/>
        <n v="420"/>
        <n v="960"/>
        <n v="6"/>
        <n v="1000"/>
        <n v="330"/>
        <n v="1744"/>
        <n v="125"/>
        <n v="412.5"/>
        <n v="320"/>
        <n v="800"/>
        <n v="2112"/>
        <n v="405"/>
        <n v="560"/>
        <n v="2520"/>
        <n v="98"/>
        <n v="252"/>
        <n v="543"/>
        <n v="23"/>
        <n v="25"/>
        <n v="12"/>
        <n v="120"/>
        <n v="1290"/>
        <n v="36"/>
        <n v="720"/>
        <n v="525"/>
        <n v="1872"/>
        <n v="2496"/>
        <n v="15"/>
        <n v="1980"/>
        <n v="490"/>
        <n v="180"/>
        <n v="975"/>
        <n v="30"/>
        <n v="160"/>
        <n v="1548"/>
        <n v="1260"/>
        <n v="144"/>
        <n v="262.5"/>
        <n v="640"/>
        <n v="864"/>
        <n v="250"/>
        <n v="2196"/>
        <n v="20"/>
        <n v="260"/>
        <n v="310"/>
        <n v="1440"/>
        <n v="367.5"/>
        <n v="192"/>
        <n v="1800"/>
        <n v="288"/>
        <n v="200"/>
        <n v="900"/>
        <n v="440"/>
        <n v="432"/>
        <n v="540"/>
        <n v="780"/>
        <n v="385"/>
        <n v="340"/>
        <n v="648"/>
        <n v="216"/>
        <n v="100"/>
        <n v="1032"/>
        <n v="1215"/>
        <n v="1680"/>
        <n v="1230"/>
        <n v="2352"/>
        <n v="168"/>
        <n v="816"/>
        <n v="1476"/>
        <n v="768"/>
        <n v="13"/>
        <n v="48"/>
        <n v="1600"/>
        <n v="770"/>
        <n v="1170"/>
        <n v="0"/>
        <n v="40"/>
        <n v="315"/>
        <n v="1152"/>
        <n v="45"/>
        <n v="1488"/>
        <n v="1350"/>
        <n v="1296"/>
        <n v="225"/>
        <n v="1728"/>
        <n v="2160"/>
        <n v="336"/>
        <n v="460"/>
        <n v="576"/>
      </sharedItems>
    </cacheField>
    <cacheField name="intensywność" numFmtId="0">
      <sharedItems containsString="0" containsBlank="1" containsNumber="1" minValue="0" maxValue="6336"/>
    </cacheField>
    <cacheField name="intensywność dzienna w %" numFmtId="9">
      <sharedItems containsBlank="1" containsMixedTypes="1" containsNumber="1" minValue="4.5161290322580643E-2" maxValue="1"/>
    </cacheField>
    <cacheField name="max total" numFmtId="0">
      <sharedItems containsString="0" containsBlank="1" containsNumber="1" minValue="5" maxValue="70"/>
    </cacheField>
    <cacheField name="Max % do max dzienny" numFmtId="0">
      <sharedItems containsString="0" containsBlank="1" containsNumber="1" minValue="0" maxValue="1"/>
    </cacheField>
    <cacheField name="Waga" numFmtId="0">
      <sharedItems containsSemiMixedTypes="0" containsString="0" containsNumber="1" minValue="89" maxValue="98.5"/>
    </cacheField>
    <cacheField name="Numer tygodnia" numFmtId="0">
      <sharedItems containsSemiMixedTypes="0" containsString="0" containsNumber="1" containsInteger="1" minValue="1" maxValue="15" count="14">
        <n v="2"/>
        <n v="3"/>
        <n v="4"/>
        <n v="5"/>
        <n v="6"/>
        <n v="7"/>
        <n v="8"/>
        <n v="10"/>
        <n v="11"/>
        <n v="12"/>
        <n v="13"/>
        <n v="14"/>
        <n v="15"/>
        <n v="1" u="1"/>
      </sharedItems>
    </cacheField>
  </cacheFields>
  <extLst>
    <ext xmlns:x14="http://schemas.microsoft.com/office/spreadsheetml/2009/9/main" uri="{725AE2AE-9491-48be-B2B4-4EB974FC3084}">
      <x14:pivotCacheDefinition pivotCacheId="70040002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0">
  <r>
    <x v="0"/>
    <d v="2024-01-12T00:00:00"/>
    <m/>
    <m/>
    <m/>
    <x v="0"/>
    <x v="0"/>
    <m/>
    <m/>
    <m/>
    <m/>
    <n v="98.5"/>
    <x v="0"/>
  </r>
  <r>
    <x v="1"/>
    <d v="2024-01-12T00:00:00"/>
    <n v="1"/>
    <n v="1"/>
    <n v="8"/>
    <x v="1"/>
    <x v="1"/>
    <n v="8"/>
    <n v="1"/>
    <n v="45"/>
    <n v="0.17777777777777778"/>
    <n v="98.5"/>
    <x v="0"/>
  </r>
  <r>
    <x v="2"/>
    <d v="2024-01-12T00:00:00"/>
    <n v="1"/>
    <n v="10"/>
    <n v="50"/>
    <x v="2"/>
    <x v="2"/>
    <n v="1820"/>
    <n v="0.27472527472527475"/>
    <n v="70"/>
    <n v="0.7142857142857143"/>
    <n v="98.5"/>
    <x v="0"/>
  </r>
  <r>
    <x v="2"/>
    <d v="2024-01-12T00:00:00"/>
    <n v="3"/>
    <n v="8"/>
    <n v="55"/>
    <x v="2"/>
    <x v="3"/>
    <n v="1820"/>
    <n v="0.72527472527472525"/>
    <n v="70"/>
    <n v="0.7857142857142857"/>
    <n v="98.5"/>
    <x v="0"/>
  </r>
  <r>
    <x v="3"/>
    <d v="2024-01-12T00:00:00"/>
    <n v="3"/>
    <n v="10"/>
    <n v="47.5"/>
    <x v="3"/>
    <x v="4"/>
    <n v="1425"/>
    <n v="1"/>
    <n v="54.5"/>
    <n v="0.87155963302752293"/>
    <n v="98.5"/>
    <x v="0"/>
  </r>
  <r>
    <x v="4"/>
    <d v="2024-01-12T00:00:00"/>
    <n v="3"/>
    <n v="10"/>
    <n v="50"/>
    <x v="3"/>
    <x v="5"/>
    <n v="1500"/>
    <n v="1"/>
    <n v="60"/>
    <n v="0.83333333333333337"/>
    <n v="98.5"/>
    <x v="0"/>
  </r>
  <r>
    <x v="5"/>
    <d v="2024-01-12T00:00:00"/>
    <n v="3"/>
    <n v="12"/>
    <n v="31.5"/>
    <x v="4"/>
    <x v="6"/>
    <n v="1134"/>
    <n v="1"/>
    <n v="45"/>
    <n v="0.7"/>
    <n v="98.5"/>
    <x v="0"/>
  </r>
  <r>
    <x v="0"/>
    <d v="2024-01-13T00:00:00"/>
    <m/>
    <m/>
    <m/>
    <x v="0"/>
    <x v="0"/>
    <m/>
    <m/>
    <m/>
    <m/>
    <n v="98.5"/>
    <x v="0"/>
  </r>
  <r>
    <x v="1"/>
    <d v="2024-01-13T00:00:00"/>
    <n v="1"/>
    <n v="1"/>
    <n v="5"/>
    <x v="1"/>
    <x v="7"/>
    <n v="10"/>
    <n v="0.5"/>
    <n v="45"/>
    <n v="0.1111111111111111"/>
    <n v="98.5"/>
    <x v="0"/>
  </r>
  <r>
    <x v="6"/>
    <d v="2024-01-13T00:00:00"/>
    <n v="3"/>
    <n v="10"/>
    <n v="25"/>
    <x v="5"/>
    <x v="8"/>
    <n v="750"/>
    <n v="1"/>
    <n v="30"/>
    <n v="0.83333333333333337"/>
    <n v="98.5"/>
    <x v="0"/>
  </r>
  <r>
    <x v="7"/>
    <d v="2024-01-13T00:00:00"/>
    <n v="1"/>
    <n v="8"/>
    <n v="10"/>
    <x v="5"/>
    <x v="9"/>
    <n v="255"/>
    <n v="0.31372549019607843"/>
    <n v="12.5"/>
    <n v="0.8"/>
    <n v="98.5"/>
    <x v="0"/>
  </r>
  <r>
    <x v="7"/>
    <d v="2024-01-13T00:00:00"/>
    <n v="2"/>
    <n v="7"/>
    <n v="12.5"/>
    <x v="5"/>
    <x v="10"/>
    <n v="255"/>
    <n v="0.68627450980392157"/>
    <n v="12.5"/>
    <n v="1"/>
    <n v="98.5"/>
    <x v="0"/>
  </r>
  <r>
    <x v="8"/>
    <d v="2024-01-13T00:00:00"/>
    <n v="3"/>
    <n v="12"/>
    <n v="20.399999999999999"/>
    <x v="6"/>
    <x v="11"/>
    <n v="988.8"/>
    <n v="0.74271844660194175"/>
    <n v="35"/>
    <n v="0.58285714285714285"/>
    <n v="98.5"/>
    <x v="0"/>
  </r>
  <r>
    <x v="8"/>
    <d v="2024-01-13T00:00:00"/>
    <n v="1"/>
    <n v="16"/>
    <n v="15.9"/>
    <x v="6"/>
    <x v="12"/>
    <n v="988.8"/>
    <n v="0.25728155339805825"/>
    <n v="35"/>
    <n v="0.45428571428571429"/>
    <n v="98.5"/>
    <x v="0"/>
  </r>
  <r>
    <x v="9"/>
    <d v="2024-01-13T00:00:00"/>
    <n v="1"/>
    <n v="14"/>
    <n v="5"/>
    <x v="6"/>
    <x v="13"/>
    <n v="370"/>
    <n v="0.1891891891891892"/>
    <n v="20"/>
    <n v="0.25"/>
    <n v="98.5"/>
    <x v="0"/>
  </r>
  <r>
    <x v="9"/>
    <d v="2024-01-13T00:00:00"/>
    <n v="3"/>
    <n v="10"/>
    <n v="10"/>
    <x v="6"/>
    <x v="14"/>
    <n v="370"/>
    <n v="0.81081081081081086"/>
    <n v="20"/>
    <n v="0.5"/>
    <n v="98.5"/>
    <x v="0"/>
  </r>
  <r>
    <x v="10"/>
    <d v="2024-01-13T00:00:00"/>
    <n v="4"/>
    <n v="12"/>
    <n v="7.5"/>
    <x v="7"/>
    <x v="15"/>
    <n v="360"/>
    <n v="1"/>
    <n v="10"/>
    <n v="0.75"/>
    <n v="98.5"/>
    <x v="0"/>
  </r>
  <r>
    <x v="1"/>
    <d v="2024-01-13T00:00:00"/>
    <n v="1"/>
    <n v="1"/>
    <n v="5"/>
    <x v="1"/>
    <x v="7"/>
    <n v="10"/>
    <n v="0.5"/>
    <n v="45"/>
    <n v="0.1111111111111111"/>
    <n v="98.5"/>
    <x v="0"/>
  </r>
  <r>
    <x v="0"/>
    <d v="2024-01-14T00:00:00"/>
    <m/>
    <m/>
    <m/>
    <x v="0"/>
    <x v="0"/>
    <m/>
    <m/>
    <m/>
    <m/>
    <n v="98.5"/>
    <x v="0"/>
  </r>
  <r>
    <x v="1"/>
    <d v="2024-01-14T00:00:00"/>
    <n v="1"/>
    <n v="1"/>
    <n v="5"/>
    <x v="1"/>
    <x v="7"/>
    <n v="15"/>
    <n v="0.33333333333333331"/>
    <n v="45"/>
    <n v="0.1111111111111111"/>
    <n v="98.5"/>
    <x v="0"/>
  </r>
  <r>
    <x v="11"/>
    <d v="2024-01-14T00:00:00"/>
    <n v="1"/>
    <n v="10"/>
    <n v="40"/>
    <x v="4"/>
    <x v="16"/>
    <n v="1450"/>
    <n v="0.27586206896551724"/>
    <n v="60"/>
    <n v="0.66666666666666663"/>
    <n v="98.5"/>
    <x v="0"/>
  </r>
  <r>
    <x v="11"/>
    <d v="2024-01-14T00:00:00"/>
    <n v="3"/>
    <n v="7"/>
    <n v="50"/>
    <x v="4"/>
    <x v="17"/>
    <n v="1450"/>
    <n v="0.72413793103448276"/>
    <n v="60"/>
    <n v="0.83333333333333337"/>
    <n v="98.5"/>
    <x v="0"/>
  </r>
  <r>
    <x v="5"/>
    <d v="2024-01-14T00:00:00"/>
    <n v="3"/>
    <n v="12"/>
    <n v="31.5"/>
    <x v="4"/>
    <x v="6"/>
    <n v="1134"/>
    <n v="1"/>
    <n v="45"/>
    <n v="0.7"/>
    <n v="98.5"/>
    <x v="0"/>
  </r>
  <r>
    <x v="12"/>
    <d v="2024-01-14T00:00:00"/>
    <n v="3"/>
    <n v="8"/>
    <n v="35"/>
    <x v="4"/>
    <x v="18"/>
    <n v="840"/>
    <n v="1"/>
    <n v="61"/>
    <n v="0.57377049180327866"/>
    <n v="98.5"/>
    <x v="0"/>
  </r>
  <r>
    <x v="1"/>
    <d v="2024-01-14T00:00:00"/>
    <n v="1"/>
    <n v="1"/>
    <n v="10"/>
    <x v="1"/>
    <x v="19"/>
    <n v="15"/>
    <n v="0.66666666666666663"/>
    <n v="45"/>
    <n v="0.22222222222222221"/>
    <n v="98.5"/>
    <x v="0"/>
  </r>
  <r>
    <x v="0"/>
    <d v="2024-01-15T00:00:00"/>
    <m/>
    <m/>
    <m/>
    <x v="0"/>
    <x v="0"/>
    <m/>
    <m/>
    <m/>
    <m/>
    <n v="98"/>
    <x v="1"/>
  </r>
  <r>
    <x v="2"/>
    <d v="2024-01-15T00:00:00"/>
    <n v="4"/>
    <n v="8"/>
    <n v="60"/>
    <x v="2"/>
    <x v="20"/>
    <n v="1920"/>
    <n v="1"/>
    <n v="70"/>
    <n v="0.8571428571428571"/>
    <n v="98"/>
    <x v="1"/>
  </r>
  <r>
    <x v="13"/>
    <d v="2024-01-15T00:00:00"/>
    <n v="1"/>
    <n v="14"/>
    <n v="20"/>
    <x v="5"/>
    <x v="21"/>
    <n v="1360"/>
    <n v="0.20588235294117646"/>
    <n v="30"/>
    <n v="0.66666666666666663"/>
    <n v="98"/>
    <x v="1"/>
  </r>
  <r>
    <x v="13"/>
    <d v="2024-01-15T00:00:00"/>
    <n v="3"/>
    <n v="12"/>
    <n v="30"/>
    <x v="5"/>
    <x v="22"/>
    <n v="1360"/>
    <n v="0.79411764705882348"/>
    <n v="30"/>
    <n v="1"/>
    <n v="98"/>
    <x v="1"/>
  </r>
  <r>
    <x v="10"/>
    <d v="2024-01-15T00:00:00"/>
    <n v="3"/>
    <n v="10"/>
    <n v="8"/>
    <x v="7"/>
    <x v="23"/>
    <n v="240"/>
    <n v="1"/>
    <n v="10"/>
    <n v="0.8"/>
    <n v="98"/>
    <x v="1"/>
  </r>
  <r>
    <x v="14"/>
    <d v="2024-01-15T00:00:00"/>
    <n v="1"/>
    <n v="12"/>
    <n v="34"/>
    <x v="3"/>
    <x v="24"/>
    <n v="408"/>
    <n v="1"/>
    <n v="43"/>
    <n v="0.79069767441860461"/>
    <n v="98"/>
    <x v="1"/>
  </r>
  <r>
    <x v="1"/>
    <d v="2024-01-15T00:00:00"/>
    <n v="1"/>
    <n v="1"/>
    <n v="10"/>
    <x v="1"/>
    <x v="19"/>
    <n v="10"/>
    <n v="1"/>
    <n v="45"/>
    <n v="0.22222222222222221"/>
    <n v="98"/>
    <x v="1"/>
  </r>
  <r>
    <x v="0"/>
    <d v="2024-01-17T00:00:00"/>
    <m/>
    <m/>
    <m/>
    <x v="0"/>
    <x v="0"/>
    <m/>
    <m/>
    <m/>
    <m/>
    <n v="98"/>
    <x v="1"/>
  </r>
  <r>
    <x v="1"/>
    <d v="2024-01-17T00:00:00"/>
    <n v="1"/>
    <n v="1"/>
    <n v="5"/>
    <x v="1"/>
    <x v="7"/>
    <n v="15"/>
    <n v="0.33333333333333331"/>
    <n v="45"/>
    <n v="0.1111111111111111"/>
    <n v="98"/>
    <x v="1"/>
  </r>
  <r>
    <x v="15"/>
    <d v="2024-01-17T00:00:00"/>
    <n v="1"/>
    <n v="14"/>
    <n v="15"/>
    <x v="2"/>
    <x v="25"/>
    <n v="690"/>
    <n v="0.30434782608695654"/>
    <n v="20"/>
    <n v="0.75"/>
    <n v="98"/>
    <x v="1"/>
  </r>
  <r>
    <x v="15"/>
    <d v="2024-01-17T00:00:00"/>
    <n v="3"/>
    <n v="8"/>
    <n v="20"/>
    <x v="2"/>
    <x v="26"/>
    <n v="690"/>
    <n v="0.69565217391304346"/>
    <n v="20"/>
    <n v="1"/>
    <n v="98"/>
    <x v="1"/>
  </r>
  <r>
    <x v="16"/>
    <d v="2024-01-17T00:00:00"/>
    <n v="3"/>
    <n v="10"/>
    <n v="15"/>
    <x v="3"/>
    <x v="27"/>
    <n v="450"/>
    <n v="1"/>
    <n v="17.5"/>
    <n v="0.8571428571428571"/>
    <n v="98"/>
    <x v="1"/>
  </r>
  <r>
    <x v="3"/>
    <d v="2024-01-17T00:00:00"/>
    <n v="3"/>
    <n v="10"/>
    <n v="50"/>
    <x v="3"/>
    <x v="5"/>
    <n v="1500"/>
    <n v="1"/>
    <n v="54.5"/>
    <n v="0.91743119266055051"/>
    <n v="98"/>
    <x v="1"/>
  </r>
  <r>
    <x v="10"/>
    <d v="2024-01-17T00:00:00"/>
    <n v="3"/>
    <n v="12"/>
    <n v="3"/>
    <x v="7"/>
    <x v="28"/>
    <n v="318"/>
    <n v="0.33962264150943394"/>
    <n v="10"/>
    <n v="0.3"/>
    <n v="98"/>
    <x v="1"/>
  </r>
  <r>
    <x v="10"/>
    <d v="2024-01-17T00:00:00"/>
    <n v="3"/>
    <n v="10"/>
    <n v="7"/>
    <x v="7"/>
    <x v="25"/>
    <n v="318"/>
    <n v="0.660377358490566"/>
    <n v="10"/>
    <n v="0.7"/>
    <n v="98"/>
    <x v="1"/>
  </r>
  <r>
    <x v="1"/>
    <d v="2024-01-17T00:00:00"/>
    <n v="1"/>
    <n v="1"/>
    <n v="10"/>
    <x v="1"/>
    <x v="19"/>
    <n v="15"/>
    <n v="0.66666666666666663"/>
    <n v="45"/>
    <n v="0.22222222222222221"/>
    <n v="98"/>
    <x v="1"/>
  </r>
  <r>
    <x v="0"/>
    <d v="2024-01-18T00:00:00"/>
    <m/>
    <m/>
    <m/>
    <x v="0"/>
    <x v="0"/>
    <m/>
    <m/>
    <m/>
    <m/>
    <n v="98"/>
    <x v="1"/>
  </r>
  <r>
    <x v="1"/>
    <d v="2024-01-18T00:00:00"/>
    <n v="1"/>
    <n v="1"/>
    <n v="5"/>
    <x v="1"/>
    <x v="7"/>
    <n v="15"/>
    <n v="0.33333333333333331"/>
    <n v="45"/>
    <n v="0.1111111111111111"/>
    <n v="98"/>
    <x v="1"/>
  </r>
  <r>
    <x v="2"/>
    <d v="2024-01-18T00:00:00"/>
    <n v="3"/>
    <n v="6"/>
    <n v="60"/>
    <x v="2"/>
    <x v="22"/>
    <n v="1550"/>
    <n v="0.6967741935483871"/>
    <n v="70"/>
    <n v="0.8571428571428571"/>
    <n v="98"/>
    <x v="1"/>
  </r>
  <r>
    <x v="2"/>
    <d v="2024-01-18T00:00:00"/>
    <n v="1"/>
    <n v="8"/>
    <n v="50"/>
    <x v="2"/>
    <x v="16"/>
    <n v="1550"/>
    <n v="0.25806451612903225"/>
    <n v="70"/>
    <n v="0.7142857142857143"/>
    <n v="98"/>
    <x v="1"/>
  </r>
  <r>
    <x v="2"/>
    <d v="2024-01-18T00:00:00"/>
    <n v="1"/>
    <n v="1"/>
    <n v="70"/>
    <x v="2"/>
    <x v="13"/>
    <n v="1550"/>
    <n v="4.5161290322580643E-2"/>
    <n v="70"/>
    <n v="1"/>
    <n v="98"/>
    <x v="1"/>
  </r>
  <r>
    <x v="4"/>
    <d v="2024-01-18T00:00:00"/>
    <n v="1"/>
    <n v="12"/>
    <n v="50"/>
    <x v="3"/>
    <x v="29"/>
    <n v="1800"/>
    <n v="0.33333333333333331"/>
    <n v="60"/>
    <n v="0.83333333333333337"/>
    <n v="98"/>
    <x v="1"/>
  </r>
  <r>
    <x v="4"/>
    <d v="2024-01-18T00:00:00"/>
    <n v="2"/>
    <n v="10"/>
    <n v="60"/>
    <x v="3"/>
    <x v="30"/>
    <n v="1800"/>
    <n v="0.66666666666666663"/>
    <n v="60"/>
    <n v="1"/>
    <n v="98"/>
    <x v="1"/>
  </r>
  <r>
    <x v="13"/>
    <d v="2024-01-18T00:00:00"/>
    <n v="1"/>
    <n v="12"/>
    <n v="12.5"/>
    <x v="5"/>
    <x v="31"/>
    <n v="570"/>
    <n v="0.26315789473684209"/>
    <n v="30"/>
    <n v="0.41666666666666669"/>
    <n v="98"/>
    <x v="1"/>
  </r>
  <r>
    <x v="13"/>
    <d v="2024-01-18T00:00:00"/>
    <n v="3"/>
    <n v="8"/>
    <n v="17.5"/>
    <x v="5"/>
    <x v="32"/>
    <n v="570"/>
    <n v="0.73684210526315785"/>
    <n v="30"/>
    <n v="0.58333333333333337"/>
    <n v="98"/>
    <x v="1"/>
  </r>
  <r>
    <x v="8"/>
    <d v="2024-01-18T00:00:00"/>
    <n v="4"/>
    <n v="8"/>
    <n v="30"/>
    <x v="6"/>
    <x v="33"/>
    <n v="960"/>
    <n v="1"/>
    <n v="35"/>
    <n v="0.8571428571428571"/>
    <n v="98"/>
    <x v="1"/>
  </r>
  <r>
    <x v="6"/>
    <d v="2024-01-18T00:00:00"/>
    <n v="3"/>
    <n v="10"/>
    <n v="25"/>
    <x v="5"/>
    <x v="8"/>
    <n v="750"/>
    <n v="1"/>
    <n v="30"/>
    <n v="0.83333333333333337"/>
    <n v="98"/>
    <x v="1"/>
  </r>
  <r>
    <x v="1"/>
    <d v="2024-01-18T00:00:00"/>
    <n v="1"/>
    <n v="1"/>
    <n v="10"/>
    <x v="1"/>
    <x v="19"/>
    <n v="15"/>
    <n v="0.66666666666666663"/>
    <n v="45"/>
    <n v="0.22222222222222221"/>
    <n v="98"/>
    <x v="1"/>
  </r>
  <r>
    <x v="0"/>
    <d v="2024-01-19T00:00:00"/>
    <m/>
    <m/>
    <m/>
    <x v="0"/>
    <x v="0"/>
    <m/>
    <m/>
    <m/>
    <m/>
    <n v="98"/>
    <x v="1"/>
  </r>
  <r>
    <x v="1"/>
    <d v="2024-01-19T00:00:00"/>
    <n v="1"/>
    <n v="1"/>
    <n v="6"/>
    <x v="1"/>
    <x v="34"/>
    <n v="16"/>
    <n v="0.375"/>
    <n v="45"/>
    <n v="0.13333333333333333"/>
    <n v="98"/>
    <x v="1"/>
  </r>
  <r>
    <x v="17"/>
    <d v="2024-01-19T00:00:00"/>
    <n v="2"/>
    <n v="10"/>
    <n v="50"/>
    <x v="2"/>
    <x v="35"/>
    <n v="1570"/>
    <n v="0.63694267515923564"/>
    <n v="60"/>
    <n v="0.83333333333333337"/>
    <n v="98"/>
    <x v="1"/>
  </r>
  <r>
    <x v="17"/>
    <d v="2024-01-19T00:00:00"/>
    <n v="1"/>
    <n v="6"/>
    <n v="55"/>
    <x v="2"/>
    <x v="36"/>
    <n v="1570"/>
    <n v="0.21019108280254778"/>
    <n v="60"/>
    <n v="0.91666666666666663"/>
    <n v="98"/>
    <x v="1"/>
  </r>
  <r>
    <x v="17"/>
    <d v="2024-01-19T00:00:00"/>
    <n v="1"/>
    <n v="4"/>
    <n v="60"/>
    <x v="2"/>
    <x v="23"/>
    <n v="1570"/>
    <n v="0.15286624203821655"/>
    <n v="60"/>
    <n v="1"/>
    <n v="98"/>
    <x v="1"/>
  </r>
  <r>
    <x v="3"/>
    <d v="2024-01-19T00:00:00"/>
    <n v="4"/>
    <n v="8"/>
    <n v="54.5"/>
    <x v="3"/>
    <x v="37"/>
    <n v="1744"/>
    <n v="1"/>
    <n v="54.5"/>
    <n v="1"/>
    <n v="98"/>
    <x v="1"/>
  </r>
  <r>
    <x v="13"/>
    <d v="2024-01-19T00:00:00"/>
    <n v="1"/>
    <n v="10"/>
    <n v="12.5"/>
    <x v="5"/>
    <x v="38"/>
    <n v="537.5"/>
    <n v="0.23255813953488372"/>
    <n v="30"/>
    <n v="0.41666666666666669"/>
    <n v="98"/>
    <x v="1"/>
  </r>
  <r>
    <x v="13"/>
    <d v="2024-01-19T00:00:00"/>
    <n v="3"/>
    <n v="11"/>
    <n v="12.5"/>
    <x v="5"/>
    <x v="39"/>
    <n v="537.5"/>
    <n v="0.76744186046511631"/>
    <n v="30"/>
    <n v="0.41666666666666669"/>
    <n v="98"/>
    <x v="1"/>
  </r>
  <r>
    <x v="10"/>
    <d v="2024-01-19T00:00:00"/>
    <n v="3"/>
    <n v="10"/>
    <n v="7"/>
    <x v="7"/>
    <x v="25"/>
    <n v="210"/>
    <n v="1"/>
    <n v="10"/>
    <n v="0.7"/>
    <n v="98"/>
    <x v="1"/>
  </r>
  <r>
    <x v="1"/>
    <d v="2024-01-19T00:00:00"/>
    <n v="1"/>
    <n v="1"/>
    <n v="10"/>
    <x v="1"/>
    <x v="19"/>
    <n v="16"/>
    <n v="0.625"/>
    <n v="45"/>
    <n v="0.22222222222222221"/>
    <n v="98"/>
    <x v="1"/>
  </r>
  <r>
    <x v="0"/>
    <d v="2024-01-21T00:00:00"/>
    <m/>
    <m/>
    <m/>
    <x v="0"/>
    <x v="0"/>
    <m/>
    <m/>
    <m/>
    <m/>
    <n v="98"/>
    <x v="1"/>
  </r>
  <r>
    <x v="1"/>
    <d v="2024-01-21T00:00:00"/>
    <n v="1"/>
    <n v="1"/>
    <n v="5"/>
    <x v="1"/>
    <x v="7"/>
    <n v="5"/>
    <n v="1"/>
    <n v="45"/>
    <n v="0.1111111111111111"/>
    <n v="98"/>
    <x v="1"/>
  </r>
  <r>
    <x v="11"/>
    <d v="2024-01-21T00:00:00"/>
    <n v="1"/>
    <n v="8"/>
    <n v="40"/>
    <x v="4"/>
    <x v="40"/>
    <n v="1120"/>
    <n v="0.2857142857142857"/>
    <n v="60"/>
    <n v="0.66666666666666663"/>
    <n v="98"/>
    <x v="1"/>
  </r>
  <r>
    <x v="11"/>
    <d v="2024-01-21T00:00:00"/>
    <n v="2"/>
    <n v="8"/>
    <n v="50"/>
    <x v="4"/>
    <x v="41"/>
    <n v="1120"/>
    <n v="0.7142857142857143"/>
    <n v="60"/>
    <n v="0.83333333333333337"/>
    <n v="98"/>
    <x v="1"/>
  </r>
  <r>
    <x v="12"/>
    <d v="2024-01-21T00:00:00"/>
    <n v="4"/>
    <n v="12"/>
    <n v="44"/>
    <x v="4"/>
    <x v="42"/>
    <n v="6336"/>
    <n v="0.33333333333333331"/>
    <n v="61"/>
    <n v="0.72131147540983609"/>
    <n v="98"/>
    <x v="1"/>
  </r>
  <r>
    <x v="12"/>
    <d v="2024-01-21T00:00:00"/>
    <n v="4"/>
    <n v="12"/>
    <n v="44"/>
    <x v="4"/>
    <x v="42"/>
    <n v="6336"/>
    <n v="0.33333333333333331"/>
    <n v="61"/>
    <n v="0.72131147540983609"/>
    <n v="98"/>
    <x v="1"/>
  </r>
  <r>
    <x v="12"/>
    <d v="2024-01-21T00:00:00"/>
    <n v="4"/>
    <n v="12"/>
    <n v="44"/>
    <x v="4"/>
    <x v="42"/>
    <n v="6336"/>
    <n v="0.33333333333333331"/>
    <n v="61"/>
    <n v="0.72131147540983609"/>
    <n v="98"/>
    <x v="1"/>
  </r>
  <r>
    <x v="0"/>
    <d v="2024-01-22T00:00:00"/>
    <m/>
    <m/>
    <m/>
    <x v="0"/>
    <x v="0"/>
    <m/>
    <m/>
    <m/>
    <m/>
    <n v="98"/>
    <x v="2"/>
  </r>
  <r>
    <x v="1"/>
    <d v="2024-01-22T00:00:00"/>
    <n v="1"/>
    <n v="1"/>
    <n v="5"/>
    <x v="1"/>
    <x v="7"/>
    <n v="5"/>
    <n v="1"/>
    <n v="45"/>
    <n v="0.1111111111111111"/>
    <n v="97"/>
    <x v="2"/>
  </r>
  <r>
    <x v="2"/>
    <d v="2024-01-22T00:00:00"/>
    <n v="2"/>
    <n v="12"/>
    <n v="40"/>
    <x v="2"/>
    <x v="33"/>
    <n v="2325"/>
    <n v="0.41290322580645161"/>
    <n v="70"/>
    <n v="0.5714285714285714"/>
    <n v="97"/>
    <x v="2"/>
  </r>
  <r>
    <x v="2"/>
    <d v="2024-01-22T00:00:00"/>
    <n v="2"/>
    <n v="8"/>
    <n v="60"/>
    <x v="2"/>
    <x v="33"/>
    <n v="2325"/>
    <n v="0.41290322580645161"/>
    <n v="70"/>
    <n v="0.8571428571428571"/>
    <n v="97"/>
    <x v="2"/>
  </r>
  <r>
    <x v="2"/>
    <d v="2024-01-22T00:00:00"/>
    <n v="1"/>
    <n v="9"/>
    <n v="45"/>
    <x v="2"/>
    <x v="43"/>
    <n v="2325"/>
    <n v="0.17419354838709677"/>
    <n v="70"/>
    <n v="0.6428571428571429"/>
    <n v="97"/>
    <x v="2"/>
  </r>
  <r>
    <x v="15"/>
    <d v="2024-01-22T00:00:00"/>
    <n v="4"/>
    <n v="8"/>
    <n v="17.5"/>
    <x v="2"/>
    <x v="44"/>
    <n v="560"/>
    <n v="1"/>
    <n v="20"/>
    <n v="0.875"/>
    <n v="97"/>
    <x v="2"/>
  </r>
  <r>
    <x v="18"/>
    <d v="2024-01-22T00:00:00"/>
    <n v="4"/>
    <n v="14"/>
    <n v="45"/>
    <x v="2"/>
    <x v="45"/>
    <n v="2520"/>
    <n v="1"/>
    <n v="50"/>
    <n v="0.9"/>
    <n v="97"/>
    <x v="2"/>
  </r>
  <r>
    <x v="13"/>
    <d v="2024-01-22T00:00:00"/>
    <n v="2"/>
    <n v="8"/>
    <n v="17.5"/>
    <x v="5"/>
    <x v="21"/>
    <n v="658"/>
    <n v="0.42553191489361702"/>
    <n v="30"/>
    <n v="0.58333333333333337"/>
    <n v="97"/>
    <x v="2"/>
  </r>
  <r>
    <x v="13"/>
    <d v="2024-01-22T00:00:00"/>
    <n v="2"/>
    <n v="8"/>
    <n v="17.5"/>
    <x v="5"/>
    <x v="21"/>
    <n v="658"/>
    <n v="0.42553191489361702"/>
    <n v="30"/>
    <n v="0.58333333333333337"/>
    <n v="97"/>
    <x v="2"/>
  </r>
  <r>
    <x v="13"/>
    <d v="2024-01-22T00:00:00"/>
    <n v="1"/>
    <n v="14"/>
    <n v="7"/>
    <x v="5"/>
    <x v="46"/>
    <n v="658"/>
    <n v="0.14893617021276595"/>
    <n v="30"/>
    <n v="0.23333333333333334"/>
    <n v="97"/>
    <x v="2"/>
  </r>
  <r>
    <x v="19"/>
    <d v="2024-01-22T00:00:00"/>
    <n v="3"/>
    <n v="10"/>
    <n v="7"/>
    <x v="7"/>
    <x v="25"/>
    <n v="210"/>
    <n v="1"/>
    <n v="7"/>
    <n v="1"/>
    <n v="97"/>
    <x v="2"/>
  </r>
  <r>
    <x v="20"/>
    <d v="2024-01-22T00:00:00"/>
    <n v="3"/>
    <n v="12"/>
    <n v="7"/>
    <x v="7"/>
    <x v="47"/>
    <n v="252"/>
    <n v="1"/>
    <n v="23"/>
    <n v="0.30434782608695654"/>
    <n v="97"/>
    <x v="2"/>
  </r>
  <r>
    <x v="8"/>
    <d v="2024-01-22T00:00:00"/>
    <n v="1"/>
    <n v="16"/>
    <n v="15.9"/>
    <x v="6"/>
    <x v="12"/>
    <n v="797.4"/>
    <n v="0.31903686982693757"/>
    <n v="35"/>
    <n v="0.45428571428571429"/>
    <n v="97"/>
    <x v="2"/>
  </r>
  <r>
    <x v="8"/>
    <d v="2024-01-22T00:00:00"/>
    <n v="3"/>
    <n v="10"/>
    <n v="18.100000000000001"/>
    <x v="6"/>
    <x v="48"/>
    <n v="797.4"/>
    <n v="0.68096313017306243"/>
    <n v="35"/>
    <n v="0.51714285714285724"/>
    <n v="97"/>
    <x v="2"/>
  </r>
  <r>
    <x v="9"/>
    <d v="2024-01-22T00:00:00"/>
    <n v="2"/>
    <n v="16"/>
    <n v="15"/>
    <x v="6"/>
    <x v="26"/>
    <n v="800"/>
    <n v="0.6"/>
    <n v="20"/>
    <n v="0.75"/>
    <n v="97"/>
    <x v="2"/>
  </r>
  <r>
    <x v="9"/>
    <d v="2024-01-22T00:00:00"/>
    <n v="2"/>
    <n v="8"/>
    <n v="20"/>
    <x v="6"/>
    <x v="40"/>
    <n v="800"/>
    <n v="0.4"/>
    <n v="20"/>
    <n v="1"/>
    <n v="97"/>
    <x v="2"/>
  </r>
  <r>
    <x v="1"/>
    <d v="2024-01-23T00:00:00"/>
    <n v="1"/>
    <n v="1"/>
    <n v="23"/>
    <x v="1"/>
    <x v="49"/>
    <n v="48"/>
    <n v="0.47916666666666669"/>
    <n v="45"/>
    <n v="0.51111111111111107"/>
    <n v="97"/>
    <x v="2"/>
  </r>
  <r>
    <x v="0"/>
    <d v="2024-01-23T00:00:00"/>
    <m/>
    <m/>
    <m/>
    <x v="0"/>
    <x v="0"/>
    <m/>
    <m/>
    <m/>
    <m/>
    <n v="97"/>
    <x v="2"/>
  </r>
  <r>
    <x v="1"/>
    <d v="2024-01-23T00:00:00"/>
    <n v="1"/>
    <n v="1"/>
    <n v="25"/>
    <x v="1"/>
    <x v="50"/>
    <n v="48"/>
    <n v="0.52083333333333337"/>
    <n v="45"/>
    <n v="0.55555555555555558"/>
    <n v="97"/>
    <x v="2"/>
  </r>
  <r>
    <x v="0"/>
    <d v="2024-01-24T00:00:00"/>
    <m/>
    <m/>
    <m/>
    <x v="0"/>
    <x v="0"/>
    <m/>
    <m/>
    <m/>
    <m/>
    <n v="97"/>
    <x v="2"/>
  </r>
  <r>
    <x v="1"/>
    <d v="2024-01-24T00:00:00"/>
    <n v="1"/>
    <n v="1"/>
    <n v="12"/>
    <x v="1"/>
    <x v="51"/>
    <n v="22"/>
    <n v="0.54545454545454541"/>
    <n v="45"/>
    <n v="0.26666666666666666"/>
    <n v="97"/>
    <x v="2"/>
  </r>
  <r>
    <x v="21"/>
    <d v="2024-01-24T00:00:00"/>
    <n v="3"/>
    <n v="10"/>
    <n v="4"/>
    <x v="3"/>
    <x v="52"/>
    <n v="120"/>
    <n v="1"/>
    <n v="6"/>
    <n v="0.66666666666666663"/>
    <n v="97"/>
    <x v="2"/>
  </r>
  <r>
    <x v="4"/>
    <d v="2024-01-24T00:00:00"/>
    <n v="2"/>
    <n v="12"/>
    <n v="40"/>
    <x v="3"/>
    <x v="33"/>
    <n v="2540"/>
    <n v="0.37795275590551181"/>
    <n v="60"/>
    <n v="0.66666666666666663"/>
    <n v="97"/>
    <x v="2"/>
  </r>
  <r>
    <x v="4"/>
    <d v="2024-01-24T00:00:00"/>
    <n v="2"/>
    <n v="9"/>
    <n v="60"/>
    <x v="3"/>
    <x v="22"/>
    <n v="2540"/>
    <n v="0.42519685039370081"/>
    <n v="60"/>
    <n v="1"/>
    <n v="97"/>
    <x v="2"/>
  </r>
  <r>
    <x v="4"/>
    <d v="2024-01-24T00:00:00"/>
    <n v="1"/>
    <n v="10"/>
    <n v="50"/>
    <x v="3"/>
    <x v="2"/>
    <n v="2540"/>
    <n v="0.19685039370078741"/>
    <n v="60"/>
    <n v="0.83333333333333337"/>
    <n v="97"/>
    <x v="2"/>
  </r>
  <r>
    <x v="16"/>
    <d v="2024-01-24T00:00:00"/>
    <n v="3"/>
    <n v="12"/>
    <n v="12.5"/>
    <x v="3"/>
    <x v="27"/>
    <n v="450"/>
    <n v="1"/>
    <n v="17.5"/>
    <n v="0.7142857142857143"/>
    <n v="97"/>
    <x v="2"/>
  </r>
  <r>
    <x v="14"/>
    <d v="2024-01-24T00:00:00"/>
    <n v="3"/>
    <n v="10"/>
    <n v="43"/>
    <x v="3"/>
    <x v="53"/>
    <n v="1770"/>
    <n v="0.72881355932203384"/>
    <n v="43"/>
    <n v="1"/>
    <n v="97"/>
    <x v="2"/>
  </r>
  <r>
    <x v="14"/>
    <d v="2024-01-24T00:00:00"/>
    <n v="1"/>
    <n v="16"/>
    <n v="30"/>
    <x v="3"/>
    <x v="26"/>
    <n v="1770"/>
    <n v="0.2711864406779661"/>
    <n v="43"/>
    <n v="0.69767441860465118"/>
    <n v="97"/>
    <x v="2"/>
  </r>
  <r>
    <x v="20"/>
    <d v="2024-01-24T00:00:00"/>
    <n v="3"/>
    <n v="12"/>
    <n v="3"/>
    <x v="7"/>
    <x v="28"/>
    <n v="108"/>
    <n v="1"/>
    <n v="23"/>
    <n v="0.13043478260869565"/>
    <n v="97"/>
    <x v="2"/>
  </r>
  <r>
    <x v="6"/>
    <d v="2024-01-24T00:00:00"/>
    <n v="1"/>
    <n v="14"/>
    <n v="15"/>
    <x v="5"/>
    <x v="25"/>
    <n v="810"/>
    <n v="0.25925925925925924"/>
    <n v="30"/>
    <n v="0.5"/>
    <n v="97"/>
    <x v="2"/>
  </r>
  <r>
    <x v="6"/>
    <d v="2024-01-24T00:00:00"/>
    <n v="3"/>
    <n v="8"/>
    <n v="25"/>
    <x v="5"/>
    <x v="29"/>
    <n v="810"/>
    <n v="0.7407407407407407"/>
    <n v="30"/>
    <n v="0.83333333333333337"/>
    <n v="97"/>
    <x v="2"/>
  </r>
  <r>
    <x v="7"/>
    <d v="2024-01-24T00:00:00"/>
    <n v="3"/>
    <n v="8"/>
    <n v="12.5"/>
    <x v="5"/>
    <x v="14"/>
    <n v="300"/>
    <n v="1"/>
    <n v="12.5"/>
    <n v="1"/>
    <n v="97"/>
    <x v="2"/>
  </r>
  <r>
    <x v="1"/>
    <d v="2024-01-24T00:00:00"/>
    <n v="1"/>
    <n v="1"/>
    <n v="10"/>
    <x v="1"/>
    <x v="19"/>
    <n v="22"/>
    <n v="0.45454545454545453"/>
    <n v="45"/>
    <n v="0.22222222222222221"/>
    <n v="97"/>
    <x v="2"/>
  </r>
  <r>
    <x v="0"/>
    <d v="2024-01-25T00:00:00"/>
    <m/>
    <m/>
    <m/>
    <x v="0"/>
    <x v="0"/>
    <m/>
    <m/>
    <m/>
    <m/>
    <n v="97"/>
    <x v="2"/>
  </r>
  <r>
    <x v="1"/>
    <d v="2024-01-25T00:00:00"/>
    <n v="1"/>
    <n v="1"/>
    <n v="10"/>
    <x v="1"/>
    <x v="19"/>
    <n v="10"/>
    <n v="1"/>
    <n v="45"/>
    <n v="0.22222222222222221"/>
    <n v="97"/>
    <x v="2"/>
  </r>
  <r>
    <x v="22"/>
    <d v="2024-01-25T00:00:00"/>
    <n v="3"/>
    <n v="12"/>
    <n v="1"/>
    <x v="4"/>
    <x v="54"/>
    <n v="36"/>
    <n v="1"/>
    <n v="5"/>
    <n v="0.2"/>
    <n v="97"/>
    <x v="2"/>
  </r>
  <r>
    <x v="11"/>
    <d v="2024-01-25T00:00:00"/>
    <n v="2"/>
    <n v="10"/>
    <n v="40"/>
    <x v="4"/>
    <x v="41"/>
    <n v="2020"/>
    <n v="0.39603960396039606"/>
    <n v="60"/>
    <n v="0.66666666666666663"/>
    <n v="97"/>
    <x v="2"/>
  </r>
  <r>
    <x v="11"/>
    <d v="2024-01-25T00:00:00"/>
    <n v="2"/>
    <n v="8"/>
    <n v="50"/>
    <x v="4"/>
    <x v="41"/>
    <n v="2020"/>
    <n v="0.39603960396039606"/>
    <n v="60"/>
    <n v="0.83333333333333337"/>
    <n v="97"/>
    <x v="2"/>
  </r>
  <r>
    <x v="11"/>
    <d v="2024-01-25T00:00:00"/>
    <n v="1"/>
    <n v="7"/>
    <n v="60"/>
    <x v="4"/>
    <x v="32"/>
    <n v="2020"/>
    <n v="0.20792079207920791"/>
    <n v="60"/>
    <n v="1"/>
    <n v="97"/>
    <x v="2"/>
  </r>
  <r>
    <x v="23"/>
    <d v="2024-01-25T00:00:00"/>
    <n v="3"/>
    <n v="10"/>
    <n v="24"/>
    <x v="4"/>
    <x v="55"/>
    <n v="720"/>
    <n v="1"/>
    <n v="28"/>
    <n v="0.8571428571428571"/>
    <n v="97"/>
    <x v="2"/>
  </r>
  <r>
    <x v="24"/>
    <d v="2024-01-25T00:00:00"/>
    <n v="3"/>
    <n v="10"/>
    <n v="17.5"/>
    <x v="4"/>
    <x v="56"/>
    <n v="525"/>
    <n v="1"/>
    <n v="17.5"/>
    <n v="1"/>
    <n v="97"/>
    <x v="2"/>
  </r>
  <r>
    <x v="12"/>
    <d v="2024-01-25T00:00:00"/>
    <n v="4"/>
    <n v="12"/>
    <n v="39"/>
    <x v="4"/>
    <x v="57"/>
    <n v="4368"/>
    <n v="0.42857142857142855"/>
    <n v="61"/>
    <n v="0.63934426229508201"/>
    <n v="97"/>
    <x v="2"/>
  </r>
  <r>
    <x v="12"/>
    <d v="2024-01-25T00:00:00"/>
    <n v="4"/>
    <n v="12"/>
    <n v="52"/>
    <x v="4"/>
    <x v="58"/>
    <n v="4368"/>
    <n v="0.5714285714285714"/>
    <n v="61"/>
    <n v="0.85245901639344257"/>
    <n v="97"/>
    <x v="2"/>
  </r>
  <r>
    <x v="0"/>
    <d v="2024-01-27T00:00:00"/>
    <m/>
    <m/>
    <m/>
    <x v="0"/>
    <x v="0"/>
    <m/>
    <m/>
    <m/>
    <m/>
    <n v="97"/>
    <x v="2"/>
  </r>
  <r>
    <x v="1"/>
    <d v="2024-01-27T00:00:00"/>
    <n v="1"/>
    <n v="1"/>
    <n v="15"/>
    <x v="1"/>
    <x v="59"/>
    <n v="45"/>
    <n v="0.33333333333333331"/>
    <n v="45"/>
    <n v="0.33333333333333331"/>
    <n v="97"/>
    <x v="2"/>
  </r>
  <r>
    <x v="2"/>
    <d v="2024-01-27T00:00:00"/>
    <n v="2"/>
    <n v="8"/>
    <n v="60"/>
    <x v="2"/>
    <x v="33"/>
    <n v="1960"/>
    <n v="0.48979591836734693"/>
    <n v="70"/>
    <n v="0.8571428571428571"/>
    <n v="97"/>
    <x v="2"/>
  </r>
  <r>
    <x v="2"/>
    <d v="2024-01-27T00:00:00"/>
    <n v="2"/>
    <n v="10"/>
    <n v="50"/>
    <x v="2"/>
    <x v="35"/>
    <n v="1960"/>
    <n v="0.51020408163265307"/>
    <n v="70"/>
    <n v="0.7142857142857143"/>
    <n v="97"/>
    <x v="2"/>
  </r>
  <r>
    <x v="15"/>
    <d v="2024-01-27T00:00:00"/>
    <n v="4"/>
    <n v="8"/>
    <n v="17.5"/>
    <x v="2"/>
    <x v="44"/>
    <n v="560"/>
    <n v="1"/>
    <n v="20"/>
    <n v="0.875"/>
    <n v="97"/>
    <x v="2"/>
  </r>
  <r>
    <x v="18"/>
    <d v="2024-01-27T00:00:00"/>
    <n v="4"/>
    <n v="10"/>
    <n v="49.5"/>
    <x v="2"/>
    <x v="60"/>
    <n v="1980"/>
    <n v="1"/>
    <n v="50"/>
    <n v="0.99"/>
    <n v="97"/>
    <x v="2"/>
  </r>
  <r>
    <x v="13"/>
    <d v="2024-01-27T00:00:00"/>
    <n v="4"/>
    <n v="7"/>
    <n v="17.5"/>
    <x v="5"/>
    <x v="61"/>
    <n v="490"/>
    <n v="1"/>
    <n v="30"/>
    <n v="0.58333333333333337"/>
    <n v="97"/>
    <x v="2"/>
  </r>
  <r>
    <x v="19"/>
    <d v="2024-01-27T00:00:00"/>
    <n v="3"/>
    <n v="10"/>
    <n v="6"/>
    <x v="7"/>
    <x v="62"/>
    <n v="180"/>
    <n v="1"/>
    <n v="7"/>
    <n v="0.8571428571428571"/>
    <n v="97"/>
    <x v="2"/>
  </r>
  <r>
    <x v="20"/>
    <d v="2024-01-27T00:00:00"/>
    <n v="3"/>
    <n v="10"/>
    <n v="6"/>
    <x v="7"/>
    <x v="62"/>
    <n v="180"/>
    <n v="1"/>
    <n v="23"/>
    <n v="0.2608695652173913"/>
    <n v="97"/>
    <x v="2"/>
  </r>
  <r>
    <x v="8"/>
    <d v="2024-01-27T00:00:00"/>
    <n v="3"/>
    <n v="10"/>
    <n v="32.5"/>
    <x v="6"/>
    <x v="63"/>
    <n v="975"/>
    <n v="1"/>
    <n v="35"/>
    <n v="0.9285714285714286"/>
    <n v="97"/>
    <x v="2"/>
  </r>
  <r>
    <x v="1"/>
    <d v="2024-01-27T00:00:00"/>
    <n v="1"/>
    <n v="1"/>
    <n v="30"/>
    <x v="1"/>
    <x v="64"/>
    <n v="45"/>
    <n v="0.66666666666666663"/>
    <n v="45"/>
    <n v="0.66666666666666663"/>
    <n v="97"/>
    <x v="2"/>
  </r>
  <r>
    <x v="0"/>
    <d v="2024-01-29T00:00:00"/>
    <m/>
    <m/>
    <m/>
    <x v="0"/>
    <x v="0"/>
    <m/>
    <m/>
    <m/>
    <m/>
    <n v="97"/>
    <x v="3"/>
  </r>
  <r>
    <x v="1"/>
    <d v="2024-01-29T00:00:00"/>
    <n v="1"/>
    <n v="1"/>
    <n v="10"/>
    <x v="1"/>
    <x v="19"/>
    <n v="35"/>
    <n v="0.2857142857142857"/>
    <n v="45"/>
    <n v="0.22222222222222221"/>
    <n v="97"/>
    <x v="3"/>
  </r>
  <r>
    <x v="21"/>
    <d v="2024-01-29T00:00:00"/>
    <n v="4"/>
    <n v="10"/>
    <n v="4"/>
    <x v="3"/>
    <x v="65"/>
    <n v="160"/>
    <n v="1"/>
    <n v="6"/>
    <n v="0.66666666666666663"/>
    <n v="97"/>
    <x v="3"/>
  </r>
  <r>
    <x v="4"/>
    <d v="2024-01-29T00:00:00"/>
    <n v="2"/>
    <n v="10"/>
    <n v="40"/>
    <x v="3"/>
    <x v="41"/>
    <n v="1130"/>
    <n v="0.70796460176991149"/>
    <n v="60"/>
    <n v="0.66666666666666663"/>
    <n v="97"/>
    <x v="3"/>
  </r>
  <r>
    <x v="4"/>
    <d v="2024-01-29T00:00:00"/>
    <n v="1"/>
    <n v="11"/>
    <n v="30"/>
    <x v="3"/>
    <x v="36"/>
    <n v="1130"/>
    <n v="0.29203539823008851"/>
    <n v="60"/>
    <n v="0.5"/>
    <n v="97"/>
    <x v="3"/>
  </r>
  <r>
    <x v="16"/>
    <d v="2024-01-29T00:00:00"/>
    <n v="3"/>
    <n v="12"/>
    <n v="12.5"/>
    <x v="3"/>
    <x v="27"/>
    <n v="450"/>
    <n v="1"/>
    <n v="17.5"/>
    <n v="0.7142857142857143"/>
    <n v="97"/>
    <x v="3"/>
  </r>
  <r>
    <x v="3"/>
    <d v="2024-01-29T00:00:00"/>
    <n v="3"/>
    <n v="12"/>
    <n v="43"/>
    <x v="3"/>
    <x v="66"/>
    <n v="1968"/>
    <n v="0.78658536585365857"/>
    <n v="54.5"/>
    <n v="0.78899082568807344"/>
    <n v="97"/>
    <x v="3"/>
  </r>
  <r>
    <x v="3"/>
    <d v="2024-01-29T00:00:00"/>
    <n v="1"/>
    <n v="14"/>
    <n v="30"/>
    <x v="3"/>
    <x v="32"/>
    <n v="1968"/>
    <n v="0.21341463414634146"/>
    <n v="54.5"/>
    <n v="0.55045871559633031"/>
    <n v="97"/>
    <x v="3"/>
  </r>
  <r>
    <x v="14"/>
    <d v="2024-01-29T00:00:00"/>
    <n v="3"/>
    <n v="12"/>
    <n v="35"/>
    <x v="3"/>
    <x v="67"/>
    <n v="1260"/>
    <n v="1"/>
    <n v="43"/>
    <n v="0.81395348837209303"/>
    <n v="97"/>
    <x v="3"/>
  </r>
  <r>
    <x v="20"/>
    <d v="2024-01-29T00:00:00"/>
    <n v="3"/>
    <n v="12"/>
    <n v="4"/>
    <x v="7"/>
    <x v="68"/>
    <n v="144"/>
    <n v="1"/>
    <n v="23"/>
    <n v="0.17391304347826086"/>
    <n v="98"/>
    <x v="3"/>
  </r>
  <r>
    <x v="6"/>
    <d v="2024-01-29T00:00:00"/>
    <n v="2"/>
    <n v="6"/>
    <n v="30"/>
    <x v="5"/>
    <x v="15"/>
    <n v="920"/>
    <n v="0.39130434782608697"/>
    <n v="30"/>
    <n v="1"/>
    <n v="98"/>
    <x v="3"/>
  </r>
  <r>
    <x v="6"/>
    <d v="2024-01-29T00:00:00"/>
    <n v="2"/>
    <n v="14"/>
    <n v="20"/>
    <x v="5"/>
    <x v="44"/>
    <n v="920"/>
    <n v="0.60869565217391308"/>
    <n v="30"/>
    <n v="0.66666666666666663"/>
    <n v="98"/>
    <x v="3"/>
  </r>
  <r>
    <x v="7"/>
    <d v="2024-01-29T00:00:00"/>
    <n v="3"/>
    <n v="7"/>
    <n v="12.5"/>
    <x v="5"/>
    <x v="69"/>
    <n v="262.5"/>
    <n v="1"/>
    <n v="12.5"/>
    <n v="1"/>
    <n v="98"/>
    <x v="3"/>
  </r>
  <r>
    <x v="1"/>
    <d v="2024-01-29T00:00:00"/>
    <n v="1"/>
    <n v="1"/>
    <n v="25"/>
    <x v="1"/>
    <x v="50"/>
    <n v="35"/>
    <n v="0.7142857142857143"/>
    <n v="45"/>
    <n v="0.55555555555555558"/>
    <n v="98"/>
    <x v="3"/>
  </r>
  <r>
    <x v="0"/>
    <d v="2024-01-31T00:00:00"/>
    <m/>
    <m/>
    <m/>
    <x v="0"/>
    <x v="0"/>
    <m/>
    <m/>
    <m/>
    <m/>
    <n v="98"/>
    <x v="3"/>
  </r>
  <r>
    <x v="1"/>
    <d v="2024-01-31T00:00:00"/>
    <n v="1"/>
    <n v="1"/>
    <n v="8"/>
    <x v="1"/>
    <x v="1"/>
    <n v="28"/>
    <n v="0.2857142857142857"/>
    <n v="45"/>
    <n v="0.17777777777777778"/>
    <n v="98"/>
    <x v="3"/>
  </r>
  <r>
    <x v="22"/>
    <d v="2024-01-31T00:00:00"/>
    <n v="3"/>
    <n v="10"/>
    <n v="4"/>
    <x v="4"/>
    <x v="52"/>
    <n v="120"/>
    <n v="1"/>
    <n v="5"/>
    <n v="0.8"/>
    <n v="98"/>
    <x v="3"/>
  </r>
  <r>
    <x v="11"/>
    <d v="2024-01-31T00:00:00"/>
    <n v="2"/>
    <n v="8"/>
    <n v="40"/>
    <x v="4"/>
    <x v="70"/>
    <n v="1800"/>
    <n v="0.35555555555555557"/>
    <n v="60"/>
    <n v="0.66666666666666663"/>
    <n v="98.5"/>
    <x v="3"/>
  </r>
  <r>
    <x v="11"/>
    <d v="2024-01-31T00:00:00"/>
    <n v="2"/>
    <n v="8"/>
    <n v="50"/>
    <x v="4"/>
    <x v="41"/>
    <n v="1800"/>
    <n v="0.44444444444444442"/>
    <n v="60"/>
    <n v="0.83333333333333337"/>
    <n v="98.5"/>
    <x v="3"/>
  </r>
  <r>
    <x v="11"/>
    <d v="2024-01-31T00:00:00"/>
    <n v="1"/>
    <n v="6"/>
    <n v="60"/>
    <x v="4"/>
    <x v="15"/>
    <n v="1800"/>
    <n v="0.2"/>
    <n v="60"/>
    <n v="1"/>
    <n v="98.5"/>
    <x v="3"/>
  </r>
  <r>
    <x v="23"/>
    <d v="2024-01-31T00:00:00"/>
    <n v="3"/>
    <n v="12"/>
    <n v="24"/>
    <x v="4"/>
    <x v="71"/>
    <n v="864"/>
    <n v="1"/>
    <n v="28"/>
    <n v="0.8571428571428571"/>
    <n v="98.5"/>
    <x v="3"/>
  </r>
  <r>
    <x v="24"/>
    <d v="2024-01-31T00:00:00"/>
    <n v="2"/>
    <n v="10"/>
    <n v="12.5"/>
    <x v="4"/>
    <x v="72"/>
    <n v="250"/>
    <n v="1"/>
    <n v="17.5"/>
    <n v="0.7142857142857143"/>
    <n v="98.5"/>
    <x v="3"/>
  </r>
  <r>
    <x v="12"/>
    <d v="2024-01-31T00:00:00"/>
    <n v="3"/>
    <n v="12"/>
    <n v="61"/>
    <x v="4"/>
    <x v="73"/>
    <n v="2196"/>
    <n v="1"/>
    <n v="61"/>
    <n v="1"/>
    <n v="98.5"/>
    <x v="3"/>
  </r>
  <r>
    <x v="5"/>
    <d v="2024-01-31T00:00:00"/>
    <n v="4"/>
    <n v="12"/>
    <n v="40"/>
    <x v="4"/>
    <x v="20"/>
    <n v="1920"/>
    <n v="1"/>
    <n v="45"/>
    <n v="0.88888888888888884"/>
    <n v="98.5"/>
    <x v="3"/>
  </r>
  <r>
    <x v="1"/>
    <d v="2024-01-31T00:00:00"/>
    <n v="1"/>
    <n v="1"/>
    <n v="20"/>
    <x v="1"/>
    <x v="74"/>
    <n v="28"/>
    <n v="0.7142857142857143"/>
    <n v="45"/>
    <n v="0.44444444444444442"/>
    <n v="98.5"/>
    <x v="3"/>
  </r>
  <r>
    <x v="0"/>
    <d v="2024-02-02T00:00:00"/>
    <m/>
    <m/>
    <m/>
    <x v="0"/>
    <x v="0"/>
    <m/>
    <m/>
    <m/>
    <m/>
    <n v="98.5"/>
    <x v="3"/>
  </r>
  <r>
    <x v="2"/>
    <d v="2024-02-02T00:00:00"/>
    <n v="1"/>
    <n v="4"/>
    <n v="65"/>
    <x v="2"/>
    <x v="75"/>
    <n v="930"/>
    <n v="0.27956989247311825"/>
    <n v="70"/>
    <n v="0.9285714285714286"/>
    <n v="98.5"/>
    <x v="3"/>
  </r>
  <r>
    <x v="2"/>
    <d v="2024-02-02T00:00:00"/>
    <n v="1"/>
    <n v="5"/>
    <n v="62"/>
    <x v="2"/>
    <x v="76"/>
    <n v="930"/>
    <n v="0.33333333333333331"/>
    <n v="70"/>
    <n v="0.88571428571428568"/>
    <n v="98.5"/>
    <x v="3"/>
  </r>
  <r>
    <x v="2"/>
    <d v="2024-02-02T00:00:00"/>
    <n v="1"/>
    <n v="6"/>
    <n v="60"/>
    <x v="2"/>
    <x v="15"/>
    <n v="930"/>
    <n v="0.38709677419354838"/>
    <n v="70"/>
    <n v="0.8571428571428571"/>
    <n v="98.5"/>
    <x v="3"/>
  </r>
  <r>
    <x v="17"/>
    <d v="2024-02-02T00:00:00"/>
    <n v="4"/>
    <n v="6"/>
    <n v="50"/>
    <x v="2"/>
    <x v="30"/>
    <n v="1200"/>
    <n v="1"/>
    <n v="60"/>
    <n v="0.83333333333333337"/>
    <n v="98.5"/>
    <x v="3"/>
  </r>
  <r>
    <x v="18"/>
    <d v="2024-02-02T00:00:00"/>
    <n v="4"/>
    <n v="9"/>
    <n v="40"/>
    <x v="2"/>
    <x v="77"/>
    <n v="1440"/>
    <n v="1"/>
    <n v="50"/>
    <n v="0.8"/>
    <n v="98.5"/>
    <x v="3"/>
  </r>
  <r>
    <x v="25"/>
    <d v="2024-02-02T00:00:00"/>
    <n v="3"/>
    <n v="7"/>
    <n v="17.5"/>
    <x v="7"/>
    <x v="78"/>
    <n v="367.5"/>
    <n v="1"/>
    <n v="35"/>
    <n v="0.5"/>
    <n v="98.5"/>
    <x v="3"/>
  </r>
  <r>
    <x v="19"/>
    <d v="2024-02-02T00:00:00"/>
    <n v="3"/>
    <n v="10"/>
    <n v="6"/>
    <x v="7"/>
    <x v="62"/>
    <n v="180"/>
    <n v="1"/>
    <n v="7"/>
    <n v="0.8571428571428571"/>
    <n v="98.5"/>
    <x v="3"/>
  </r>
  <r>
    <x v="20"/>
    <d v="2024-02-02T00:00:00"/>
    <n v="3"/>
    <n v="12"/>
    <n v="4"/>
    <x v="7"/>
    <x v="68"/>
    <n v="144"/>
    <n v="1"/>
    <n v="23"/>
    <n v="0.17391304347826086"/>
    <n v="98.5"/>
    <x v="3"/>
  </r>
  <r>
    <x v="8"/>
    <d v="2024-02-02T00:00:00"/>
    <n v="3"/>
    <n v="12"/>
    <n v="30"/>
    <x v="6"/>
    <x v="22"/>
    <n v="1080"/>
    <n v="1"/>
    <n v="35"/>
    <n v="0.8571428571428571"/>
    <n v="98.5"/>
    <x v="3"/>
  </r>
  <r>
    <x v="9"/>
    <d v="2024-02-02T00:00:00"/>
    <n v="4"/>
    <n v="10"/>
    <n v="15"/>
    <x v="6"/>
    <x v="29"/>
    <n v="600"/>
    <n v="1"/>
    <n v="20"/>
    <n v="0.75"/>
    <n v="98.5"/>
    <x v="3"/>
  </r>
  <r>
    <x v="0"/>
    <d v="2024-02-06T00:00:00"/>
    <m/>
    <m/>
    <m/>
    <x v="0"/>
    <x v="0"/>
    <m/>
    <m/>
    <m/>
    <m/>
    <n v="98.5"/>
    <x v="4"/>
  </r>
  <r>
    <x v="1"/>
    <d v="2024-02-06T00:00:00"/>
    <n v="1"/>
    <n v="1"/>
    <n v="10"/>
    <x v="1"/>
    <x v="19"/>
    <n v="10"/>
    <n v="1"/>
    <n v="45"/>
    <n v="0.22222222222222221"/>
    <n v="98.5"/>
    <x v="4"/>
  </r>
  <r>
    <x v="21"/>
    <d v="2024-02-06T00:00:00"/>
    <n v="4"/>
    <n v="12"/>
    <n v="4"/>
    <x v="3"/>
    <x v="79"/>
    <n v="192"/>
    <n v="1"/>
    <n v="6"/>
    <n v="0.66666666666666663"/>
    <n v="98.5"/>
    <x v="4"/>
  </r>
  <r>
    <x v="4"/>
    <d v="2024-02-06T00:00:00"/>
    <n v="2"/>
    <n v="12"/>
    <n v="20"/>
    <x v="3"/>
    <x v="26"/>
    <n v="1080"/>
    <n v="0.44444444444444442"/>
    <n v="60"/>
    <n v="0.33333333333333331"/>
    <n v="98.5"/>
    <x v="4"/>
  </r>
  <r>
    <x v="4"/>
    <d v="2024-02-06T00:00:00"/>
    <n v="2"/>
    <n v="12"/>
    <n v="25"/>
    <x v="3"/>
    <x v="29"/>
    <n v="1080"/>
    <n v="0.55555555555555558"/>
    <n v="60"/>
    <n v="0.41666666666666669"/>
    <n v="98.5"/>
    <x v="4"/>
  </r>
  <r>
    <x v="16"/>
    <d v="2024-02-06T00:00:00"/>
    <n v="4"/>
    <n v="12"/>
    <n v="15"/>
    <x v="3"/>
    <x v="55"/>
    <n v="720"/>
    <n v="1"/>
    <n v="17.5"/>
    <n v="0.8571428571428571"/>
    <n v="98.5"/>
    <x v="4"/>
  </r>
  <r>
    <x v="3"/>
    <d v="2024-02-06T00:00:00"/>
    <n v="3"/>
    <n v="12"/>
    <n v="50"/>
    <x v="3"/>
    <x v="80"/>
    <n v="1800"/>
    <n v="1"/>
    <n v="54.5"/>
    <n v="0.91743119266055051"/>
    <n v="98.5"/>
    <x v="4"/>
  </r>
  <r>
    <x v="20"/>
    <d v="2024-02-06T00:00:00"/>
    <n v="3"/>
    <n v="12"/>
    <n v="4"/>
    <x v="7"/>
    <x v="68"/>
    <n v="144"/>
    <n v="1"/>
    <n v="23"/>
    <n v="0.17391304347826086"/>
    <n v="98.5"/>
    <x v="4"/>
  </r>
  <r>
    <x v="6"/>
    <d v="2024-02-06T00:00:00"/>
    <n v="2"/>
    <n v="8"/>
    <n v="15"/>
    <x v="5"/>
    <x v="23"/>
    <n v="528"/>
    <n v="0.45454545454545453"/>
    <n v="30"/>
    <n v="0.5"/>
    <n v="98.5"/>
    <x v="4"/>
  </r>
  <r>
    <x v="6"/>
    <d v="2024-02-06T00:00:00"/>
    <n v="2"/>
    <n v="12"/>
    <n v="12"/>
    <x v="5"/>
    <x v="81"/>
    <n v="528"/>
    <n v="0.54545454545454541"/>
    <n v="30"/>
    <n v="0.4"/>
    <n v="98.5"/>
    <x v="4"/>
  </r>
  <r>
    <x v="7"/>
    <d v="2024-02-06T00:00:00"/>
    <n v="3"/>
    <n v="12"/>
    <n v="12.5"/>
    <x v="5"/>
    <x v="27"/>
    <n v="450"/>
    <n v="1"/>
    <n v="12.5"/>
    <n v="1"/>
    <n v="98"/>
    <x v="4"/>
  </r>
  <r>
    <x v="0"/>
    <d v="2024-02-08T00:00:00"/>
    <m/>
    <m/>
    <m/>
    <x v="0"/>
    <x v="0"/>
    <m/>
    <m/>
    <m/>
    <m/>
    <n v="98"/>
    <x v="4"/>
  </r>
  <r>
    <x v="1"/>
    <d v="2024-02-08T00:00:00"/>
    <n v="1"/>
    <n v="1"/>
    <n v="10"/>
    <x v="1"/>
    <x v="0"/>
    <n v="0"/>
    <s v="Trening"/>
    <n v="45"/>
    <n v="0.22222222222222221"/>
    <n v="98"/>
    <x v="4"/>
  </r>
  <r>
    <x v="22"/>
    <d v="2024-02-08T00:00:00"/>
    <n v="4"/>
    <n v="10"/>
    <n v="5"/>
    <x v="4"/>
    <x v="82"/>
    <n v="200"/>
    <n v="1"/>
    <n v="5"/>
    <n v="1"/>
    <n v="98"/>
    <x v="4"/>
  </r>
  <r>
    <x v="11"/>
    <d v="2024-02-08T00:00:00"/>
    <n v="3"/>
    <n v="6"/>
    <n v="50"/>
    <x v="4"/>
    <x v="83"/>
    <n v="1300"/>
    <n v="0.69230769230769229"/>
    <n v="60"/>
    <n v="0.83333333333333337"/>
    <n v="98"/>
    <x v="4"/>
  </r>
  <r>
    <x v="11"/>
    <d v="2024-02-08T00:00:00"/>
    <n v="1"/>
    <n v="10"/>
    <n v="40"/>
    <x v="4"/>
    <x v="16"/>
    <n v="1300"/>
    <n v="0.30769230769230771"/>
    <n v="60"/>
    <n v="0.66666666666666663"/>
    <n v="98"/>
    <x v="4"/>
  </r>
  <r>
    <x v="23"/>
    <d v="2024-02-08T00:00:00"/>
    <n v="3"/>
    <n v="12"/>
    <n v="24"/>
    <x v="4"/>
    <x v="71"/>
    <n v="864"/>
    <n v="1"/>
    <n v="28"/>
    <n v="0.8571428571428571"/>
    <n v="98"/>
    <x v="4"/>
  </r>
  <r>
    <x v="24"/>
    <d v="2024-02-08T00:00:00"/>
    <n v="3"/>
    <n v="10"/>
    <n v="17.5"/>
    <x v="4"/>
    <x v="56"/>
    <n v="525"/>
    <n v="1"/>
    <n v="17.5"/>
    <n v="1"/>
    <n v="98"/>
    <x v="4"/>
  </r>
  <r>
    <x v="12"/>
    <d v="2024-02-08T00:00:00"/>
    <n v="4"/>
    <n v="12"/>
    <n v="40"/>
    <x v="4"/>
    <x v="20"/>
    <n v="1920"/>
    <n v="1"/>
    <n v="61"/>
    <n v="0.65573770491803274"/>
    <n v="98"/>
    <x v="4"/>
  </r>
  <r>
    <x v="5"/>
    <d v="2024-02-08T00:00:00"/>
    <n v="4"/>
    <n v="12"/>
    <n v="40"/>
    <x v="4"/>
    <x v="20"/>
    <n v="1920"/>
    <n v="1"/>
    <n v="45"/>
    <n v="0.88888888888888884"/>
    <n v="98"/>
    <x v="4"/>
  </r>
  <r>
    <x v="0"/>
    <d v="2024-02-11T00:00:00"/>
    <m/>
    <m/>
    <m/>
    <x v="0"/>
    <x v="0"/>
    <m/>
    <m/>
    <m/>
    <m/>
    <n v="98"/>
    <x v="4"/>
  </r>
  <r>
    <x v="1"/>
    <d v="2024-02-11T00:00:00"/>
    <n v="1"/>
    <n v="1"/>
    <n v="12"/>
    <x v="1"/>
    <x v="51"/>
    <n v="12"/>
    <n v="1"/>
    <n v="45"/>
    <n v="0.26666666666666666"/>
    <n v="98"/>
    <x v="4"/>
  </r>
  <r>
    <x v="2"/>
    <d v="2024-02-11T00:00:00"/>
    <n v="2"/>
    <n v="8"/>
    <n v="50"/>
    <x v="2"/>
    <x v="41"/>
    <n v="1960"/>
    <n v="0.40816326530612246"/>
    <n v="70"/>
    <n v="0.7142857142857143"/>
    <n v="98"/>
    <x v="4"/>
  </r>
  <r>
    <x v="2"/>
    <d v="2024-02-11T00:00:00"/>
    <n v="2"/>
    <n v="6"/>
    <n v="60"/>
    <x v="2"/>
    <x v="55"/>
    <n v="1960"/>
    <n v="0.36734693877551022"/>
    <n v="70"/>
    <n v="0.8571428571428571"/>
    <n v="98"/>
    <x v="4"/>
  </r>
  <r>
    <x v="2"/>
    <d v="2024-02-11T00:00:00"/>
    <n v="1"/>
    <n v="11"/>
    <n v="40"/>
    <x v="2"/>
    <x v="84"/>
    <n v="1960"/>
    <n v="0.22448979591836735"/>
    <n v="70"/>
    <n v="0.5714285714285714"/>
    <n v="98"/>
    <x v="4"/>
  </r>
  <r>
    <x v="17"/>
    <d v="2024-02-11T00:00:00"/>
    <n v="3"/>
    <n v="6"/>
    <n v="50"/>
    <x v="2"/>
    <x v="83"/>
    <n v="1540"/>
    <n v="0.58441558441558439"/>
    <n v="60"/>
    <n v="0.83333333333333337"/>
    <n v="98"/>
    <x v="4"/>
  </r>
  <r>
    <x v="17"/>
    <d v="2024-02-11T00:00:00"/>
    <n v="2"/>
    <n v="8"/>
    <n v="40"/>
    <x v="2"/>
    <x v="70"/>
    <n v="1540"/>
    <n v="0.41558441558441561"/>
    <n v="60"/>
    <n v="0.66666666666666663"/>
    <n v="98"/>
    <x v="4"/>
  </r>
  <r>
    <x v="25"/>
    <d v="2024-02-11T00:00:00"/>
    <n v="2"/>
    <n v="8"/>
    <n v="27"/>
    <x v="7"/>
    <x v="85"/>
    <n v="762"/>
    <n v="0.56692913385826771"/>
    <n v="35"/>
    <n v="0.77142857142857146"/>
    <n v="98"/>
    <x v="4"/>
  </r>
  <r>
    <x v="25"/>
    <d v="2024-02-11T00:00:00"/>
    <n v="1"/>
    <n v="15"/>
    <n v="22"/>
    <x v="7"/>
    <x v="36"/>
    <n v="762"/>
    <n v="0.43307086614173229"/>
    <n v="35"/>
    <n v="0.62857142857142856"/>
    <n v="98"/>
    <x v="4"/>
  </r>
  <r>
    <x v="19"/>
    <d v="2024-02-11T00:00:00"/>
    <n v="3"/>
    <n v="12"/>
    <n v="5"/>
    <x v="7"/>
    <x v="62"/>
    <n v="180"/>
    <n v="1"/>
    <n v="7"/>
    <n v="0.7142857142857143"/>
    <n v="98"/>
    <x v="4"/>
  </r>
  <r>
    <x v="10"/>
    <d v="2024-02-11T00:00:00"/>
    <n v="4"/>
    <n v="15"/>
    <n v="5"/>
    <x v="7"/>
    <x v="14"/>
    <n v="300"/>
    <n v="1"/>
    <n v="10"/>
    <n v="0.5"/>
    <n v="98"/>
    <x v="4"/>
  </r>
  <r>
    <x v="26"/>
    <d v="2024-02-11T00:00:00"/>
    <n v="3"/>
    <n v="12"/>
    <n v="15"/>
    <x v="7"/>
    <x v="86"/>
    <n v="540"/>
    <n v="1"/>
    <n v="20"/>
    <n v="0.75"/>
    <n v="98"/>
    <x v="4"/>
  </r>
  <r>
    <x v="9"/>
    <d v="2024-02-11T00:00:00"/>
    <n v="2"/>
    <n v="8"/>
    <n v="20"/>
    <x v="6"/>
    <x v="40"/>
    <n v="500"/>
    <n v="0.64"/>
    <n v="20"/>
    <n v="1"/>
    <n v="98"/>
    <x v="4"/>
  </r>
  <r>
    <x v="9"/>
    <d v="2024-02-11T00:00:00"/>
    <n v="1"/>
    <n v="12"/>
    <n v="15"/>
    <x v="6"/>
    <x v="62"/>
    <n v="500"/>
    <n v="0.36"/>
    <n v="20"/>
    <n v="0.75"/>
    <n v="98"/>
    <x v="4"/>
  </r>
  <r>
    <x v="8"/>
    <d v="2024-02-11T00:00:00"/>
    <n v="3"/>
    <n v="10"/>
    <n v="35"/>
    <x v="6"/>
    <x v="17"/>
    <n v="1050"/>
    <n v="1"/>
    <n v="35"/>
    <n v="1"/>
    <n v="98"/>
    <x v="4"/>
  </r>
  <r>
    <x v="0"/>
    <d v="2024-02-12T00:00:00"/>
    <m/>
    <m/>
    <m/>
    <x v="0"/>
    <x v="0"/>
    <m/>
    <m/>
    <m/>
    <m/>
    <n v="98"/>
    <x v="5"/>
  </r>
  <r>
    <x v="1"/>
    <d v="2024-02-12T00:00:00"/>
    <n v="1"/>
    <n v="1"/>
    <n v="30"/>
    <x v="1"/>
    <x v="64"/>
    <n v="30"/>
    <n v="1"/>
    <n v="45"/>
    <n v="0.66666666666666663"/>
    <n v="98"/>
    <x v="5"/>
  </r>
  <r>
    <x v="0"/>
    <d v="2024-02-13T00:00:00"/>
    <m/>
    <m/>
    <m/>
    <x v="0"/>
    <x v="0"/>
    <m/>
    <m/>
    <m/>
    <m/>
    <n v="98"/>
    <x v="5"/>
  </r>
  <r>
    <x v="22"/>
    <d v="2024-02-13T00:00:00"/>
    <n v="3"/>
    <n v="12"/>
    <n v="1"/>
    <x v="4"/>
    <x v="54"/>
    <n v="36"/>
    <n v="1"/>
    <n v="5"/>
    <n v="0.2"/>
    <n v="98"/>
    <x v="5"/>
  </r>
  <r>
    <x v="11"/>
    <d v="2024-02-13T00:00:00"/>
    <n v="1"/>
    <n v="8"/>
    <n v="40"/>
    <x v="4"/>
    <x v="40"/>
    <n v="1120"/>
    <n v="0.2857142857142857"/>
    <n v="60"/>
    <n v="0.66666666666666663"/>
    <n v="98"/>
    <x v="5"/>
  </r>
  <r>
    <x v="11"/>
    <d v="2024-02-13T00:00:00"/>
    <n v="2"/>
    <n v="8"/>
    <n v="50"/>
    <x v="4"/>
    <x v="41"/>
    <n v="1120"/>
    <n v="0.7142857142857143"/>
    <n v="60"/>
    <n v="0.83333333333333337"/>
    <n v="98"/>
    <x v="5"/>
  </r>
  <r>
    <x v="23"/>
    <d v="2024-02-13T00:00:00"/>
    <n v="3"/>
    <n v="10"/>
    <n v="26"/>
    <x v="4"/>
    <x v="87"/>
    <n v="780"/>
    <n v="1"/>
    <n v="28"/>
    <n v="0.9285714285714286"/>
    <n v="98"/>
    <x v="5"/>
  </r>
  <r>
    <x v="24"/>
    <d v="2024-02-13T00:00:00"/>
    <n v="3"/>
    <n v="8"/>
    <n v="15"/>
    <x v="4"/>
    <x v="15"/>
    <n v="360"/>
    <n v="1"/>
    <n v="17.5"/>
    <n v="0.8571428571428571"/>
    <n v="98"/>
    <x v="5"/>
  </r>
  <r>
    <x v="5"/>
    <d v="2024-02-13T00:00:00"/>
    <n v="4"/>
    <n v="12"/>
    <n v="40"/>
    <x v="4"/>
    <x v="20"/>
    <n v="1920"/>
    <n v="1"/>
    <n v="45"/>
    <n v="0.88888888888888884"/>
    <n v="98"/>
    <x v="5"/>
  </r>
  <r>
    <x v="0"/>
    <d v="2024-02-16T00:00:00"/>
    <m/>
    <m/>
    <m/>
    <x v="0"/>
    <x v="0"/>
    <m/>
    <m/>
    <m/>
    <m/>
    <n v="98"/>
    <x v="5"/>
  </r>
  <r>
    <x v="21"/>
    <d v="2024-02-16T00:00:00"/>
    <n v="4"/>
    <n v="12"/>
    <n v="5"/>
    <x v="3"/>
    <x v="23"/>
    <n v="240"/>
    <n v="1"/>
    <n v="6"/>
    <n v="0.83333333333333337"/>
    <n v="98"/>
    <x v="5"/>
  </r>
  <r>
    <x v="4"/>
    <d v="2024-02-16T00:00:00"/>
    <n v="2"/>
    <n v="12"/>
    <n v="25"/>
    <x v="3"/>
    <x v="29"/>
    <n v="1320"/>
    <n v="0.45454545454545453"/>
    <n v="60"/>
    <n v="0.41666666666666669"/>
    <n v="98"/>
    <x v="5"/>
  </r>
  <r>
    <x v="4"/>
    <d v="2024-02-16T00:00:00"/>
    <n v="2"/>
    <n v="12"/>
    <n v="30"/>
    <x v="3"/>
    <x v="55"/>
    <n v="1320"/>
    <n v="0.54545454545454541"/>
    <n v="60"/>
    <n v="0.5"/>
    <n v="98"/>
    <x v="5"/>
  </r>
  <r>
    <x v="16"/>
    <d v="2024-02-16T00:00:00"/>
    <n v="4"/>
    <n v="12"/>
    <n v="15"/>
    <x v="3"/>
    <x v="55"/>
    <n v="720"/>
    <n v="1"/>
    <n v="17.5"/>
    <n v="0.8571428571428571"/>
    <n v="98"/>
    <x v="5"/>
  </r>
  <r>
    <x v="3"/>
    <d v="2024-02-16T00:00:00"/>
    <n v="3"/>
    <n v="12"/>
    <n v="50"/>
    <x v="3"/>
    <x v="80"/>
    <n v="1800"/>
    <n v="1"/>
    <n v="54.5"/>
    <n v="0.91743119266055051"/>
    <n v="98"/>
    <x v="5"/>
  </r>
  <r>
    <x v="14"/>
    <d v="2024-02-16T00:00:00"/>
    <n v="3"/>
    <n v="12"/>
    <n v="35"/>
    <x v="3"/>
    <x v="67"/>
    <n v="1260"/>
    <n v="1"/>
    <n v="43"/>
    <n v="0.81395348837209303"/>
    <n v="98"/>
    <x v="5"/>
  </r>
  <r>
    <x v="6"/>
    <d v="2024-02-16T00:00:00"/>
    <n v="2"/>
    <n v="8"/>
    <n v="15"/>
    <x v="5"/>
    <x v="23"/>
    <n v="480"/>
    <n v="0.5"/>
    <n v="30"/>
    <n v="0.5"/>
    <n v="98"/>
    <x v="5"/>
  </r>
  <r>
    <x v="6"/>
    <d v="2024-02-16T00:00:00"/>
    <n v="2"/>
    <n v="12"/>
    <n v="10"/>
    <x v="5"/>
    <x v="23"/>
    <n v="480"/>
    <n v="0.5"/>
    <n v="30"/>
    <n v="0.33333333333333331"/>
    <n v="98"/>
    <x v="5"/>
  </r>
  <r>
    <x v="7"/>
    <d v="2024-02-16T00:00:00"/>
    <n v="3"/>
    <n v="12"/>
    <n v="12.5"/>
    <x v="5"/>
    <x v="27"/>
    <n v="450"/>
    <n v="1"/>
    <n v="12.5"/>
    <n v="1"/>
    <n v="98"/>
    <x v="5"/>
  </r>
  <r>
    <x v="0"/>
    <d v="2024-02-17T00:00:00"/>
    <m/>
    <m/>
    <m/>
    <x v="0"/>
    <x v="0"/>
    <m/>
    <m/>
    <m/>
    <m/>
    <n v="98"/>
    <x v="5"/>
  </r>
  <r>
    <x v="1"/>
    <d v="2024-02-17T00:00:00"/>
    <n v="1"/>
    <n v="1"/>
    <n v="30"/>
    <x v="1"/>
    <x v="64"/>
    <n v="30"/>
    <n v="1"/>
    <n v="45"/>
    <n v="0.66666666666666663"/>
    <n v="98"/>
    <x v="5"/>
  </r>
  <r>
    <x v="0"/>
    <d v="2024-02-18T00:00:00"/>
    <m/>
    <m/>
    <m/>
    <x v="0"/>
    <x v="0"/>
    <m/>
    <m/>
    <m/>
    <m/>
    <n v="98"/>
    <x v="5"/>
  </r>
  <r>
    <x v="1"/>
    <d v="2024-02-18T00:00:00"/>
    <n v="1"/>
    <n v="1"/>
    <n v="10"/>
    <x v="1"/>
    <x v="19"/>
    <n v="10"/>
    <n v="1"/>
    <n v="45"/>
    <n v="0.22222222222222221"/>
    <n v="98"/>
    <x v="5"/>
  </r>
  <r>
    <x v="2"/>
    <d v="2024-02-18T00:00:00"/>
    <n v="1"/>
    <n v="12"/>
    <n v="50"/>
    <x v="2"/>
    <x v="29"/>
    <n v="1705"/>
    <n v="0.35190615835777128"/>
    <n v="70"/>
    <n v="0.7142857142857143"/>
    <n v="98"/>
    <x v="5"/>
  </r>
  <r>
    <x v="2"/>
    <d v="2024-02-18T00:00:00"/>
    <n v="2"/>
    <n v="6"/>
    <n v="60"/>
    <x v="2"/>
    <x v="55"/>
    <n v="1705"/>
    <n v="0.42228739002932553"/>
    <n v="70"/>
    <n v="0.8571428571428571"/>
    <n v="98"/>
    <x v="5"/>
  </r>
  <r>
    <x v="2"/>
    <d v="2024-02-18T00:00:00"/>
    <n v="1"/>
    <n v="7"/>
    <n v="55"/>
    <x v="2"/>
    <x v="88"/>
    <n v="1705"/>
    <n v="0.22580645161290322"/>
    <n v="70"/>
    <n v="0.7857142857142857"/>
    <n v="97.5"/>
    <x v="5"/>
  </r>
  <r>
    <x v="17"/>
    <d v="2024-02-18T00:00:00"/>
    <n v="2"/>
    <n v="10"/>
    <n v="40"/>
    <x v="2"/>
    <x v="41"/>
    <n v="2000"/>
    <n v="0.4"/>
    <n v="60"/>
    <n v="0.66666666666666663"/>
    <n v="97.5"/>
    <x v="5"/>
  </r>
  <r>
    <x v="17"/>
    <d v="2024-02-18T00:00:00"/>
    <n v="3"/>
    <n v="8"/>
    <n v="50"/>
    <x v="2"/>
    <x v="30"/>
    <n v="2000"/>
    <n v="0.6"/>
    <n v="60"/>
    <n v="0.83333333333333337"/>
    <n v="97.5"/>
    <x v="5"/>
  </r>
  <r>
    <x v="27"/>
    <d v="2024-02-18T00:00:00"/>
    <n v="1"/>
    <n v="10"/>
    <n v="34"/>
    <x v="2"/>
    <x v="89"/>
    <n v="700"/>
    <n v="0.48571428571428571"/>
    <n v="34"/>
    <n v="1"/>
    <n v="97.5"/>
    <x v="5"/>
  </r>
  <r>
    <x v="27"/>
    <d v="2024-02-18T00:00:00"/>
    <n v="2"/>
    <n v="8"/>
    <n v="22.5"/>
    <x v="2"/>
    <x v="15"/>
    <n v="700"/>
    <n v="0.51428571428571423"/>
    <n v="34"/>
    <n v="0.66176470588235292"/>
    <n v="97.5"/>
    <x v="5"/>
  </r>
  <r>
    <x v="18"/>
    <d v="2024-02-18T00:00:00"/>
    <n v="2"/>
    <n v="8"/>
    <n v="40.5"/>
    <x v="2"/>
    <x v="90"/>
    <n v="648"/>
    <n v="1"/>
    <n v="50"/>
    <n v="0.81"/>
    <n v="97.5"/>
    <x v="5"/>
  </r>
  <r>
    <x v="25"/>
    <d v="2024-02-18T00:00:00"/>
    <n v="2"/>
    <n v="8"/>
    <n v="35"/>
    <x v="7"/>
    <x v="44"/>
    <n v="960"/>
    <n v="0.58333333333333337"/>
    <n v="35"/>
    <n v="1"/>
    <n v="97.5"/>
    <x v="5"/>
  </r>
  <r>
    <x v="25"/>
    <d v="2024-02-18T00:00:00"/>
    <n v="2"/>
    <n v="10"/>
    <n v="20"/>
    <x v="7"/>
    <x v="16"/>
    <n v="960"/>
    <n v="0.41666666666666669"/>
    <n v="35"/>
    <n v="0.5714285714285714"/>
    <n v="97.5"/>
    <x v="5"/>
  </r>
  <r>
    <x v="19"/>
    <d v="2024-02-18T00:00:00"/>
    <n v="3"/>
    <n v="12"/>
    <n v="6"/>
    <x v="7"/>
    <x v="91"/>
    <n v="216"/>
    <n v="1"/>
    <n v="7"/>
    <n v="0.8571428571428571"/>
    <n v="97.5"/>
    <x v="5"/>
  </r>
  <r>
    <x v="10"/>
    <d v="2024-02-18T00:00:00"/>
    <n v="3"/>
    <n v="12"/>
    <n v="6"/>
    <x v="7"/>
    <x v="91"/>
    <n v="216"/>
    <n v="1"/>
    <n v="10"/>
    <n v="0.6"/>
    <n v="97.5"/>
    <x v="5"/>
  </r>
  <r>
    <x v="9"/>
    <d v="2024-02-18T00:00:00"/>
    <n v="2"/>
    <n v="8"/>
    <n v="15"/>
    <x v="6"/>
    <x v="23"/>
    <n v="240"/>
    <n v="1"/>
    <n v="20"/>
    <n v="0.75"/>
    <n v="97.5"/>
    <x v="5"/>
  </r>
  <r>
    <x v="8"/>
    <d v="2024-02-18T00:00:00"/>
    <n v="1"/>
    <n v="10"/>
    <n v="10"/>
    <x v="6"/>
    <x v="92"/>
    <n v="880"/>
    <n v="0.11363636363636363"/>
    <n v="35"/>
    <n v="0.2857142857142857"/>
    <n v="97.5"/>
    <x v="5"/>
  </r>
  <r>
    <x v="8"/>
    <d v="2024-02-18T00:00:00"/>
    <n v="3"/>
    <n v="8"/>
    <n v="32.5"/>
    <x v="6"/>
    <x v="87"/>
    <n v="880"/>
    <n v="0.88636363636363635"/>
    <n v="35"/>
    <n v="0.9285714285714286"/>
    <n v="97.5"/>
    <x v="5"/>
  </r>
  <r>
    <x v="0"/>
    <d v="2024-02-19T00:00:00"/>
    <m/>
    <m/>
    <m/>
    <x v="0"/>
    <x v="0"/>
    <m/>
    <m/>
    <m/>
    <m/>
    <n v="97.5"/>
    <x v="6"/>
  </r>
  <r>
    <x v="1"/>
    <d v="2024-02-19T00:00:00"/>
    <n v="1"/>
    <n v="1"/>
    <n v="30"/>
    <x v="1"/>
    <x v="64"/>
    <n v="30"/>
    <n v="1"/>
    <n v="45"/>
    <n v="0.66666666666666663"/>
    <n v="97.5"/>
    <x v="6"/>
  </r>
  <r>
    <x v="0"/>
    <d v="2024-02-20T00:00:00"/>
    <m/>
    <m/>
    <m/>
    <x v="0"/>
    <x v="0"/>
    <m/>
    <m/>
    <m/>
    <m/>
    <n v="97.5"/>
    <x v="6"/>
  </r>
  <r>
    <x v="1"/>
    <d v="2024-02-20T00:00:00"/>
    <n v="1"/>
    <n v="1"/>
    <n v="5"/>
    <x v="1"/>
    <x v="7"/>
    <n v="10"/>
    <n v="0.5"/>
    <n v="45"/>
    <n v="0.1111111111111111"/>
    <n v="97.5"/>
    <x v="6"/>
  </r>
  <r>
    <x v="21"/>
    <d v="2024-02-20T00:00:00"/>
    <n v="4"/>
    <n v="12"/>
    <n v="5"/>
    <x v="3"/>
    <x v="23"/>
    <n v="240"/>
    <n v="1"/>
    <n v="6"/>
    <n v="0.83333333333333337"/>
    <n v="97.5"/>
    <x v="6"/>
  </r>
  <r>
    <x v="4"/>
    <d v="2024-02-20T00:00:00"/>
    <n v="2"/>
    <n v="8"/>
    <n v="50"/>
    <x v="3"/>
    <x v="41"/>
    <n v="1760"/>
    <n v="0.45454545454545453"/>
    <n v="60"/>
    <n v="0.83333333333333337"/>
    <n v="97.5"/>
    <x v="6"/>
  </r>
  <r>
    <x v="4"/>
    <d v="2024-02-20T00:00:00"/>
    <n v="2"/>
    <n v="12"/>
    <n v="40"/>
    <x v="3"/>
    <x v="33"/>
    <n v="1760"/>
    <n v="0.54545454545454541"/>
    <n v="60"/>
    <n v="0.66666666666666663"/>
    <n v="97.5"/>
    <x v="6"/>
  </r>
  <r>
    <x v="16"/>
    <d v="2024-02-20T00:00:00"/>
    <n v="3"/>
    <n v="12"/>
    <n v="15"/>
    <x v="3"/>
    <x v="86"/>
    <n v="540"/>
    <n v="1"/>
    <n v="17.5"/>
    <n v="0.8571428571428571"/>
    <n v="97.5"/>
    <x v="6"/>
  </r>
  <r>
    <x v="3"/>
    <d v="2024-02-20T00:00:00"/>
    <n v="3"/>
    <n v="8"/>
    <n v="43"/>
    <x v="3"/>
    <x v="93"/>
    <n v="1032"/>
    <n v="1"/>
    <n v="54.5"/>
    <n v="0.78899082568807344"/>
    <n v="97.5"/>
    <x v="6"/>
  </r>
  <r>
    <x v="14"/>
    <d v="2024-02-20T00:00:00"/>
    <n v="3"/>
    <n v="12"/>
    <n v="40"/>
    <x v="3"/>
    <x v="77"/>
    <n v="1440"/>
    <n v="1"/>
    <n v="43"/>
    <n v="0.93023255813953487"/>
    <n v="97.5"/>
    <x v="6"/>
  </r>
  <r>
    <x v="20"/>
    <d v="2024-02-20T00:00:00"/>
    <n v="3"/>
    <n v="15"/>
    <n v="4"/>
    <x v="7"/>
    <x v="62"/>
    <n v="180"/>
    <n v="1"/>
    <n v="23"/>
    <n v="0.17391304347826086"/>
    <n v="97.5"/>
    <x v="6"/>
  </r>
  <r>
    <x v="6"/>
    <d v="2024-02-20T00:00:00"/>
    <n v="3"/>
    <n v="10"/>
    <n v="15"/>
    <x v="5"/>
    <x v="27"/>
    <n v="450"/>
    <n v="1"/>
    <n v="30"/>
    <n v="0.5"/>
    <n v="97.5"/>
    <x v="6"/>
  </r>
  <r>
    <x v="7"/>
    <d v="2024-02-20T00:00:00"/>
    <n v="4"/>
    <n v="8"/>
    <n v="12.5"/>
    <x v="5"/>
    <x v="16"/>
    <n v="400"/>
    <n v="1"/>
    <n v="12.5"/>
    <n v="1"/>
    <n v="97.5"/>
    <x v="6"/>
  </r>
  <r>
    <x v="1"/>
    <d v="2024-02-20T00:00:00"/>
    <n v="1"/>
    <n v="1"/>
    <n v="5"/>
    <x v="1"/>
    <x v="7"/>
    <n v="10"/>
    <n v="0.5"/>
    <n v="45"/>
    <n v="0.1111111111111111"/>
    <n v="97.5"/>
    <x v="6"/>
  </r>
  <r>
    <x v="0"/>
    <d v="2024-02-22T00:00:00"/>
    <m/>
    <m/>
    <m/>
    <x v="0"/>
    <x v="0"/>
    <m/>
    <m/>
    <m/>
    <m/>
    <n v="97.5"/>
    <x v="6"/>
  </r>
  <r>
    <x v="22"/>
    <d v="2024-02-22T00:00:00"/>
    <n v="3"/>
    <n v="10"/>
    <n v="1"/>
    <x v="4"/>
    <x v="64"/>
    <n v="30"/>
    <n v="1"/>
    <n v="5"/>
    <n v="0.2"/>
    <n v="97.5"/>
    <x v="6"/>
  </r>
  <r>
    <x v="11"/>
    <d v="2024-02-22T00:00:00"/>
    <n v="3"/>
    <n v="8"/>
    <n v="50"/>
    <x v="4"/>
    <x v="30"/>
    <n v="2140"/>
    <n v="0.56074766355140182"/>
    <n v="60"/>
    <n v="0.83333333333333337"/>
    <n v="97.5"/>
    <x v="6"/>
  </r>
  <r>
    <x v="11"/>
    <d v="2024-02-22T00:00:00"/>
    <n v="2"/>
    <n v="8"/>
    <n v="40"/>
    <x v="4"/>
    <x v="70"/>
    <n v="2140"/>
    <n v="0.29906542056074764"/>
    <n v="60"/>
    <n v="0.66666666666666663"/>
    <n v="97.5"/>
    <x v="6"/>
  </r>
  <r>
    <x v="11"/>
    <d v="2024-02-22T00:00:00"/>
    <n v="1"/>
    <n v="5"/>
    <n v="60"/>
    <x v="4"/>
    <x v="14"/>
    <n v="2140"/>
    <n v="0.14018691588785046"/>
    <n v="60"/>
    <n v="1"/>
    <n v="97.5"/>
    <x v="6"/>
  </r>
  <r>
    <x v="23"/>
    <d v="2024-02-22T00:00:00"/>
    <n v="3"/>
    <n v="10"/>
    <n v="24"/>
    <x v="4"/>
    <x v="55"/>
    <n v="720"/>
    <n v="1"/>
    <n v="28"/>
    <n v="0.8571428571428571"/>
    <n v="97.5"/>
    <x v="6"/>
  </r>
  <r>
    <x v="24"/>
    <d v="2024-02-22T00:00:00"/>
    <n v="3"/>
    <n v="10"/>
    <n v="15"/>
    <x v="4"/>
    <x v="27"/>
    <n v="450"/>
    <n v="1"/>
    <n v="17.5"/>
    <n v="0.8571428571428571"/>
    <n v="97.5"/>
    <x v="6"/>
  </r>
  <r>
    <x v="12"/>
    <d v="2024-02-22T00:00:00"/>
    <n v="3"/>
    <n v="10"/>
    <n v="40.5"/>
    <x v="4"/>
    <x v="94"/>
    <n v="1215"/>
    <n v="1"/>
    <n v="61"/>
    <n v="0.66393442622950816"/>
    <n v="97.5"/>
    <x v="6"/>
  </r>
  <r>
    <x v="5"/>
    <d v="2024-02-22T00:00:00"/>
    <n v="4"/>
    <n v="12"/>
    <n v="35"/>
    <x v="4"/>
    <x v="95"/>
    <n v="1680"/>
    <n v="1"/>
    <n v="45"/>
    <n v="0.77777777777777779"/>
    <n v="97.5"/>
    <x v="6"/>
  </r>
  <r>
    <x v="0"/>
    <d v="2024-02-25T00:00:00"/>
    <m/>
    <m/>
    <m/>
    <x v="0"/>
    <x v="0"/>
    <m/>
    <m/>
    <m/>
    <m/>
    <n v="97.5"/>
    <x v="6"/>
  </r>
  <r>
    <x v="1"/>
    <d v="2024-02-25T00:00:00"/>
    <n v="1"/>
    <n v="1"/>
    <n v="10"/>
    <x v="1"/>
    <x v="19"/>
    <n v="10"/>
    <n v="1"/>
    <n v="45"/>
    <n v="0.22222222222222221"/>
    <n v="97.5"/>
    <x v="6"/>
  </r>
  <r>
    <x v="2"/>
    <d v="2024-02-25T00:00:00"/>
    <n v="3"/>
    <n v="6"/>
    <n v="60"/>
    <x v="2"/>
    <x v="22"/>
    <n v="1880"/>
    <n v="0.57446808510638303"/>
    <n v="70"/>
    <n v="0.8571428571428571"/>
    <n v="97.5"/>
    <x v="6"/>
  </r>
  <r>
    <x v="2"/>
    <d v="2024-02-25T00:00:00"/>
    <n v="2"/>
    <n v="10"/>
    <n v="40"/>
    <x v="2"/>
    <x v="41"/>
    <n v="1880"/>
    <n v="0.42553191489361702"/>
    <n v="70"/>
    <n v="0.5714285714285714"/>
    <n v="97"/>
    <x v="6"/>
  </r>
  <r>
    <x v="17"/>
    <d v="2024-02-25T00:00:00"/>
    <n v="2"/>
    <n v="8"/>
    <n v="40"/>
    <x v="2"/>
    <x v="70"/>
    <n v="1840"/>
    <n v="0.34782608695652173"/>
    <n v="60"/>
    <n v="0.66666666666666663"/>
    <n v="97"/>
    <x v="6"/>
  </r>
  <r>
    <x v="17"/>
    <d v="2024-02-25T00:00:00"/>
    <n v="3"/>
    <n v="8"/>
    <n v="50"/>
    <x v="2"/>
    <x v="30"/>
    <n v="1840"/>
    <n v="0.65217391304347827"/>
    <n v="60"/>
    <n v="0.83333333333333337"/>
    <n v="97"/>
    <x v="6"/>
  </r>
  <r>
    <x v="28"/>
    <d v="2024-02-25T00:00:00"/>
    <n v="3"/>
    <n v="10"/>
    <n v="41"/>
    <x v="2"/>
    <x v="96"/>
    <n v="1230"/>
    <n v="1"/>
    <n v="41"/>
    <n v="1"/>
    <n v="97"/>
    <x v="6"/>
  </r>
  <r>
    <x v="18"/>
    <d v="2024-02-25T00:00:00"/>
    <n v="4"/>
    <n v="12"/>
    <n v="49"/>
    <x v="2"/>
    <x v="97"/>
    <n v="2352"/>
    <n v="1"/>
    <n v="50"/>
    <n v="0.98"/>
    <n v="97"/>
    <x v="6"/>
  </r>
  <r>
    <x v="25"/>
    <d v="2024-02-25T00:00:00"/>
    <n v="1"/>
    <n v="8"/>
    <n v="15"/>
    <x v="7"/>
    <x v="52"/>
    <n v="480"/>
    <n v="0.25"/>
    <n v="35"/>
    <n v="0.42857142857142855"/>
    <n v="97"/>
    <x v="6"/>
  </r>
  <r>
    <x v="25"/>
    <d v="2024-02-25T00:00:00"/>
    <n v="2"/>
    <n v="6"/>
    <n v="30"/>
    <x v="7"/>
    <x v="15"/>
    <n v="480"/>
    <n v="0.75"/>
    <n v="35"/>
    <n v="0.8571428571428571"/>
    <n v="97"/>
    <x v="6"/>
  </r>
  <r>
    <x v="19"/>
    <d v="2024-02-25T00:00:00"/>
    <n v="3"/>
    <n v="10"/>
    <n v="5"/>
    <x v="7"/>
    <x v="31"/>
    <n v="150"/>
    <n v="1"/>
    <n v="7"/>
    <n v="0.7142857142857143"/>
    <n v="97"/>
    <x v="6"/>
  </r>
  <r>
    <x v="10"/>
    <d v="2024-02-25T00:00:00"/>
    <n v="2"/>
    <n v="12"/>
    <n v="7"/>
    <x v="7"/>
    <x v="98"/>
    <n v="328"/>
    <n v="0.51219512195121952"/>
    <n v="10"/>
    <n v="0.7"/>
    <n v="97"/>
    <x v="6"/>
  </r>
  <r>
    <x v="10"/>
    <d v="2024-02-25T00:00:00"/>
    <n v="2"/>
    <n v="10"/>
    <n v="8"/>
    <x v="7"/>
    <x v="65"/>
    <n v="328"/>
    <n v="0.48780487804878048"/>
    <n v="10"/>
    <n v="0.8"/>
    <n v="97"/>
    <x v="6"/>
  </r>
  <r>
    <x v="26"/>
    <d v="2024-02-25T00:00:00"/>
    <n v="1"/>
    <n v="10"/>
    <n v="10"/>
    <x v="7"/>
    <x v="92"/>
    <n v="420"/>
    <n v="0.23809523809523808"/>
    <n v="20"/>
    <n v="0.5"/>
    <n v="97"/>
    <x v="6"/>
  </r>
  <r>
    <x v="26"/>
    <d v="2024-02-25T00:00:00"/>
    <n v="2"/>
    <n v="8"/>
    <n v="20"/>
    <x v="7"/>
    <x v="40"/>
    <n v="420"/>
    <n v="0.76190476190476186"/>
    <n v="20"/>
    <n v="1"/>
    <n v="97"/>
    <x v="6"/>
  </r>
  <r>
    <x v="9"/>
    <d v="2024-02-25T00:00:00"/>
    <n v="1"/>
    <n v="4"/>
    <n v="20"/>
    <x v="6"/>
    <x v="9"/>
    <n v="290"/>
    <n v="0.27586206896551724"/>
    <n v="20"/>
    <n v="1"/>
    <n v="97"/>
    <x v="6"/>
  </r>
  <r>
    <x v="9"/>
    <d v="2024-02-25T00:00:00"/>
    <n v="2"/>
    <n v="7"/>
    <n v="15"/>
    <x v="6"/>
    <x v="25"/>
    <n v="290"/>
    <n v="0.72413793103448276"/>
    <n v="20"/>
    <n v="0.75"/>
    <n v="97"/>
    <x v="6"/>
  </r>
  <r>
    <x v="8"/>
    <d v="2024-02-25T00:00:00"/>
    <n v="3"/>
    <n v="8"/>
    <n v="34"/>
    <x v="6"/>
    <x v="99"/>
    <n v="816"/>
    <n v="1"/>
    <n v="35"/>
    <n v="0.97142857142857142"/>
    <n v="97"/>
    <x v="6"/>
  </r>
  <r>
    <x v="0"/>
    <d v="2024-03-05T00:00:00"/>
    <m/>
    <m/>
    <m/>
    <x v="0"/>
    <x v="0"/>
    <m/>
    <m/>
    <m/>
    <m/>
    <n v="97"/>
    <x v="7"/>
  </r>
  <r>
    <x v="29"/>
    <d v="2024-03-05T00:00:00"/>
    <n v="4"/>
    <n v="12"/>
    <n v="17.5"/>
    <x v="2"/>
    <x v="18"/>
    <n v="840"/>
    <n v="1"/>
    <n v="17.5"/>
    <n v="1"/>
    <n v="97"/>
    <x v="7"/>
  </r>
  <r>
    <x v="18"/>
    <d v="2024-03-05T00:00:00"/>
    <n v="3"/>
    <n v="12"/>
    <n v="41"/>
    <x v="2"/>
    <x v="100"/>
    <n v="1476"/>
    <n v="1"/>
    <n v="50"/>
    <n v="0.82"/>
    <n v="97"/>
    <x v="7"/>
  </r>
  <r>
    <x v="30"/>
    <d v="2024-03-05T00:00:00"/>
    <n v="3"/>
    <n v="8"/>
    <n v="12"/>
    <x v="7"/>
    <x v="81"/>
    <n v="288"/>
    <n v="1"/>
    <n v="16"/>
    <n v="0.75"/>
    <n v="97"/>
    <x v="7"/>
  </r>
  <r>
    <x v="19"/>
    <d v="2024-03-05T00:00:00"/>
    <n v="3"/>
    <n v="8"/>
    <n v="6"/>
    <x v="7"/>
    <x v="68"/>
    <n v="144"/>
    <n v="1"/>
    <n v="7"/>
    <n v="0.8571428571428571"/>
    <n v="97"/>
    <x v="7"/>
  </r>
  <r>
    <x v="10"/>
    <d v="2024-03-05T00:00:00"/>
    <n v="3"/>
    <n v="12"/>
    <n v="8"/>
    <x v="7"/>
    <x v="81"/>
    <n v="288"/>
    <n v="1"/>
    <n v="10"/>
    <n v="0.8"/>
    <n v="97"/>
    <x v="7"/>
  </r>
  <r>
    <x v="9"/>
    <d v="2024-03-05T00:00:00"/>
    <n v="4"/>
    <n v="12"/>
    <n v="16"/>
    <x v="6"/>
    <x v="101"/>
    <n v="768"/>
    <n v="1"/>
    <n v="20"/>
    <n v="0.8"/>
    <n v="97"/>
    <x v="7"/>
  </r>
  <r>
    <x v="8"/>
    <d v="2024-03-05T00:00:00"/>
    <n v="4"/>
    <n v="12"/>
    <n v="35"/>
    <x v="6"/>
    <x v="95"/>
    <n v="1680"/>
    <n v="1"/>
    <n v="35"/>
    <n v="1"/>
    <n v="97"/>
    <x v="7"/>
  </r>
  <r>
    <x v="0"/>
    <d v="2024-03-07T00:00:00"/>
    <m/>
    <m/>
    <m/>
    <x v="0"/>
    <x v="0"/>
    <m/>
    <m/>
    <m/>
    <m/>
    <n v="97"/>
    <x v="7"/>
  </r>
  <r>
    <x v="21"/>
    <d v="2024-03-07T00:00:00"/>
    <n v="4"/>
    <n v="8"/>
    <n v="6"/>
    <x v="3"/>
    <x v="79"/>
    <n v="192"/>
    <n v="1"/>
    <n v="6"/>
    <n v="1"/>
    <n v="97"/>
    <x v="7"/>
  </r>
  <r>
    <x v="4"/>
    <d v="2024-03-07T00:00:00"/>
    <n v="4"/>
    <n v="12"/>
    <n v="40"/>
    <x v="3"/>
    <x v="20"/>
    <n v="1920"/>
    <n v="1"/>
    <n v="60"/>
    <n v="0.66666666666666663"/>
    <n v="97"/>
    <x v="7"/>
  </r>
  <r>
    <x v="16"/>
    <d v="2024-03-07T00:00:00"/>
    <n v="3"/>
    <n v="12"/>
    <n v="12.5"/>
    <x v="3"/>
    <x v="27"/>
    <n v="450"/>
    <n v="1"/>
    <n v="17.5"/>
    <n v="0.7142857142857143"/>
    <n v="97"/>
    <x v="7"/>
  </r>
  <r>
    <x v="14"/>
    <d v="2024-03-07T00:00:00"/>
    <n v="3"/>
    <n v="12"/>
    <n v="35"/>
    <x v="3"/>
    <x v="67"/>
    <n v="1260"/>
    <n v="1"/>
    <n v="43"/>
    <n v="0.81395348837209303"/>
    <n v="97"/>
    <x v="7"/>
  </r>
  <r>
    <x v="20"/>
    <d v="2024-03-07T00:00:00"/>
    <n v="3"/>
    <n v="12"/>
    <n v="5"/>
    <x v="7"/>
    <x v="62"/>
    <n v="180"/>
    <n v="1"/>
    <n v="23"/>
    <n v="0.21739130434782608"/>
    <n v="97"/>
    <x v="7"/>
  </r>
  <r>
    <x v="6"/>
    <d v="2024-03-07T00:00:00"/>
    <n v="4"/>
    <n v="10"/>
    <n v="15"/>
    <x v="5"/>
    <x v="29"/>
    <n v="600"/>
    <n v="1"/>
    <n v="30"/>
    <n v="0.5"/>
    <n v="97"/>
    <x v="7"/>
  </r>
  <r>
    <x v="7"/>
    <d v="2024-03-07T00:00:00"/>
    <n v="4"/>
    <n v="8"/>
    <n v="12.5"/>
    <x v="5"/>
    <x v="16"/>
    <n v="400"/>
    <n v="1"/>
    <n v="12.5"/>
    <n v="1"/>
    <n v="97"/>
    <x v="7"/>
  </r>
  <r>
    <x v="1"/>
    <d v="2024-03-07T00:00:00"/>
    <n v="1"/>
    <n v="1"/>
    <n v="13"/>
    <x v="1"/>
    <x v="102"/>
    <n v="13"/>
    <n v="1"/>
    <n v="45"/>
    <n v="0.28888888888888886"/>
    <n v="97"/>
    <x v="7"/>
  </r>
  <r>
    <x v="0"/>
    <d v="2024-03-09T00:00:00"/>
    <m/>
    <m/>
    <m/>
    <x v="0"/>
    <x v="0"/>
    <m/>
    <m/>
    <m/>
    <m/>
    <n v="97"/>
    <x v="7"/>
  </r>
  <r>
    <x v="1"/>
    <d v="2024-03-09T00:00:00"/>
    <n v="1"/>
    <n v="1"/>
    <n v="12"/>
    <x v="1"/>
    <x v="51"/>
    <n v="22"/>
    <n v="0.54545454545454541"/>
    <n v="45"/>
    <n v="0.26666666666666666"/>
    <n v="97"/>
    <x v="7"/>
  </r>
  <r>
    <x v="22"/>
    <d v="2024-03-09T00:00:00"/>
    <n v="4"/>
    <n v="12"/>
    <n v="1"/>
    <x v="4"/>
    <x v="103"/>
    <n v="48"/>
    <n v="1"/>
    <n v="5"/>
    <n v="0.2"/>
    <n v="97"/>
    <x v="7"/>
  </r>
  <r>
    <x v="11"/>
    <d v="2024-03-09T00:00:00"/>
    <n v="3"/>
    <n v="7"/>
    <n v="50"/>
    <x v="4"/>
    <x v="17"/>
    <n v="1050"/>
    <n v="1"/>
    <n v="60"/>
    <n v="0.83333333333333337"/>
    <n v="97"/>
    <x v="7"/>
  </r>
  <r>
    <x v="23"/>
    <d v="2024-03-09T00:00:00"/>
    <n v="3"/>
    <n v="12"/>
    <n v="24"/>
    <x v="4"/>
    <x v="71"/>
    <n v="864"/>
    <n v="1"/>
    <n v="28"/>
    <n v="0.8571428571428571"/>
    <n v="97"/>
    <x v="7"/>
  </r>
  <r>
    <x v="12"/>
    <d v="2024-03-09T00:00:00"/>
    <n v="4"/>
    <n v="10"/>
    <n v="40"/>
    <x v="4"/>
    <x v="104"/>
    <n v="1600"/>
    <n v="1"/>
    <n v="61"/>
    <n v="0.65573770491803274"/>
    <n v="97"/>
    <x v="7"/>
  </r>
  <r>
    <x v="1"/>
    <d v="2024-03-09T00:00:00"/>
    <n v="1"/>
    <n v="1"/>
    <n v="10"/>
    <x v="1"/>
    <x v="19"/>
    <n v="22"/>
    <n v="0.45454545454545453"/>
    <n v="45"/>
    <n v="0.22222222222222221"/>
    <n v="97"/>
    <x v="7"/>
  </r>
  <r>
    <x v="0"/>
    <d v="2024-03-11T00:00:00"/>
    <m/>
    <m/>
    <m/>
    <x v="0"/>
    <x v="0"/>
    <m/>
    <m/>
    <m/>
    <m/>
    <n v="97"/>
    <x v="8"/>
  </r>
  <r>
    <x v="1"/>
    <d v="2024-03-11T00:00:00"/>
    <n v="1"/>
    <n v="1"/>
    <n v="10"/>
    <x v="1"/>
    <x v="19"/>
    <n v="10"/>
    <n v="1"/>
    <n v="45"/>
    <n v="0.22222222222222221"/>
    <n v="97"/>
    <x v="8"/>
  </r>
  <r>
    <x v="2"/>
    <d v="2024-03-11T00:00:00"/>
    <n v="3"/>
    <n v="8"/>
    <n v="50"/>
    <x v="2"/>
    <x v="30"/>
    <n v="1970"/>
    <n v="0.6091370558375635"/>
    <n v="70"/>
    <n v="0.7142857142857143"/>
    <n v="97"/>
    <x v="8"/>
  </r>
  <r>
    <x v="2"/>
    <d v="2024-03-11T00:00:00"/>
    <n v="2"/>
    <n v="7"/>
    <n v="55"/>
    <x v="2"/>
    <x v="105"/>
    <n v="1970"/>
    <n v="0.39086294416243655"/>
    <n v="70"/>
    <n v="0.7857142857142857"/>
    <n v="97"/>
    <x v="8"/>
  </r>
  <r>
    <x v="15"/>
    <d v="2024-03-11T00:00:00"/>
    <n v="4"/>
    <n v="8"/>
    <n v="15"/>
    <x v="2"/>
    <x v="26"/>
    <n v="480"/>
    <n v="1"/>
    <n v="20"/>
    <n v="0.75"/>
    <n v="97"/>
    <x v="8"/>
  </r>
  <r>
    <x v="18"/>
    <d v="2024-03-11T00:00:00"/>
    <n v="3"/>
    <n v="12"/>
    <n v="12.5"/>
    <x v="2"/>
    <x v="27"/>
    <n v="450"/>
    <n v="1"/>
    <n v="50"/>
    <n v="0.25"/>
    <n v="97"/>
    <x v="8"/>
  </r>
  <r>
    <x v="28"/>
    <d v="2024-03-11T00:00:00"/>
    <n v="3"/>
    <n v="8"/>
    <n v="34"/>
    <x v="2"/>
    <x v="99"/>
    <n v="816"/>
    <n v="1"/>
    <n v="41"/>
    <n v="0.82926829268292679"/>
    <n v="97"/>
    <x v="8"/>
  </r>
  <r>
    <x v="25"/>
    <d v="2024-03-11T00:00:00"/>
    <n v="3"/>
    <n v="8"/>
    <n v="30"/>
    <x v="7"/>
    <x v="55"/>
    <n v="720"/>
    <n v="1"/>
    <n v="35"/>
    <n v="0.8571428571428571"/>
    <n v="97"/>
    <x v="8"/>
  </r>
  <r>
    <x v="19"/>
    <d v="2024-03-11T00:00:00"/>
    <n v="3"/>
    <n v="8"/>
    <n v="5"/>
    <x v="7"/>
    <x v="52"/>
    <n v="120"/>
    <n v="1"/>
    <n v="7"/>
    <n v="0.7142857142857143"/>
    <n v="97"/>
    <x v="8"/>
  </r>
  <r>
    <x v="10"/>
    <d v="2024-03-11T00:00:00"/>
    <n v="3"/>
    <n v="8"/>
    <n v="7.5"/>
    <x v="7"/>
    <x v="62"/>
    <n v="180"/>
    <n v="1"/>
    <n v="10"/>
    <n v="0.75"/>
    <n v="96.5"/>
    <x v="8"/>
  </r>
  <r>
    <x v="8"/>
    <d v="2024-03-11T00:00:00"/>
    <n v="3"/>
    <n v="12"/>
    <n v="32.5"/>
    <x v="6"/>
    <x v="106"/>
    <n v="1170"/>
    <n v="1"/>
    <n v="35"/>
    <n v="0.9285714285714286"/>
    <n v="96.5"/>
    <x v="8"/>
  </r>
  <r>
    <x v="0"/>
    <d v="2024-03-14T00:00:00"/>
    <m/>
    <m/>
    <m/>
    <x v="0"/>
    <x v="0"/>
    <m/>
    <m/>
    <m/>
    <m/>
    <n v="96.5"/>
    <x v="8"/>
  </r>
  <r>
    <x v="21"/>
    <d v="2024-03-14T00:00:00"/>
    <n v="4"/>
    <n v="12"/>
    <n v="4"/>
    <x v="3"/>
    <x v="79"/>
    <n v="192"/>
    <n v="1"/>
    <n v="6"/>
    <n v="0.66666666666666663"/>
    <n v="96.5"/>
    <x v="8"/>
  </r>
  <r>
    <x v="4"/>
    <d v="2024-03-14T00:00:00"/>
    <n v="3"/>
    <n v="8"/>
    <n v="40"/>
    <x v="3"/>
    <x v="33"/>
    <n v="960"/>
    <n v="1"/>
    <n v="60"/>
    <n v="0.66666666666666663"/>
    <n v="96.5"/>
    <x v="8"/>
  </r>
  <r>
    <x v="16"/>
    <d v="2024-03-14T00:00:00"/>
    <n v="3"/>
    <n v="12"/>
    <n v="15"/>
    <x v="3"/>
    <x v="86"/>
    <n v="540"/>
    <n v="1"/>
    <n v="17.5"/>
    <n v="0.8571428571428571"/>
    <n v="96.5"/>
    <x v="8"/>
  </r>
  <r>
    <x v="3"/>
    <d v="2024-03-14T00:00:00"/>
    <n v="3"/>
    <n v="8"/>
    <n v="43"/>
    <x v="3"/>
    <x v="93"/>
    <n v="1032"/>
    <n v="1"/>
    <n v="54.5"/>
    <n v="0.78899082568807344"/>
    <n v="96.5"/>
    <x v="8"/>
  </r>
  <r>
    <x v="14"/>
    <d v="2024-03-14T00:00:00"/>
    <n v="3"/>
    <n v="12"/>
    <m/>
    <x v="3"/>
    <x v="107"/>
    <n v="0"/>
    <s v="Trening"/>
    <n v="43"/>
    <n v="0"/>
    <n v="96.5"/>
    <x v="8"/>
  </r>
  <r>
    <x v="6"/>
    <d v="2024-03-14T00:00:00"/>
    <n v="3"/>
    <n v="8"/>
    <n v="15"/>
    <x v="5"/>
    <x v="15"/>
    <n v="360"/>
    <n v="1"/>
    <n v="30"/>
    <n v="0.5"/>
    <n v="96.5"/>
    <x v="8"/>
  </r>
  <r>
    <x v="7"/>
    <d v="2024-03-14T00:00:00"/>
    <n v="2"/>
    <n v="10"/>
    <n v="10"/>
    <x v="5"/>
    <x v="82"/>
    <n v="200"/>
    <n v="1"/>
    <n v="12.5"/>
    <n v="0.8"/>
    <n v="96.5"/>
    <x v="8"/>
  </r>
  <r>
    <x v="0"/>
    <d v="2024-03-16T00:00:00"/>
    <m/>
    <m/>
    <m/>
    <x v="0"/>
    <x v="0"/>
    <m/>
    <m/>
    <m/>
    <m/>
    <n v="96.5"/>
    <x v="8"/>
  </r>
  <r>
    <x v="22"/>
    <d v="2024-03-16T00:00:00"/>
    <n v="4"/>
    <n v="12"/>
    <n v="1"/>
    <x v="4"/>
    <x v="103"/>
    <n v="48"/>
    <n v="1"/>
    <n v="5"/>
    <n v="0.2"/>
    <n v="96.5"/>
    <x v="8"/>
  </r>
  <r>
    <x v="11"/>
    <d v="2024-03-16T00:00:00"/>
    <n v="4"/>
    <n v="7"/>
    <n v="45"/>
    <x v="4"/>
    <x v="67"/>
    <n v="1260"/>
    <n v="1"/>
    <n v="60"/>
    <n v="0.75"/>
    <n v="96.5"/>
    <x v="8"/>
  </r>
  <r>
    <x v="23"/>
    <d v="2024-03-16T00:00:00"/>
    <n v="3"/>
    <n v="10"/>
    <n v="24"/>
    <x v="4"/>
    <x v="55"/>
    <n v="720"/>
    <n v="1"/>
    <n v="28"/>
    <n v="0.8571428571428571"/>
    <n v="96.5"/>
    <x v="8"/>
  </r>
  <r>
    <x v="24"/>
    <d v="2024-03-16T00:00:00"/>
    <n v="3"/>
    <n v="8"/>
    <n v="17.5"/>
    <x v="4"/>
    <x v="32"/>
    <n v="420"/>
    <n v="1"/>
    <n v="17.5"/>
    <n v="1"/>
    <n v="96.5"/>
    <x v="8"/>
  </r>
  <r>
    <x v="12"/>
    <d v="2024-03-16T00:00:00"/>
    <n v="4"/>
    <n v="12"/>
    <n v="40"/>
    <x v="4"/>
    <x v="20"/>
    <n v="1920"/>
    <n v="1"/>
    <n v="61"/>
    <n v="0.65573770491803274"/>
    <n v="96.5"/>
    <x v="8"/>
  </r>
  <r>
    <x v="5"/>
    <d v="2024-03-16T00:00:00"/>
    <n v="4"/>
    <n v="12"/>
    <n v="35"/>
    <x v="4"/>
    <x v="95"/>
    <n v="1680"/>
    <n v="1"/>
    <n v="45"/>
    <n v="0.77777777777777779"/>
    <n v="96.5"/>
    <x v="8"/>
  </r>
  <r>
    <x v="1"/>
    <d v="2024-03-16T00:00:00"/>
    <n v="1"/>
    <n v="1"/>
    <n v="10"/>
    <x v="1"/>
    <x v="19"/>
    <n v="10"/>
    <n v="1"/>
    <n v="45"/>
    <n v="0.22222222222222221"/>
    <n v="96.5"/>
    <x v="8"/>
  </r>
  <r>
    <x v="0"/>
    <d v="2024-03-17T00:00:00"/>
    <m/>
    <m/>
    <m/>
    <x v="0"/>
    <x v="0"/>
    <m/>
    <m/>
    <m/>
    <m/>
    <n v="96.5"/>
    <x v="8"/>
  </r>
  <r>
    <x v="1"/>
    <d v="2024-03-17T00:00:00"/>
    <n v="1"/>
    <n v="1"/>
    <n v="40"/>
    <x v="1"/>
    <x v="108"/>
    <n v="40"/>
    <n v="1"/>
    <n v="45"/>
    <n v="0.88888888888888884"/>
    <n v="96.5"/>
    <x v="8"/>
  </r>
  <r>
    <x v="0"/>
    <d v="2024-03-20T00:00:00"/>
    <m/>
    <m/>
    <m/>
    <x v="0"/>
    <x v="0"/>
    <m/>
    <m/>
    <m/>
    <m/>
    <n v="96.5"/>
    <x v="9"/>
  </r>
  <r>
    <x v="1"/>
    <d v="2024-03-20T00:00:00"/>
    <n v="1"/>
    <n v="1"/>
    <n v="6"/>
    <x v="1"/>
    <x v="34"/>
    <n v="6"/>
    <n v="1"/>
    <n v="45"/>
    <n v="0.13333333333333333"/>
    <n v="96.5"/>
    <x v="9"/>
  </r>
  <r>
    <x v="15"/>
    <d v="2024-03-20T00:00:00"/>
    <n v="4"/>
    <n v="8"/>
    <n v="20"/>
    <x v="2"/>
    <x v="70"/>
    <n v="640"/>
    <n v="1"/>
    <n v="20"/>
    <n v="1"/>
    <n v="95"/>
    <x v="9"/>
  </r>
  <r>
    <x v="2"/>
    <d v="2024-03-20T00:00:00"/>
    <n v="3"/>
    <n v="8"/>
    <n v="55"/>
    <x v="2"/>
    <x v="3"/>
    <n v="1320"/>
    <n v="1"/>
    <n v="70"/>
    <n v="0.7857142857142857"/>
    <n v="95"/>
    <x v="9"/>
  </r>
  <r>
    <x v="18"/>
    <d v="2024-03-20T00:00:00"/>
    <n v="3"/>
    <n v="12"/>
    <n v="40"/>
    <x v="2"/>
    <x v="77"/>
    <n v="1440"/>
    <n v="1"/>
    <n v="50"/>
    <n v="0.8"/>
    <n v="95"/>
    <x v="9"/>
  </r>
  <r>
    <x v="30"/>
    <d v="2024-03-20T00:00:00"/>
    <n v="3"/>
    <n v="7"/>
    <n v="15"/>
    <x v="7"/>
    <x v="109"/>
    <n v="315"/>
    <n v="1"/>
    <n v="16"/>
    <n v="0.9375"/>
    <n v="95"/>
    <x v="9"/>
  </r>
  <r>
    <x v="19"/>
    <d v="2024-03-20T00:00:00"/>
    <n v="3"/>
    <n v="12"/>
    <n v="6"/>
    <x v="7"/>
    <x v="91"/>
    <n v="216"/>
    <n v="1"/>
    <n v="7"/>
    <n v="0.8571428571428571"/>
    <n v="95"/>
    <x v="9"/>
  </r>
  <r>
    <x v="10"/>
    <d v="2024-03-20T00:00:00"/>
    <n v="3"/>
    <n v="12"/>
    <n v="10"/>
    <x v="7"/>
    <x v="15"/>
    <n v="360"/>
    <n v="1"/>
    <n v="10"/>
    <n v="1"/>
    <n v="95"/>
    <x v="9"/>
  </r>
  <r>
    <x v="9"/>
    <d v="2024-03-20T00:00:00"/>
    <n v="3"/>
    <n v="8"/>
    <n v="15"/>
    <x v="6"/>
    <x v="15"/>
    <n v="360"/>
    <n v="1"/>
    <n v="20"/>
    <n v="0.75"/>
    <n v="95"/>
    <x v="9"/>
  </r>
  <r>
    <x v="8"/>
    <d v="2024-03-20T00:00:00"/>
    <n v="3"/>
    <n v="10"/>
    <n v="30"/>
    <x v="6"/>
    <x v="83"/>
    <n v="900"/>
    <n v="1"/>
    <n v="35"/>
    <n v="0.8571428571428571"/>
    <n v="95"/>
    <x v="9"/>
  </r>
  <r>
    <x v="0"/>
    <d v="2024-03-22T00:00:00"/>
    <m/>
    <m/>
    <m/>
    <x v="0"/>
    <x v="0"/>
    <m/>
    <m/>
    <m/>
    <m/>
    <n v="95"/>
    <x v="9"/>
  </r>
  <r>
    <x v="1"/>
    <d v="2024-03-22T00:00:00"/>
    <n v="1"/>
    <n v="1"/>
    <n v="5"/>
    <x v="1"/>
    <x v="7"/>
    <n v="5"/>
    <n v="1"/>
    <n v="45"/>
    <n v="0.1111111111111111"/>
    <n v="95"/>
    <x v="9"/>
  </r>
  <r>
    <x v="22"/>
    <d v="2024-03-22T00:00:00"/>
    <n v="4"/>
    <n v="12"/>
    <n v="1"/>
    <x v="4"/>
    <x v="103"/>
    <n v="48"/>
    <n v="1"/>
    <n v="5"/>
    <n v="0.2"/>
    <n v="95"/>
    <x v="9"/>
  </r>
  <r>
    <x v="11"/>
    <d v="2024-03-22T00:00:00"/>
    <n v="3"/>
    <n v="7"/>
    <n v="50"/>
    <x v="4"/>
    <x v="17"/>
    <n v="1050"/>
    <n v="1"/>
    <n v="60"/>
    <n v="0.83333333333333337"/>
    <n v="95"/>
    <x v="9"/>
  </r>
  <r>
    <x v="23"/>
    <d v="2024-03-22T00:00:00"/>
    <n v="3"/>
    <n v="12"/>
    <n v="24"/>
    <x v="4"/>
    <x v="71"/>
    <n v="864"/>
    <n v="1"/>
    <n v="28"/>
    <n v="0.8571428571428571"/>
    <n v="95"/>
    <x v="9"/>
  </r>
  <r>
    <x v="12"/>
    <d v="2024-03-22T00:00:00"/>
    <n v="4"/>
    <n v="12"/>
    <n v="40"/>
    <x v="4"/>
    <x v="20"/>
    <n v="1920"/>
    <n v="1"/>
    <n v="61"/>
    <n v="0.65573770491803274"/>
    <n v="95"/>
    <x v="9"/>
  </r>
  <r>
    <x v="5"/>
    <d v="2024-03-22T00:00:00"/>
    <n v="4"/>
    <n v="12"/>
    <n v="40"/>
    <x v="4"/>
    <x v="20"/>
    <n v="1920"/>
    <n v="1"/>
    <n v="45"/>
    <n v="0.88888888888888884"/>
    <n v="95"/>
    <x v="9"/>
  </r>
  <r>
    <x v="0"/>
    <d v="2024-03-24T00:00:00"/>
    <m/>
    <m/>
    <m/>
    <x v="0"/>
    <x v="0"/>
    <m/>
    <m/>
    <m/>
    <m/>
    <n v="95"/>
    <x v="9"/>
  </r>
  <r>
    <x v="1"/>
    <d v="2024-03-24T00:00:00"/>
    <n v="1"/>
    <n v="1"/>
    <n v="30"/>
    <x v="1"/>
    <x v="64"/>
    <n v="30"/>
    <n v="1"/>
    <n v="45"/>
    <n v="0.66666666666666663"/>
    <n v="95"/>
    <x v="9"/>
  </r>
  <r>
    <x v="21"/>
    <d v="2024-03-24T00:00:00"/>
    <n v="4"/>
    <n v="10"/>
    <n v="4"/>
    <x v="3"/>
    <x v="65"/>
    <n v="160"/>
    <n v="1"/>
    <n v="6"/>
    <n v="0.66666666666666663"/>
    <n v="95"/>
    <x v="9"/>
  </r>
  <r>
    <x v="4"/>
    <d v="2024-03-24T00:00:00"/>
    <n v="4"/>
    <n v="12"/>
    <n v="30"/>
    <x v="3"/>
    <x v="77"/>
    <n v="1440"/>
    <n v="1"/>
    <n v="60"/>
    <n v="0.5"/>
    <n v="95"/>
    <x v="9"/>
  </r>
  <r>
    <x v="16"/>
    <d v="2024-03-24T00:00:00"/>
    <n v="4"/>
    <n v="12"/>
    <n v="12.5"/>
    <x v="3"/>
    <x v="29"/>
    <n v="600"/>
    <n v="1"/>
    <n v="17.5"/>
    <n v="0.7142857142857143"/>
    <n v="95"/>
    <x v="9"/>
  </r>
  <r>
    <x v="3"/>
    <d v="2024-03-24T00:00:00"/>
    <n v="3"/>
    <n v="12"/>
    <n v="40"/>
    <x v="3"/>
    <x v="77"/>
    <n v="1440"/>
    <n v="1"/>
    <n v="54.5"/>
    <n v="0.73394495412844041"/>
    <n v="95"/>
    <x v="9"/>
  </r>
  <r>
    <x v="14"/>
    <d v="2024-03-24T00:00:00"/>
    <n v="3"/>
    <n v="12"/>
    <n v="32"/>
    <x v="3"/>
    <x v="110"/>
    <n v="1152"/>
    <n v="1"/>
    <n v="43"/>
    <n v="0.7441860465116279"/>
    <n v="95"/>
    <x v="9"/>
  </r>
  <r>
    <x v="20"/>
    <d v="2024-03-24T00:00:00"/>
    <n v="3"/>
    <n v="12"/>
    <n v="4"/>
    <x v="7"/>
    <x v="68"/>
    <n v="144"/>
    <n v="1"/>
    <n v="23"/>
    <n v="0.17391304347826086"/>
    <n v="95"/>
    <x v="9"/>
  </r>
  <r>
    <x v="6"/>
    <d v="2024-03-24T00:00:00"/>
    <n v="4"/>
    <n v="7"/>
    <n v="20"/>
    <x v="5"/>
    <x v="44"/>
    <n v="560"/>
    <n v="1"/>
    <n v="30"/>
    <n v="0.66666666666666663"/>
    <n v="95"/>
    <x v="9"/>
  </r>
  <r>
    <x v="7"/>
    <d v="2024-03-24T00:00:00"/>
    <n v="4"/>
    <n v="10"/>
    <n v="10"/>
    <x v="5"/>
    <x v="16"/>
    <n v="400"/>
    <n v="1"/>
    <n v="12.5"/>
    <n v="0.8"/>
    <n v="95"/>
    <x v="9"/>
  </r>
  <r>
    <x v="0"/>
    <d v="2024-03-25T00:00:00"/>
    <m/>
    <m/>
    <m/>
    <x v="0"/>
    <x v="0"/>
    <m/>
    <m/>
    <m/>
    <m/>
    <n v="95"/>
    <x v="10"/>
  </r>
  <r>
    <x v="1"/>
    <d v="2024-03-25T00:00:00"/>
    <n v="1"/>
    <n v="1"/>
    <n v="45"/>
    <x v="1"/>
    <x v="111"/>
    <n v="45"/>
    <n v="1"/>
    <n v="45"/>
    <n v="1"/>
    <n v="94.5"/>
    <x v="10"/>
  </r>
  <r>
    <x v="0"/>
    <d v="2024-03-26T00:00:00"/>
    <m/>
    <m/>
    <m/>
    <x v="0"/>
    <x v="0"/>
    <m/>
    <m/>
    <m/>
    <m/>
    <n v="94.5"/>
    <x v="10"/>
  </r>
  <r>
    <x v="1"/>
    <d v="2024-03-26T00:00:00"/>
    <n v="1"/>
    <n v="1"/>
    <n v="6"/>
    <x v="1"/>
    <x v="34"/>
    <n v="6"/>
    <n v="1"/>
    <n v="45"/>
    <n v="0.13333333333333333"/>
    <n v="94.5"/>
    <x v="10"/>
  </r>
  <r>
    <x v="2"/>
    <d v="2024-03-26T00:00:00"/>
    <n v="2"/>
    <n v="8"/>
    <n v="50"/>
    <x v="2"/>
    <x v="41"/>
    <n v="1520"/>
    <n v="0.52631578947368418"/>
    <n v="70"/>
    <n v="0.7142857142857143"/>
    <n v="94.5"/>
    <x v="10"/>
  </r>
  <r>
    <x v="2"/>
    <d v="2024-03-26T00:00:00"/>
    <n v="2"/>
    <n v="6"/>
    <n v="60"/>
    <x v="2"/>
    <x v="55"/>
    <n v="1520"/>
    <n v="0.47368421052631576"/>
    <n v="70"/>
    <n v="0.8571428571428571"/>
    <n v="94.5"/>
    <x v="10"/>
  </r>
  <r>
    <x v="17"/>
    <d v="2024-03-26T00:00:00"/>
    <n v="1"/>
    <n v="9"/>
    <n v="40"/>
    <x v="2"/>
    <x v="15"/>
    <n v="1260"/>
    <n v="0.2857142857142857"/>
    <n v="60"/>
    <n v="0.66666666666666663"/>
    <n v="94.5"/>
    <x v="10"/>
  </r>
  <r>
    <x v="17"/>
    <d v="2024-03-26T00:00:00"/>
    <n v="3"/>
    <n v="6"/>
    <n v="50"/>
    <x v="2"/>
    <x v="83"/>
    <n v="1260"/>
    <n v="0.7142857142857143"/>
    <n v="60"/>
    <n v="0.83333333333333337"/>
    <n v="94.5"/>
    <x v="10"/>
  </r>
  <r>
    <x v="28"/>
    <d v="2024-03-26T00:00:00"/>
    <n v="3"/>
    <n v="10"/>
    <n v="1"/>
    <x v="2"/>
    <x v="64"/>
    <n v="30"/>
    <n v="1"/>
    <n v="41"/>
    <n v="2.4390243902439025E-2"/>
    <n v="94.5"/>
    <x v="10"/>
  </r>
  <r>
    <x v="18"/>
    <d v="2024-03-26T00:00:00"/>
    <n v="4"/>
    <n v="12"/>
    <n v="31"/>
    <x v="2"/>
    <x v="112"/>
    <n v="1488"/>
    <n v="1"/>
    <n v="50"/>
    <n v="0.62"/>
    <n v="94.5"/>
    <x v="10"/>
  </r>
  <r>
    <x v="25"/>
    <d v="2024-03-26T00:00:00"/>
    <n v="3"/>
    <n v="6"/>
    <n v="30"/>
    <x v="7"/>
    <x v="86"/>
    <n v="540"/>
    <n v="1"/>
    <n v="35"/>
    <n v="0.8571428571428571"/>
    <n v="94.5"/>
    <x v="10"/>
  </r>
  <r>
    <x v="19"/>
    <d v="2024-03-26T00:00:00"/>
    <n v="3"/>
    <n v="10"/>
    <n v="7"/>
    <x v="7"/>
    <x v="25"/>
    <n v="210"/>
    <n v="1"/>
    <n v="7"/>
    <n v="1"/>
    <n v="94.5"/>
    <x v="10"/>
  </r>
  <r>
    <x v="10"/>
    <d v="2024-03-26T00:00:00"/>
    <n v="3"/>
    <n v="10"/>
    <n v="10"/>
    <x v="7"/>
    <x v="14"/>
    <n v="300"/>
    <n v="1"/>
    <n v="10"/>
    <n v="1"/>
    <n v="94.5"/>
    <x v="10"/>
  </r>
  <r>
    <x v="0"/>
    <d v="2024-03-29T00:00:00"/>
    <m/>
    <m/>
    <m/>
    <x v="0"/>
    <x v="0"/>
    <m/>
    <m/>
    <m/>
    <m/>
    <n v="94.5"/>
    <x v="10"/>
  </r>
  <r>
    <x v="1"/>
    <d v="2024-03-29T00:00:00"/>
    <n v="1"/>
    <n v="1"/>
    <n v="10"/>
    <x v="1"/>
    <x v="19"/>
    <n v="15"/>
    <n v="0.66666666666666663"/>
    <n v="45"/>
    <n v="0.22222222222222221"/>
    <n v="94.5"/>
    <x v="10"/>
  </r>
  <r>
    <x v="21"/>
    <d v="2024-03-29T00:00:00"/>
    <n v="4"/>
    <n v="10"/>
    <n v="5"/>
    <x v="3"/>
    <x v="82"/>
    <n v="200"/>
    <n v="1"/>
    <n v="6"/>
    <n v="0.83333333333333337"/>
    <n v="94.5"/>
    <x v="10"/>
  </r>
  <r>
    <x v="4"/>
    <d v="2024-03-29T00:00:00"/>
    <n v="3"/>
    <n v="10"/>
    <n v="40"/>
    <x v="3"/>
    <x v="30"/>
    <n v="1560"/>
    <n v="0.76923076923076927"/>
    <n v="60"/>
    <n v="0.66666666666666663"/>
    <n v="94.5"/>
    <x v="10"/>
  </r>
  <r>
    <x v="4"/>
    <d v="2024-03-29T00:00:00"/>
    <n v="1"/>
    <n v="8"/>
    <n v="45"/>
    <x v="3"/>
    <x v="15"/>
    <n v="1560"/>
    <n v="0.23076923076923078"/>
    <n v="60"/>
    <n v="0.75"/>
    <n v="94.5"/>
    <x v="10"/>
  </r>
  <r>
    <x v="3"/>
    <d v="2024-03-29T00:00:00"/>
    <n v="3"/>
    <n v="10"/>
    <n v="45"/>
    <x v="3"/>
    <x v="113"/>
    <n v="1350"/>
    <n v="1"/>
    <n v="54.5"/>
    <n v="0.82568807339449546"/>
    <n v="94.5"/>
    <x v="10"/>
  </r>
  <r>
    <x v="14"/>
    <d v="2024-03-29T00:00:00"/>
    <n v="3"/>
    <n v="12"/>
    <n v="36"/>
    <x v="3"/>
    <x v="114"/>
    <n v="1296"/>
    <n v="1"/>
    <n v="43"/>
    <n v="0.83720930232558144"/>
    <n v="94.5"/>
    <x v="10"/>
  </r>
  <r>
    <x v="20"/>
    <d v="2024-03-29T00:00:00"/>
    <n v="3"/>
    <n v="15"/>
    <n v="5"/>
    <x v="7"/>
    <x v="115"/>
    <n v="225"/>
    <n v="1"/>
    <n v="23"/>
    <n v="0.21739130434782608"/>
    <n v="94.5"/>
    <x v="10"/>
  </r>
  <r>
    <x v="6"/>
    <d v="2024-03-29T00:00:00"/>
    <n v="2"/>
    <n v="8"/>
    <n v="15"/>
    <x v="5"/>
    <x v="23"/>
    <n v="480"/>
    <n v="0.5"/>
    <n v="30"/>
    <n v="0.5"/>
    <n v="94.5"/>
    <x v="10"/>
  </r>
  <r>
    <x v="6"/>
    <d v="2024-03-29T00:00:00"/>
    <n v="2"/>
    <n v="12"/>
    <n v="10"/>
    <x v="5"/>
    <x v="23"/>
    <n v="480"/>
    <n v="0.5"/>
    <n v="30"/>
    <n v="0.33333333333333331"/>
    <n v="94.5"/>
    <x v="10"/>
  </r>
  <r>
    <x v="7"/>
    <d v="2024-03-29T00:00:00"/>
    <n v="3"/>
    <n v="8"/>
    <n v="12.5"/>
    <x v="5"/>
    <x v="14"/>
    <n v="300"/>
    <n v="1"/>
    <n v="12.5"/>
    <n v="1"/>
    <n v="94.5"/>
    <x v="10"/>
  </r>
  <r>
    <x v="0"/>
    <d v="2024-03-29T00:00:00"/>
    <m/>
    <m/>
    <m/>
    <x v="0"/>
    <x v="0"/>
    <m/>
    <m/>
    <m/>
    <m/>
    <n v="94.5"/>
    <x v="10"/>
  </r>
  <r>
    <x v="1"/>
    <d v="2024-03-29T00:00:00"/>
    <n v="1"/>
    <n v="1"/>
    <n v="5"/>
    <x v="1"/>
    <x v="7"/>
    <n v="15"/>
    <n v="0.33333333333333331"/>
    <n v="45"/>
    <n v="0.1111111111111111"/>
    <n v="94.5"/>
    <x v="10"/>
  </r>
  <r>
    <x v="22"/>
    <d v="2024-03-29T00:00:00"/>
    <n v="3"/>
    <n v="12"/>
    <n v="5"/>
    <x v="4"/>
    <x v="62"/>
    <n v="180"/>
    <n v="1"/>
    <n v="5"/>
    <n v="1"/>
    <n v="94.5"/>
    <x v="10"/>
  </r>
  <r>
    <x v="11"/>
    <d v="2024-03-29T00:00:00"/>
    <n v="3"/>
    <n v="8"/>
    <n v="50"/>
    <x v="4"/>
    <x v="30"/>
    <n v="1200"/>
    <n v="1"/>
    <n v="60"/>
    <n v="0.83333333333333337"/>
    <n v="94.5"/>
    <x v="10"/>
  </r>
  <r>
    <x v="23"/>
    <d v="2024-03-29T00:00:00"/>
    <n v="3"/>
    <n v="10"/>
    <n v="28"/>
    <x v="4"/>
    <x v="18"/>
    <n v="840"/>
    <n v="1"/>
    <n v="28"/>
    <n v="1"/>
    <n v="94.5"/>
    <x v="10"/>
  </r>
  <r>
    <x v="24"/>
    <d v="2024-03-29T00:00:00"/>
    <n v="3"/>
    <n v="8"/>
    <n v="17.5"/>
    <x v="4"/>
    <x v="32"/>
    <n v="420"/>
    <n v="1"/>
    <n v="17.5"/>
    <n v="1"/>
    <n v="94.5"/>
    <x v="10"/>
  </r>
  <r>
    <x v="12"/>
    <d v="2024-03-29T00:00:00"/>
    <n v="4"/>
    <n v="12"/>
    <n v="36"/>
    <x v="4"/>
    <x v="116"/>
    <n v="1728"/>
    <n v="1"/>
    <n v="61"/>
    <n v="0.5901639344262295"/>
    <n v="94.5"/>
    <x v="10"/>
  </r>
  <r>
    <x v="5"/>
    <d v="2024-03-29T00:00:00"/>
    <n v="4"/>
    <n v="12"/>
    <n v="45"/>
    <x v="4"/>
    <x v="117"/>
    <n v="2160"/>
    <n v="1"/>
    <n v="45"/>
    <n v="1"/>
    <n v="94.5"/>
    <x v="10"/>
  </r>
  <r>
    <x v="0"/>
    <d v="2024-04-02T00:00:00"/>
    <m/>
    <m/>
    <m/>
    <x v="0"/>
    <x v="0"/>
    <m/>
    <m/>
    <m/>
    <m/>
    <n v="94.5"/>
    <x v="11"/>
  </r>
  <r>
    <x v="2"/>
    <d v="2024-04-02T00:00:00"/>
    <n v="1"/>
    <n v="8"/>
    <n v="50"/>
    <x v="2"/>
    <x v="16"/>
    <n v="400"/>
    <n v="1"/>
    <n v="70"/>
    <n v="0.7142857142857143"/>
    <n v="94.5"/>
    <x v="11"/>
  </r>
  <r>
    <x v="15"/>
    <d v="2024-04-02T00:00:00"/>
    <n v="4"/>
    <n v="6"/>
    <n v="20"/>
    <x v="2"/>
    <x v="26"/>
    <n v="480"/>
    <n v="1"/>
    <n v="20"/>
    <n v="1"/>
    <n v="94.5"/>
    <x v="11"/>
  </r>
  <r>
    <x v="28"/>
    <d v="2024-04-02T00:00:00"/>
    <n v="3"/>
    <n v="12"/>
    <n v="25"/>
    <x v="2"/>
    <x v="83"/>
    <n v="900"/>
    <n v="1"/>
    <n v="41"/>
    <n v="0.6097560975609756"/>
    <n v="94.5"/>
    <x v="11"/>
  </r>
  <r>
    <x v="18"/>
    <d v="2024-04-02T00:00:00"/>
    <n v="4"/>
    <n v="12"/>
    <n v="35"/>
    <x v="2"/>
    <x v="95"/>
    <n v="1680"/>
    <n v="1"/>
    <n v="50"/>
    <n v="0.7"/>
    <n v="94.5"/>
    <x v="11"/>
  </r>
  <r>
    <x v="25"/>
    <d v="2024-04-02T00:00:00"/>
    <n v="3"/>
    <n v="6"/>
    <n v="30"/>
    <x v="7"/>
    <x v="86"/>
    <n v="540"/>
    <n v="1"/>
    <n v="35"/>
    <n v="0.8571428571428571"/>
    <n v="93"/>
    <x v="11"/>
  </r>
  <r>
    <x v="10"/>
    <d v="2024-04-02T00:00:00"/>
    <n v="4"/>
    <n v="10"/>
    <m/>
    <x v="7"/>
    <x v="107"/>
    <n v="0"/>
    <s v="Trening"/>
    <n v="10"/>
    <n v="0"/>
    <n v="93"/>
    <x v="11"/>
  </r>
  <r>
    <x v="0"/>
    <d v="2024-04-03T00:00:00"/>
    <m/>
    <m/>
    <m/>
    <x v="0"/>
    <x v="0"/>
    <m/>
    <m/>
    <m/>
    <m/>
    <n v="93"/>
    <x v="11"/>
  </r>
  <r>
    <x v="1"/>
    <d v="2024-04-03T00:00:00"/>
    <n v="1"/>
    <n v="1"/>
    <n v="5"/>
    <x v="1"/>
    <x v="7"/>
    <n v="5"/>
    <n v="1"/>
    <n v="45"/>
    <n v="0.1111111111111111"/>
    <n v="93"/>
    <x v="11"/>
  </r>
  <r>
    <x v="30"/>
    <d v="2024-04-03T00:00:00"/>
    <n v="3"/>
    <n v="7"/>
    <n v="16"/>
    <x v="7"/>
    <x v="118"/>
    <n v="336"/>
    <n v="1"/>
    <n v="16"/>
    <n v="1"/>
    <n v="93"/>
    <x v="11"/>
  </r>
  <r>
    <x v="19"/>
    <d v="2024-04-03T00:00:00"/>
    <n v="3"/>
    <n v="10"/>
    <n v="6"/>
    <x v="7"/>
    <x v="62"/>
    <n v="180"/>
    <n v="1"/>
    <n v="7"/>
    <n v="0.8571428571428571"/>
    <n v="93"/>
    <x v="11"/>
  </r>
  <r>
    <x v="10"/>
    <d v="2024-04-03T00:00:00"/>
    <n v="2"/>
    <n v="15"/>
    <n v="6"/>
    <x v="7"/>
    <x v="62"/>
    <n v="360"/>
    <n v="0.5"/>
    <n v="10"/>
    <n v="0.6"/>
    <n v="93"/>
    <x v="11"/>
  </r>
  <r>
    <x v="10"/>
    <d v="2024-04-03T00:00:00"/>
    <n v="2"/>
    <n v="10"/>
    <n v="9"/>
    <x v="7"/>
    <x v="62"/>
    <n v="360"/>
    <n v="0.5"/>
    <n v="10"/>
    <n v="0.9"/>
    <n v="93"/>
    <x v="11"/>
  </r>
  <r>
    <x v="9"/>
    <d v="2024-04-03T00:00:00"/>
    <n v="3"/>
    <n v="8"/>
    <n v="15"/>
    <x v="6"/>
    <x v="15"/>
    <n v="600"/>
    <n v="0.6"/>
    <n v="20"/>
    <n v="0.75"/>
    <n v="93"/>
    <x v="11"/>
  </r>
  <r>
    <x v="9"/>
    <d v="2024-04-03T00:00:00"/>
    <n v="2"/>
    <n v="12"/>
    <n v="10"/>
    <x v="6"/>
    <x v="23"/>
    <n v="600"/>
    <n v="0.4"/>
    <n v="20"/>
    <n v="0.5"/>
    <n v="93"/>
    <x v="11"/>
  </r>
  <r>
    <x v="8"/>
    <d v="2024-04-03T00:00:00"/>
    <n v="4"/>
    <n v="8"/>
    <n v="30"/>
    <x v="6"/>
    <x v="33"/>
    <n v="960"/>
    <n v="1"/>
    <n v="35"/>
    <n v="0.8571428571428571"/>
    <n v="93"/>
    <x v="11"/>
  </r>
  <r>
    <x v="0"/>
    <d v="2024-04-06T00:00:00"/>
    <m/>
    <m/>
    <m/>
    <x v="0"/>
    <x v="0"/>
    <m/>
    <m/>
    <m/>
    <m/>
    <n v="93"/>
    <x v="11"/>
  </r>
  <r>
    <x v="1"/>
    <d v="2024-04-06T00:00:00"/>
    <n v="1"/>
    <n v="1"/>
    <n v="10"/>
    <x v="1"/>
    <x v="19"/>
    <n v="10"/>
    <n v="1"/>
    <n v="45"/>
    <n v="0.22222222222222221"/>
    <n v="93"/>
    <x v="11"/>
  </r>
  <r>
    <x v="21"/>
    <d v="2024-04-06T00:00:00"/>
    <n v="3"/>
    <n v="12"/>
    <n v="5"/>
    <x v="3"/>
    <x v="62"/>
    <n v="180"/>
    <n v="1"/>
    <n v="6"/>
    <n v="0.83333333333333337"/>
    <n v="93"/>
    <x v="11"/>
  </r>
  <r>
    <x v="4"/>
    <d v="2024-04-06T00:00:00"/>
    <n v="3"/>
    <n v="10"/>
    <n v="50"/>
    <x v="3"/>
    <x v="5"/>
    <n v="2700"/>
    <n v="0.55555555555555558"/>
    <n v="60"/>
    <n v="0.83333333333333337"/>
    <n v="93"/>
    <x v="11"/>
  </r>
  <r>
    <x v="4"/>
    <d v="2024-04-06T00:00:00"/>
    <n v="2"/>
    <n v="15"/>
    <n v="40"/>
    <x v="3"/>
    <x v="30"/>
    <n v="2700"/>
    <n v="0.44444444444444442"/>
    <n v="60"/>
    <n v="0.66666666666666663"/>
    <n v="93"/>
    <x v="11"/>
  </r>
  <r>
    <x v="16"/>
    <d v="2024-04-06T00:00:00"/>
    <n v="3"/>
    <n v="10"/>
    <n v="17.5"/>
    <x v="3"/>
    <x v="56"/>
    <n v="525"/>
    <n v="1"/>
    <n v="17.5"/>
    <n v="1"/>
    <n v="93"/>
    <x v="11"/>
  </r>
  <r>
    <x v="3"/>
    <d v="2024-04-06T00:00:00"/>
    <n v="3"/>
    <n v="10"/>
    <n v="50"/>
    <x v="3"/>
    <x v="5"/>
    <n v="2040"/>
    <n v="0.73529411764705888"/>
    <n v="54.5"/>
    <n v="0.91743119266055051"/>
    <n v="93"/>
    <x v="11"/>
  </r>
  <r>
    <x v="3"/>
    <d v="2024-04-06T00:00:00"/>
    <n v="1"/>
    <n v="15"/>
    <n v="36"/>
    <x v="3"/>
    <x v="86"/>
    <n v="2040"/>
    <n v="0.26470588235294118"/>
    <n v="54.5"/>
    <n v="0.66055045871559637"/>
    <n v="93"/>
    <x v="11"/>
  </r>
  <r>
    <x v="20"/>
    <d v="2024-04-06T00:00:00"/>
    <n v="4"/>
    <n v="5"/>
    <n v="23"/>
    <x v="7"/>
    <x v="119"/>
    <n v="460"/>
    <n v="1"/>
    <n v="23"/>
    <n v="1"/>
    <n v="93"/>
    <x v="11"/>
  </r>
  <r>
    <x v="6"/>
    <d v="2024-04-06T00:00:00"/>
    <n v="2"/>
    <n v="6"/>
    <n v="20"/>
    <x v="5"/>
    <x v="23"/>
    <n v="480"/>
    <n v="0.5"/>
    <n v="30"/>
    <n v="0.66666666666666663"/>
    <n v="93"/>
    <x v="11"/>
  </r>
  <r>
    <x v="6"/>
    <d v="2024-04-06T00:00:00"/>
    <n v="2"/>
    <n v="12"/>
    <n v="10"/>
    <x v="5"/>
    <x v="23"/>
    <n v="480"/>
    <n v="0.5"/>
    <n v="30"/>
    <n v="0.33333333333333331"/>
    <n v="93"/>
    <x v="11"/>
  </r>
  <r>
    <x v="7"/>
    <d v="2024-04-06T00:00:00"/>
    <n v="3"/>
    <n v="8"/>
    <n v="12.5"/>
    <x v="5"/>
    <x v="14"/>
    <n v="300"/>
    <n v="1"/>
    <n v="12.5"/>
    <n v="1"/>
    <n v="93"/>
    <x v="11"/>
  </r>
  <r>
    <x v="0"/>
    <d v="2024-04-08T00:00:00"/>
    <m/>
    <m/>
    <m/>
    <x v="0"/>
    <x v="0"/>
    <m/>
    <m/>
    <m/>
    <m/>
    <n v="92"/>
    <x v="12"/>
  </r>
  <r>
    <x v="1"/>
    <d v="2024-04-08T00:00:00"/>
    <n v="1"/>
    <n v="1"/>
    <n v="10"/>
    <x v="1"/>
    <x v="19"/>
    <n v="10"/>
    <n v="1"/>
    <n v="45"/>
    <n v="0.22222222222222221"/>
    <n v="92"/>
    <x v="12"/>
  </r>
  <r>
    <x v="2"/>
    <d v="2024-04-08T00:00:00"/>
    <n v="3"/>
    <n v="7"/>
    <n v="60"/>
    <x v="2"/>
    <x v="67"/>
    <n v="1760"/>
    <n v="0.71590909090909094"/>
    <n v="70"/>
    <n v="0.8571428571428571"/>
    <n v="92"/>
    <x v="12"/>
  </r>
  <r>
    <x v="2"/>
    <d v="2024-04-08T00:00:00"/>
    <n v="1"/>
    <n v="10"/>
    <n v="50"/>
    <x v="2"/>
    <x v="2"/>
    <n v="1760"/>
    <n v="0.28409090909090912"/>
    <n v="70"/>
    <n v="0.7142857142857143"/>
    <n v="92"/>
    <x v="12"/>
  </r>
  <r>
    <x v="17"/>
    <d v="2024-04-08T00:00:00"/>
    <n v="1"/>
    <n v="8"/>
    <n v="40"/>
    <x v="2"/>
    <x v="40"/>
    <n v="635"/>
    <n v="0.50393700787401574"/>
    <n v="60"/>
    <n v="0.66666666666666663"/>
    <n v="92"/>
    <x v="12"/>
  </r>
  <r>
    <x v="17"/>
    <d v="2024-04-08T00:00:00"/>
    <n v="3"/>
    <n v="7"/>
    <n v="15"/>
    <x v="2"/>
    <x v="109"/>
    <n v="635"/>
    <n v="0.49606299212598426"/>
    <n v="60"/>
    <n v="0.25"/>
    <n v="92"/>
    <x v="12"/>
  </r>
  <r>
    <x v="28"/>
    <d v="2024-04-08T00:00:00"/>
    <n v="3"/>
    <n v="5"/>
    <n v="1"/>
    <x v="2"/>
    <x v="59"/>
    <n v="15"/>
    <n v="1"/>
    <n v="41"/>
    <n v="2.4390243902439025E-2"/>
    <n v="92"/>
    <x v="12"/>
  </r>
  <r>
    <x v="18"/>
    <d v="2024-04-08T00:00:00"/>
    <n v="4"/>
    <n v="8"/>
    <n v="50"/>
    <x v="2"/>
    <x v="104"/>
    <n v="1600"/>
    <n v="1"/>
    <n v="50"/>
    <n v="1"/>
    <n v="92"/>
    <x v="12"/>
  </r>
  <r>
    <x v="30"/>
    <d v="2024-04-08T00:00:00"/>
    <n v="2"/>
    <n v="6"/>
    <n v="16"/>
    <x v="7"/>
    <x v="79"/>
    <n v="472"/>
    <n v="0.40677966101694918"/>
    <n v="16"/>
    <n v="1"/>
    <n v="92"/>
    <x v="12"/>
  </r>
  <r>
    <x v="30"/>
    <d v="2024-04-08T00:00:00"/>
    <n v="2"/>
    <n v="14"/>
    <n v="10"/>
    <x v="7"/>
    <x v="21"/>
    <n v="472"/>
    <n v="0.59322033898305082"/>
    <n v="16"/>
    <n v="0.625"/>
    <n v="92"/>
    <x v="12"/>
  </r>
  <r>
    <x v="19"/>
    <d v="2024-04-08T00:00:00"/>
    <n v="3"/>
    <n v="12"/>
    <n v="5"/>
    <x v="7"/>
    <x v="62"/>
    <n v="180"/>
    <n v="1"/>
    <n v="7"/>
    <n v="0.7142857142857143"/>
    <n v="92"/>
    <x v="12"/>
  </r>
  <r>
    <x v="10"/>
    <d v="2024-04-08T00:00:00"/>
    <n v="2"/>
    <n v="10"/>
    <n v="8"/>
    <x v="7"/>
    <x v="65"/>
    <n v="340"/>
    <n v="0.47058823529411764"/>
    <n v="10"/>
    <n v="0.8"/>
    <n v="92"/>
    <x v="12"/>
  </r>
  <r>
    <x v="10"/>
    <d v="2024-04-08T00:00:00"/>
    <n v="2"/>
    <n v="15"/>
    <n v="6"/>
    <x v="7"/>
    <x v="62"/>
    <n v="340"/>
    <n v="0.52941176470588236"/>
    <n v="10"/>
    <n v="0.6"/>
    <n v="92"/>
    <x v="12"/>
  </r>
  <r>
    <x v="9"/>
    <d v="2024-04-08T00:00:00"/>
    <n v="2"/>
    <n v="10"/>
    <n v="10"/>
    <x v="6"/>
    <x v="82"/>
    <n v="440"/>
    <n v="0.45454545454545453"/>
    <n v="20"/>
    <n v="0.5"/>
    <n v="92"/>
    <x v="12"/>
  </r>
  <r>
    <x v="9"/>
    <d v="2024-04-08T00:00:00"/>
    <n v="2"/>
    <n v="6"/>
    <n v="20"/>
    <x v="6"/>
    <x v="23"/>
    <n v="440"/>
    <n v="0.54545454545454541"/>
    <n v="20"/>
    <n v="1"/>
    <n v="92"/>
    <x v="12"/>
  </r>
  <r>
    <x v="8"/>
    <d v="2024-04-08T00:00:00"/>
    <n v="3"/>
    <n v="10"/>
    <n v="30"/>
    <x v="6"/>
    <x v="83"/>
    <n v="900"/>
    <n v="1"/>
    <n v="35"/>
    <n v="0.8571428571428571"/>
    <n v="92"/>
    <x v="12"/>
  </r>
  <r>
    <x v="0"/>
    <d v="2024-04-10T00:00:00"/>
    <m/>
    <m/>
    <m/>
    <x v="0"/>
    <x v="0"/>
    <m/>
    <m/>
    <m/>
    <m/>
    <n v="92"/>
    <x v="12"/>
  </r>
  <r>
    <x v="4"/>
    <d v="2024-04-10T00:00:00"/>
    <n v="3"/>
    <n v="8"/>
    <n v="40"/>
    <x v="3"/>
    <x v="33"/>
    <n v="960"/>
    <n v="1"/>
    <n v="60"/>
    <n v="0.66666666666666663"/>
    <n v="92"/>
    <x v="12"/>
  </r>
  <r>
    <x v="16"/>
    <d v="2024-04-10T00:00:00"/>
    <n v="3"/>
    <n v="12"/>
    <n v="16"/>
    <x v="3"/>
    <x v="120"/>
    <n v="576"/>
    <n v="1"/>
    <n v="17.5"/>
    <n v="0.91428571428571426"/>
    <n v="90"/>
    <x v="12"/>
  </r>
  <r>
    <x v="21"/>
    <d v="2024-04-10T00:00:00"/>
    <n v="3"/>
    <n v="12"/>
    <n v="6"/>
    <x v="3"/>
    <x v="91"/>
    <n v="216"/>
    <n v="1"/>
    <n v="6"/>
    <n v="1"/>
    <n v="90"/>
    <x v="12"/>
  </r>
  <r>
    <x v="3"/>
    <d v="2024-04-10T00:00:00"/>
    <n v="3"/>
    <n v="10"/>
    <n v="50"/>
    <x v="3"/>
    <x v="5"/>
    <n v="1500"/>
    <n v="1"/>
    <n v="54.5"/>
    <n v="0.91743119266055051"/>
    <n v="90"/>
    <x v="12"/>
  </r>
  <r>
    <x v="14"/>
    <d v="2024-04-10T00:00:00"/>
    <n v="3"/>
    <n v="12"/>
    <n v="35"/>
    <x v="3"/>
    <x v="67"/>
    <n v="1260"/>
    <n v="1"/>
    <n v="43"/>
    <n v="0.81395348837209303"/>
    <n v="90"/>
    <x v="12"/>
  </r>
  <r>
    <x v="20"/>
    <d v="2024-04-10T00:00:00"/>
    <n v="3"/>
    <n v="12"/>
    <n v="6"/>
    <x v="7"/>
    <x v="91"/>
    <n v="216"/>
    <n v="1"/>
    <n v="23"/>
    <n v="0.2608695652173913"/>
    <n v="90"/>
    <x v="12"/>
  </r>
  <r>
    <x v="6"/>
    <d v="2024-04-10T00:00:00"/>
    <n v="2"/>
    <n v="8"/>
    <n v="20"/>
    <x v="5"/>
    <x v="40"/>
    <n v="620"/>
    <n v="0.5161290322580645"/>
    <n v="30"/>
    <n v="0.66666666666666663"/>
    <n v="90"/>
    <x v="12"/>
  </r>
  <r>
    <x v="6"/>
    <d v="2024-04-10T00:00:00"/>
    <n v="2"/>
    <n v="15"/>
    <n v="10"/>
    <x v="5"/>
    <x v="14"/>
    <n v="620"/>
    <n v="0.4838709677419355"/>
    <n v="30"/>
    <n v="0.33333333333333331"/>
    <n v="90"/>
    <x v="12"/>
  </r>
  <r>
    <x v="7"/>
    <d v="2024-04-10T00:00:00"/>
    <n v="3"/>
    <n v="7"/>
    <n v="12.5"/>
    <x v="5"/>
    <x v="69"/>
    <n v="262.5"/>
    <n v="1"/>
    <n v="12.5"/>
    <n v="1"/>
    <n v="89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93A11-B298-4701-B221-9145589C0421}" name="Max_cwiczen_kg" cacheId="0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outline="1" outlineData="1" multipleFieldFilters="0" chartFormat="7">
  <location ref="E12:F51" firstHeaderRow="1" firstDataRow="1" firstDataCol="1"/>
  <pivotFields count="13">
    <pivotField axis="axisRow" showAll="0" sortType="descending" defaultSubtotal="0">
      <items count="34">
        <item x="12"/>
        <item x="5"/>
        <item x="19"/>
        <item x="13"/>
        <item x="7"/>
        <item x="6"/>
        <item x="22"/>
        <item x="23"/>
        <item x="14"/>
        <item x="28"/>
        <item x="27"/>
        <item x="3"/>
        <item x="11"/>
        <item x="18"/>
        <item x="24"/>
        <item m="1" x="33"/>
        <item x="15"/>
        <item x="17"/>
        <item x="1"/>
        <item x="0"/>
        <item x="9"/>
        <item x="8"/>
        <item m="1" x="32"/>
        <item x="26"/>
        <item x="20"/>
        <item x="16"/>
        <item x="4"/>
        <item x="29"/>
        <item x="2"/>
        <item x="10"/>
        <item x="21"/>
        <item x="25"/>
        <item x="30"/>
        <item m="1"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 defaultSubtotal="0"/>
    <pivotField showAll="0" defaultSubtotal="0"/>
    <pivotField showAll="0" defaultSubtotal="0"/>
    <pivotField showAll="0" defaultSubtotal="0"/>
    <pivotField axis="axisRow" showAll="0" defaultSubtotal="0">
      <items count="9">
        <item x="7"/>
        <item x="5"/>
        <item x="1"/>
        <item x="2"/>
        <item x="4"/>
        <item x="3"/>
        <item m="1" x="8"/>
        <item x="6"/>
        <item x="0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2">
    <field x="5"/>
    <field x="0"/>
  </rowFields>
  <rowItems count="39">
    <i>
      <x/>
    </i>
    <i r="1">
      <x v="31"/>
    </i>
    <i r="1">
      <x v="24"/>
    </i>
    <i r="1">
      <x v="23"/>
    </i>
    <i r="1">
      <x v="32"/>
    </i>
    <i r="1">
      <x v="29"/>
    </i>
    <i r="1">
      <x v="2"/>
    </i>
    <i>
      <x v="1"/>
    </i>
    <i r="1">
      <x v="3"/>
    </i>
    <i r="1">
      <x v="5"/>
    </i>
    <i r="1">
      <x v="4"/>
    </i>
    <i>
      <x v="2"/>
    </i>
    <i r="1">
      <x v="18"/>
    </i>
    <i>
      <x v="3"/>
    </i>
    <i r="1">
      <x v="28"/>
    </i>
    <i r="1">
      <x v="17"/>
    </i>
    <i r="1">
      <x v="13"/>
    </i>
    <i r="1">
      <x v="9"/>
    </i>
    <i r="1">
      <x v="10"/>
    </i>
    <i r="1">
      <x v="16"/>
    </i>
    <i r="1">
      <x v="27"/>
    </i>
    <i>
      <x v="4"/>
    </i>
    <i r="1">
      <x/>
    </i>
    <i r="1">
      <x v="12"/>
    </i>
    <i r="1">
      <x v="1"/>
    </i>
    <i r="1">
      <x v="7"/>
    </i>
    <i r="1">
      <x v="14"/>
    </i>
    <i r="1">
      <x v="6"/>
    </i>
    <i>
      <x v="5"/>
    </i>
    <i r="1">
      <x v="26"/>
    </i>
    <i r="1">
      <x v="11"/>
    </i>
    <i r="1">
      <x v="8"/>
    </i>
    <i r="1">
      <x v="25"/>
    </i>
    <i r="1">
      <x v="30"/>
    </i>
    <i>
      <x v="7"/>
    </i>
    <i r="1">
      <x v="21"/>
    </i>
    <i r="1">
      <x v="20"/>
    </i>
    <i>
      <x v="8"/>
    </i>
    <i r="1">
      <x v="19"/>
    </i>
  </rowItems>
  <colItems count="1">
    <i/>
  </colItems>
  <dataFields count="1">
    <dataField name="Maksimum z max total" fld="9" subtotal="max" baseField="5" baseItem="8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9DAA94-2B9E-4B69-9743-572B2B649A15}" name="Tydzien_waga" cacheId="0" applyNumberFormats="0" applyBorderFormats="0" applyFontFormats="0" applyPatternFormats="0" applyAlignmentFormats="0" applyWidthHeightFormats="1" dataCaption="Wartości" grandTotalCaption="asdasd" updatedVersion="8" minRefreshableVersion="3" useAutoFormatting="1" rowGrandTotals="0" colGrandTotals="0" itemPrintTitles="1" createdVersion="8" indent="0" outline="1" outlineData="1" multipleFieldFilters="0" chartFormat="19">
  <location ref="J3:K16" firstHeaderRow="1" firstDataRow="1" firstDataCol="1"/>
  <pivotFields count="13">
    <pivotField showAll="0" defaultSubtotal="0"/>
    <pivotField numFmtId="1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m="1" x="13"/>
      </items>
    </pivotField>
  </pivotFields>
  <rowFields count="1">
    <field x="1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Średnia z Waga" fld="11" subtotal="average" baseField="12" baseItem="0" numFmtId="3"/>
  </dataFields>
  <chartFormats count="1"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4D18AE-0584-4824-9DDC-F6A8A7B27B45}" name="5_najczesciej wykonywanych ćwiczeń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0">
  <location ref="A3:B9" firstHeaderRow="1" firstDataRow="1" firstDataCol="1"/>
  <pivotFields count="13">
    <pivotField axis="axisRow" dataField="1" showAll="0" measureFilter="1" sortType="descending">
      <items count="35">
        <item x="12"/>
        <item x="5"/>
        <item x="19"/>
        <item x="13"/>
        <item x="7"/>
        <item x="6"/>
        <item x="22"/>
        <item x="23"/>
        <item x="14"/>
        <item x="28"/>
        <item x="27"/>
        <item x="3"/>
        <item x="11"/>
        <item x="18"/>
        <item x="24"/>
        <item m="1" x="33"/>
        <item x="15"/>
        <item x="17"/>
        <item x="1"/>
        <item x="0"/>
        <item x="9"/>
        <item x="8"/>
        <item m="1" x="32"/>
        <item x="26"/>
        <item x="20"/>
        <item x="16"/>
        <item x="4"/>
        <item x="29"/>
        <item x="2"/>
        <item x="10"/>
        <item x="21"/>
        <item x="25"/>
        <item x="30"/>
        <item m="1"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18"/>
    </i>
    <i>
      <x v="19"/>
    </i>
    <i>
      <x v="28"/>
    </i>
    <i>
      <x v="26"/>
    </i>
    <i>
      <x v="12"/>
    </i>
    <i t="grand">
      <x/>
    </i>
  </rowItems>
  <colItems count="1">
    <i/>
  </colItems>
  <dataFields count="1">
    <dataField name="Liczba z Ćwiczenia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D7F4CE-8496-4417-AF62-94A21B3172E0}" name="5_najczesciej wykonywanych serii" cacheId="0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outline="1" outlineData="1" multipleFieldFilters="0" chartFormat="15">
  <location ref="E3:F8" firstHeaderRow="1" firstDataRow="1" firstDataCol="1"/>
  <pivotFields count="13">
    <pivotField axis="axisRow" showAll="0" measureFilter="1" sortType="descending">
      <items count="35">
        <item x="12"/>
        <item x="5"/>
        <item x="19"/>
        <item x="13"/>
        <item x="7"/>
        <item x="6"/>
        <item x="22"/>
        <item x="23"/>
        <item x="14"/>
        <item x="28"/>
        <item x="27"/>
        <item x="3"/>
        <item x="11"/>
        <item x="18"/>
        <item x="24"/>
        <item m="1" x="33"/>
        <item x="15"/>
        <item x="17"/>
        <item x="1"/>
        <item x="0"/>
        <item x="9"/>
        <item x="8"/>
        <item m="1" x="32"/>
        <item x="26"/>
        <item x="20"/>
        <item x="16"/>
        <item x="4"/>
        <item x="29"/>
        <item x="2"/>
        <item x="10"/>
        <item x="21"/>
        <item x="25"/>
        <item x="30"/>
        <item m="1"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 v="28"/>
    </i>
    <i>
      <x v="29"/>
    </i>
    <i>
      <x v="18"/>
    </i>
    <i>
      <x/>
    </i>
    <i>
      <x v="26"/>
    </i>
  </rowItems>
  <colItems count="1">
    <i/>
  </colItems>
  <dataFields count="1">
    <dataField name="Suma z Serie" fld="2" baseField="0" baseItem="0"/>
  </dataFields>
  <chartFormats count="19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D4888A-21D8-472A-927B-8B683858F3B2}" name="Intensywnosc_dzienna" cacheId="0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outline="1" outlineData="1" multipleFieldFilters="0" chartFormat="26">
  <location ref="E55:F62" firstHeaderRow="1" firstDataRow="1" firstDataCol="1"/>
  <pivotFields count="13">
    <pivotField showAll="0">
      <items count="35">
        <item x="12"/>
        <item x="5"/>
        <item x="19"/>
        <item x="13"/>
        <item x="7"/>
        <item x="6"/>
        <item x="22"/>
        <item x="23"/>
        <item x="14"/>
        <item x="28"/>
        <item x="27"/>
        <item x="3"/>
        <item x="11"/>
        <item x="18"/>
        <item x="24"/>
        <item m="1" x="33"/>
        <item x="15"/>
        <item x="17"/>
        <item x="1"/>
        <item x="0"/>
        <item x="9"/>
        <item x="8"/>
        <item m="1" x="32"/>
        <item x="26"/>
        <item x="20"/>
        <item x="16"/>
        <item x="4"/>
        <item x="29"/>
        <item x="2"/>
        <item x="10"/>
        <item x="21"/>
        <item x="25"/>
        <item x="30"/>
        <item m="1" x="31"/>
        <item t="default"/>
      </items>
    </pivotField>
    <pivotField numFmtId="14" showAll="0"/>
    <pivotField showAll="0"/>
    <pivotField showAll="0"/>
    <pivotField showAll="0"/>
    <pivotField axis="axisRow" showAll="0" measureFilter="1" sortType="ascending">
      <items count="10">
        <item x="0"/>
        <item x="7"/>
        <item x="5"/>
        <item x="1"/>
        <item x="2"/>
        <item x="4"/>
        <item x="3"/>
        <item m="1" x="8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122">
        <item x="107"/>
        <item x="7"/>
        <item x="34"/>
        <item x="1"/>
        <item x="19"/>
        <item x="51"/>
        <item x="102"/>
        <item x="59"/>
        <item x="74"/>
        <item x="49"/>
        <item x="50"/>
        <item x="64"/>
        <item x="54"/>
        <item x="108"/>
        <item x="111"/>
        <item x="103"/>
        <item x="13"/>
        <item x="9"/>
        <item x="46"/>
        <item x="92"/>
        <item x="28"/>
        <item x="52"/>
        <item x="38"/>
        <item x="68"/>
        <item x="31"/>
        <item x="65"/>
        <item x="98"/>
        <item x="10"/>
        <item x="62"/>
        <item x="79"/>
        <item x="82"/>
        <item x="25"/>
        <item x="91"/>
        <item x="115"/>
        <item x="23"/>
        <item x="72"/>
        <item x="47"/>
        <item x="12"/>
        <item x="75"/>
        <item x="69"/>
        <item x="21"/>
        <item x="81"/>
        <item x="14"/>
        <item x="76"/>
        <item x="109"/>
        <item x="40"/>
        <item x="36"/>
        <item x="118"/>
        <item x="89"/>
        <item x="15"/>
        <item x="78"/>
        <item x="88"/>
        <item x="16"/>
        <item x="43"/>
        <item x="24"/>
        <item x="39"/>
        <item x="32"/>
        <item x="85"/>
        <item x="84"/>
        <item x="27"/>
        <item x="119"/>
        <item x="26"/>
        <item x="61"/>
        <item x="2"/>
        <item x="56"/>
        <item x="86"/>
        <item x="48"/>
        <item x="44"/>
        <item x="120"/>
        <item x="29"/>
        <item x="70"/>
        <item x="90"/>
        <item x="55"/>
        <item x="11"/>
        <item x="8"/>
        <item x="101"/>
        <item x="105"/>
        <item x="87"/>
        <item x="41"/>
        <item x="99"/>
        <item x="18"/>
        <item x="71"/>
        <item x="83"/>
        <item x="33"/>
        <item x="63"/>
        <item x="35"/>
        <item x="93"/>
        <item x="17"/>
        <item x="22"/>
        <item x="6"/>
        <item x="110"/>
        <item x="106"/>
        <item x="30"/>
        <item x="94"/>
        <item x="96"/>
        <item x="67"/>
        <item x="53"/>
        <item x="114"/>
        <item x="3"/>
        <item x="113"/>
        <item x="4"/>
        <item x="77"/>
        <item x="100"/>
        <item x="112"/>
        <item x="5"/>
        <item x="66"/>
        <item x="104"/>
        <item x="95"/>
        <item x="116"/>
        <item x="37"/>
        <item x="80"/>
        <item x="57"/>
        <item x="20"/>
        <item x="60"/>
        <item x="42"/>
        <item x="117"/>
        <item x="73"/>
        <item x="97"/>
        <item x="58"/>
        <item x="45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7">
    <i>
      <x v="3"/>
    </i>
    <i>
      <x v="1"/>
    </i>
    <i>
      <x v="2"/>
    </i>
    <i>
      <x v="8"/>
    </i>
    <i>
      <x v="4"/>
    </i>
    <i>
      <x v="6"/>
    </i>
    <i>
      <x v="5"/>
    </i>
  </rowItems>
  <colItems count="1">
    <i/>
  </colItems>
  <dataFields count="1">
    <dataField name="Suma z Intensywność dzienna" fld="6" baseField="0" baseItem="0"/>
  </dataFields>
  <formats count="1">
    <format dxfId="2">
      <pivotArea collapsedLevelsAreSubtotals="1" fieldPosition="0">
        <references count="1">
          <reference field="5" count="7">
            <x v="1"/>
            <x v="2"/>
            <x v="3"/>
            <x v="4"/>
            <x v="5"/>
            <x v="6"/>
            <x v="8"/>
          </reference>
        </references>
      </pivotArea>
    </format>
  </formats>
  <chartFormats count="2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7" filterVal="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Partia_ciała" xr10:uid="{B21BAA71-DE05-4136-86A7-535DE2DB2E22}" sourceName="Partia ciała">
  <pivotTables>
    <pivotTable tabId="4" name="Max_cwiczen_kg"/>
  </pivotTables>
  <data>
    <tabular pivotCacheId="700400026" customListSort="0" showMissing="0" crossFilter="showItemsWithNoData">
      <items count="9">
        <i x="0" s="1" nd="1"/>
        <i x="7" s="1"/>
        <i x="5" s="1"/>
        <i x="1" s="1"/>
        <i x="2" s="1"/>
        <i x="4" s="1"/>
        <i x="3" s="1"/>
        <i x="6" s="1"/>
        <i x="8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Partia_ciała1" xr10:uid="{246B04CD-A997-4646-9174-B537E1224877}" sourceName="Partia ciała">
  <pivotTables>
    <pivotTable tabId="4" name="Intensywnosc_dzienna"/>
  </pivotTables>
  <data>
    <tabular pivotCacheId="700400026">
      <items count="9">
        <i x="7" s="1"/>
        <i x="5" s="1"/>
        <i x="1" s="1"/>
        <i x="2" s="1"/>
        <i x="4" s="1"/>
        <i x="3" s="1"/>
        <i x="6" s="1"/>
        <i x="0" s="1" nd="1"/>
        <i x="8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artia ciała" xr10:uid="{A63BAEB7-D488-4FC0-8181-AF86F93F217F}" cache="Fragmentator_Partia_ciała" caption="Partia ciała" style="SlicerStyleDark3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artia ciała 1" xr10:uid="{07652F22-E511-4EAF-9CB5-B83D5A6AA4A2}" cache="Fragmentator_Partia_ciała1" caption="Partia ciała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96C3A-83D8-4137-BDB1-DB44AD1266FA}" name="siłownia" displayName="siłownia" ref="A1:M441" totalsRowShown="0" headerRowDxfId="22" dataDxfId="21">
  <autoFilter ref="A1:M441" xr:uid="{97F96C3A-83D8-4137-BDB1-DB44AD1266FA}"/>
  <tableColumns count="13">
    <tableColumn id="14" xr3:uid="{5627E2BD-52D0-441C-AE76-503579EB4496}" name="Ćwiczenia" dataDxfId="20" dataCellStyle="Styl 1"/>
    <tableColumn id="2" xr3:uid="{D1C6EDB1-2398-47E1-9B50-8F24A94505C4}" name="data" dataDxfId="19"/>
    <tableColumn id="3" xr3:uid="{A0806F24-1D22-4096-ACEB-5C0684C683D7}" name="Serie" dataDxfId="18"/>
    <tableColumn id="4" xr3:uid="{4D5A5B72-09DD-4F19-B325-10316E9E511D}" name="Powtórzenia" dataDxfId="17"/>
    <tableColumn id="5" xr3:uid="{ADCFADC2-9652-4912-8C21-531CF3DE0254}" name="Ciężar kg" dataDxfId="16"/>
    <tableColumn id="1" xr3:uid="{04A0D300-F0A6-48D7-BE8D-0063FDBF7F83}" name="Partia ciała" dataDxfId="15" dataCellStyle="Styl 1">
      <calculatedColumnFormula array="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calculatedColumnFormula>
    </tableColumn>
    <tableColumn id="6" xr3:uid="{0546F225-54E4-4DE9-B5DC-618CB8F8EA0B}" name="Intensywność dzienna" dataDxfId="14"/>
    <tableColumn id="7" xr3:uid="{50142A96-9820-44AC-992F-1364D9B22625}" name="intensywność" dataDxfId="13">
      <calculatedColumnFormula>SUMIFS(siłownia[Intensywność dzienna],siłownia[data],siłownia[[#This Row],[data]],siłownia[Ćwiczenia],siłownia[[#This Row],[Ćwiczenia]])</calculatedColumnFormula>
    </tableColumn>
    <tableColumn id="10" xr3:uid="{A0A3482D-EFB8-432A-AED4-B22447A6B25E}" name="intensywność dzienna w %" dataDxfId="12" dataCellStyle="Normalny">
      <calculatedColumnFormula>IFERROR(G2/siłownia[[#This Row],[intensywność]],"Trening")</calculatedColumnFormula>
    </tableColumn>
    <tableColumn id="8" xr3:uid="{638C5743-2AEE-40F5-BFC1-DB5273EEEAA3}" name="max total" dataDxfId="11">
      <calculatedColumnFormula>_xlfn.MAXIFS(siłownia[Ciężar kg],siłownia[Ćwiczenia],siłownia[[#This Row],[Ćwiczenia]])</calculatedColumnFormula>
    </tableColumn>
    <tableColumn id="12" xr3:uid="{90F84056-D366-4D8A-8792-679A56844516}" name="% ciężaru do max total" dataDxfId="10" dataCellStyle="Styl 1">
      <calculatedColumnFormula>siłownia[[#This Row],[Ciężar kg]]/siłownia[[#This Row],[max total]]</calculatedColumnFormula>
    </tableColumn>
    <tableColumn id="9" xr3:uid="{3419FFC6-1770-4BAB-BDBB-55071AE3B72D}" name="Waga" dataDxfId="9" dataCellStyle="Styl 1"/>
    <tableColumn id="11" xr3:uid="{004FAA0D-81CF-4B5B-9D07-DC14E53894BB}" name="Numer tygodnia" dataDxfId="8">
      <calculatedColumnFormula>WEEKNUM(siłownia[[#This Row],[data]],2)</calculatedColumnFormula>
    </tableColumn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DF11-4CC7-48D8-8E88-8D87DC156E19}">
  <dimension ref="A1:S441"/>
  <sheetViews>
    <sheetView tabSelected="1" topLeftCell="D1" workbookViewId="0">
      <selection activeCell="M3" sqref="M3"/>
    </sheetView>
  </sheetViews>
  <sheetFormatPr defaultRowHeight="15.75" x14ac:dyDescent="0.25"/>
  <cols>
    <col min="1" max="1" width="30.28515625" style="4" customWidth="1"/>
    <col min="2" max="2" width="12.42578125" style="3" bestFit="1" customWidth="1"/>
    <col min="3" max="3" width="19.85546875" style="1" bestFit="1" customWidth="1"/>
    <col min="4" max="4" width="12.5703125" style="1" bestFit="1" customWidth="1"/>
    <col min="5" max="5" width="21.42578125" style="1" bestFit="1" customWidth="1"/>
    <col min="6" max="6" width="21.42578125" style="1" customWidth="1"/>
    <col min="7" max="7" width="30.7109375" style="1" bestFit="1" customWidth="1"/>
    <col min="8" max="8" width="36" style="1" bestFit="1" customWidth="1"/>
    <col min="9" max="9" width="35.42578125" style="2" customWidth="1"/>
    <col min="10" max="10" width="31.42578125" style="1" bestFit="1" customWidth="1"/>
    <col min="11" max="11" width="32.28515625" style="1" customWidth="1"/>
    <col min="12" max="12" width="12.7109375" bestFit="1" customWidth="1"/>
    <col min="13" max="13" width="19.140625" style="24" customWidth="1"/>
    <col min="15" max="15" width="22.28515625" customWidth="1"/>
    <col min="16" max="16" width="10.28515625" bestFit="1" customWidth="1"/>
    <col min="17" max="17" width="8" bestFit="1" customWidth="1"/>
    <col min="18" max="18" width="11.42578125" bestFit="1" customWidth="1"/>
    <col min="19" max="19" width="16.7109375" bestFit="1" customWidth="1"/>
    <col min="20" max="20" width="14.42578125" bestFit="1" customWidth="1"/>
  </cols>
  <sheetData>
    <row r="1" spans="1:19" s="14" customFormat="1" ht="18.75" x14ac:dyDescent="0.3">
      <c r="A1" s="15" t="s">
        <v>41</v>
      </c>
      <c r="B1" s="15" t="s">
        <v>40</v>
      </c>
      <c r="C1" s="15" t="s">
        <v>39</v>
      </c>
      <c r="D1" s="15" t="s">
        <v>38</v>
      </c>
      <c r="E1" s="15" t="s">
        <v>37</v>
      </c>
      <c r="F1" s="15" t="s">
        <v>49</v>
      </c>
      <c r="G1" s="15" t="s">
        <v>36</v>
      </c>
      <c r="H1" s="15" t="s">
        <v>35</v>
      </c>
      <c r="I1" s="16" t="s">
        <v>34</v>
      </c>
      <c r="J1" s="15" t="s">
        <v>33</v>
      </c>
      <c r="K1" s="15" t="s">
        <v>70</v>
      </c>
      <c r="L1" s="15" t="s">
        <v>63</v>
      </c>
      <c r="M1" s="22" t="s">
        <v>32</v>
      </c>
    </row>
    <row r="2" spans="1:19" ht="21" customHeight="1" x14ac:dyDescent="0.4">
      <c r="A2" s="4" t="s">
        <v>6</v>
      </c>
      <c r="B2" s="7">
        <v>45303</v>
      </c>
      <c r="F2" s="1" t="str" cm="1">
        <f t="array" ref="F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I2" s="9"/>
      <c r="K2" s="5"/>
      <c r="L2" s="1">
        <v>98.5</v>
      </c>
      <c r="M2" s="1">
        <f>WEEKNUM(siłownia[[#This Row],[data]],2)</f>
        <v>2</v>
      </c>
      <c r="S2" s="13"/>
    </row>
    <row r="3" spans="1:19" x14ac:dyDescent="0.25">
      <c r="A3" s="4" t="s">
        <v>16</v>
      </c>
      <c r="B3" s="7">
        <v>45303</v>
      </c>
      <c r="C3" s="1">
        <v>1</v>
      </c>
      <c r="D3" s="1">
        <v>1</v>
      </c>
      <c r="E3" s="1">
        <v>8</v>
      </c>
      <c r="F3" s="1" t="str" cm="1">
        <f t="array" ref="F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3" s="1">
        <f t="shared" ref="G3:G8" si="0">(C3*D3*E3)</f>
        <v>8</v>
      </c>
      <c r="H3" s="1">
        <f>SUMIFS(siłownia[Intensywność dzienna],siłownia[data],siłownia[[#This Row],[data]],siłownia[Ćwiczenia],siłownia[[#This Row],[Ćwiczenia]])</f>
        <v>8</v>
      </c>
      <c r="I3" s="9">
        <f>IFERROR(G3/siłownia[[#This Row],[intensywność]],"")</f>
        <v>1</v>
      </c>
      <c r="J3" s="1">
        <f>_xlfn.MAXIFS(siłownia[Ciężar kg],siłownia[Ćwiczenia],siłownia[[#This Row],[Ćwiczenia]])</f>
        <v>45</v>
      </c>
      <c r="K3" s="5">
        <f>siłownia[[#This Row],[Ciężar kg]]/siłownia[[#This Row],[max total]]</f>
        <v>0.17777777777777778</v>
      </c>
      <c r="L3" s="1">
        <v>98.5</v>
      </c>
      <c r="M3" s="1">
        <f>WEEKNUM(siłownia[[#This Row],[data]],2)</f>
        <v>2</v>
      </c>
    </row>
    <row r="4" spans="1:19" ht="18.75" x14ac:dyDescent="0.3">
      <c r="A4" s="4" t="s">
        <v>15</v>
      </c>
      <c r="B4" s="7">
        <v>45303</v>
      </c>
      <c r="C4" s="1">
        <v>1</v>
      </c>
      <c r="D4" s="1">
        <v>10</v>
      </c>
      <c r="E4" s="1">
        <v>50</v>
      </c>
      <c r="F4" s="1" t="str" cm="1">
        <f t="array" ref="F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4" s="1">
        <f t="shared" si="0"/>
        <v>500</v>
      </c>
      <c r="H4" s="1">
        <f>SUMIFS(siłownia[Intensywność dzienna],siłownia[data],siłownia[[#This Row],[data]],siłownia[Ćwiczenia],siłownia[[#This Row],[Ćwiczenia]])</f>
        <v>1820</v>
      </c>
      <c r="I4" s="9">
        <f>IFERROR(G4/siłownia[[#This Row],[intensywność]],"Trening")</f>
        <v>0.27472527472527475</v>
      </c>
      <c r="J4" s="1">
        <f>_xlfn.MAXIFS(siłownia[Ciężar kg],siłownia[Ćwiczenia],siłownia[[#This Row],[Ćwiczenia]])</f>
        <v>70</v>
      </c>
      <c r="K4" s="5">
        <f>siłownia[[#This Row],[Ciężar kg]]/siłownia[[#This Row],[max total]]</f>
        <v>0.7142857142857143</v>
      </c>
      <c r="L4" s="1">
        <v>98.5</v>
      </c>
      <c r="M4" s="1">
        <f>WEEKNUM(siłownia[[#This Row],[data]],2)</f>
        <v>2</v>
      </c>
      <c r="Q4" s="12"/>
    </row>
    <row r="5" spans="1:19" x14ac:dyDescent="0.25">
      <c r="A5" s="4" t="s">
        <v>15</v>
      </c>
      <c r="B5" s="7">
        <v>45303</v>
      </c>
      <c r="C5" s="1">
        <v>3</v>
      </c>
      <c r="D5" s="1">
        <v>8</v>
      </c>
      <c r="E5" s="1">
        <v>55</v>
      </c>
      <c r="F5" s="1" t="str" cm="1">
        <f t="array" ref="F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5" s="1">
        <f t="shared" si="0"/>
        <v>1320</v>
      </c>
      <c r="H5" s="1">
        <f>SUMIFS(siłownia[Intensywność dzienna],siłownia[data],siłownia[[#This Row],[data]],siłownia[Ćwiczenia],siłownia[[#This Row],[Ćwiczenia]])</f>
        <v>1820</v>
      </c>
      <c r="I5" s="9">
        <f>IFERROR(G5/siłownia[[#This Row],[intensywność]],"Trening")</f>
        <v>0.72527472527472525</v>
      </c>
      <c r="J5" s="1">
        <f>_xlfn.MAXIFS(siłownia[Ciężar kg],siłownia[Ćwiczenia],siłownia[[#This Row],[Ćwiczenia]])</f>
        <v>70</v>
      </c>
      <c r="K5" s="5">
        <f>siłownia[[#This Row],[Ciężar kg]]/siłownia[[#This Row],[max total]]</f>
        <v>0.7857142857142857</v>
      </c>
      <c r="L5" s="1">
        <v>98.5</v>
      </c>
      <c r="M5" s="1">
        <f>WEEKNUM(siłownia[[#This Row],[data]],2)</f>
        <v>2</v>
      </c>
    </row>
    <row r="6" spans="1:19" x14ac:dyDescent="0.25">
      <c r="A6" s="4" t="s">
        <v>3</v>
      </c>
      <c r="B6" s="7">
        <v>45303</v>
      </c>
      <c r="C6" s="1">
        <v>3</v>
      </c>
      <c r="D6" s="1">
        <v>10</v>
      </c>
      <c r="E6" s="1">
        <v>47.5</v>
      </c>
      <c r="F6" s="1" t="str" cm="1">
        <f t="array" ref="F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6" s="1">
        <f t="shared" si="0"/>
        <v>1425</v>
      </c>
      <c r="H6" s="1">
        <f>SUMIFS(siłownia[Intensywność dzienna],siłownia[data],siłownia[[#This Row],[data]],siłownia[Ćwiczenia],siłownia[[#This Row],[Ćwiczenia]])</f>
        <v>1425</v>
      </c>
      <c r="I6" s="9">
        <f>IFERROR(G6/siłownia[[#This Row],[intensywność]],"Trening")</f>
        <v>1</v>
      </c>
      <c r="J6" s="1">
        <f>_xlfn.MAXIFS(siłownia[Ciężar kg],siłownia[Ćwiczenia],siłownia[[#This Row],[Ćwiczenia]])</f>
        <v>54.5</v>
      </c>
      <c r="K6" s="5">
        <f>siłownia[[#This Row],[Ciężar kg]]/siłownia[[#This Row],[max total]]</f>
        <v>0.87155963302752293</v>
      </c>
      <c r="L6" s="1">
        <v>98.5</v>
      </c>
      <c r="M6" s="1">
        <f>WEEKNUM(siłownia[[#This Row],[data]],2)</f>
        <v>2</v>
      </c>
    </row>
    <row r="7" spans="1:19" x14ac:dyDescent="0.25">
      <c r="A7" s="4" t="s">
        <v>43</v>
      </c>
      <c r="B7" s="7">
        <v>45303</v>
      </c>
      <c r="C7" s="1">
        <v>3</v>
      </c>
      <c r="D7" s="1">
        <v>10</v>
      </c>
      <c r="E7" s="1">
        <v>50</v>
      </c>
      <c r="F7" s="1" t="str" cm="1">
        <f t="array" ref="F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7" s="1">
        <f t="shared" si="0"/>
        <v>1500</v>
      </c>
      <c r="H7" s="1">
        <f>SUMIFS(siłownia[Intensywność dzienna],siłownia[data],siłownia[[#This Row],[data]],siłownia[Ćwiczenia],siłownia[[#This Row],[Ćwiczenia]])</f>
        <v>1500</v>
      </c>
      <c r="I7" s="9">
        <f>IFERROR(G7/siłownia[[#This Row],[intensywność]],"Trening")</f>
        <v>1</v>
      </c>
      <c r="J7" s="1">
        <f>_xlfn.MAXIFS(siłownia[Ciężar kg],siłownia[Ćwiczenia],siłownia[[#This Row],[Ćwiczenia]])</f>
        <v>60</v>
      </c>
      <c r="K7" s="5">
        <f>siłownia[[#This Row],[Ciężar kg]]/siłownia[[#This Row],[max total]]</f>
        <v>0.83333333333333337</v>
      </c>
      <c r="L7" s="1">
        <v>98.5</v>
      </c>
      <c r="M7" s="1">
        <f>WEEKNUM(siłownia[[#This Row],[data]],2)</f>
        <v>2</v>
      </c>
    </row>
    <row r="8" spans="1:19" x14ac:dyDescent="0.25">
      <c r="A8" s="4" t="s">
        <v>19</v>
      </c>
      <c r="B8" s="7">
        <v>45303</v>
      </c>
      <c r="C8" s="1">
        <v>3</v>
      </c>
      <c r="D8" s="1">
        <v>12</v>
      </c>
      <c r="E8" s="1">
        <v>31.5</v>
      </c>
      <c r="F8" s="1" t="str" cm="1">
        <f t="array" ref="F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8" s="1">
        <f t="shared" si="0"/>
        <v>1134</v>
      </c>
      <c r="H8" s="1">
        <f>SUMIFS(siłownia[Intensywność dzienna],siłownia[data],siłownia[[#This Row],[data]],siłownia[Ćwiczenia],siłownia[[#This Row],[Ćwiczenia]])</f>
        <v>1134</v>
      </c>
      <c r="I8" s="9">
        <f>IFERROR(G8/siłownia[[#This Row],[intensywność]],"Trening")</f>
        <v>1</v>
      </c>
      <c r="J8" s="1">
        <f>_xlfn.MAXIFS(siłownia[Ciężar kg],siłownia[Ćwiczenia],siłownia[[#This Row],[Ćwiczenia]])</f>
        <v>45</v>
      </c>
      <c r="K8" s="5">
        <f>siłownia[[#This Row],[Ciężar kg]]/siłownia[[#This Row],[max total]]</f>
        <v>0.7</v>
      </c>
      <c r="L8" s="1">
        <v>98.5</v>
      </c>
      <c r="M8" s="1">
        <f>WEEKNUM(siłownia[[#This Row],[data]],2)</f>
        <v>2</v>
      </c>
    </row>
    <row r="9" spans="1:19" x14ac:dyDescent="0.25">
      <c r="A9" s="4" t="s">
        <v>6</v>
      </c>
      <c r="B9" s="7">
        <v>45304</v>
      </c>
      <c r="F9" s="1" t="str" cm="1">
        <f t="array" ref="F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I9" s="9"/>
      <c r="K9" s="5"/>
      <c r="L9" s="1">
        <v>98.5</v>
      </c>
      <c r="M9" s="1">
        <f>WEEKNUM(siłownia[[#This Row],[data]],2)</f>
        <v>2</v>
      </c>
    </row>
    <row r="10" spans="1:19" x14ac:dyDescent="0.25">
      <c r="A10" s="4" t="s">
        <v>16</v>
      </c>
      <c r="B10" s="7">
        <v>45304</v>
      </c>
      <c r="C10" s="1">
        <v>1</v>
      </c>
      <c r="D10" s="1">
        <v>1</v>
      </c>
      <c r="E10" s="1">
        <v>5</v>
      </c>
      <c r="F10" s="1" t="str" cm="1">
        <f t="array" ref="F1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10" s="1">
        <f t="shared" ref="G10:G19" si="1">(C10*D10*E10)</f>
        <v>5</v>
      </c>
      <c r="H10" s="1">
        <f>SUMIFS(siłownia[Intensywność dzienna],siłownia[data],siłownia[[#This Row],[data]],siłownia[Ćwiczenia],siłownia[[#This Row],[Ćwiczenia]])</f>
        <v>10</v>
      </c>
      <c r="I10" s="9">
        <f>IFERROR(G10/siłownia[[#This Row],[intensywność]],"Trening")</f>
        <v>0.5</v>
      </c>
      <c r="J10" s="1">
        <f>_xlfn.MAXIFS(siłownia[Ciężar kg],siłownia[Ćwiczenia],siłownia[[#This Row],[Ćwiczenia]])</f>
        <v>45</v>
      </c>
      <c r="K10" s="5">
        <f>siłownia[[#This Row],[Ciężar kg]]/siłownia[[#This Row],[max total]]</f>
        <v>0.1111111111111111</v>
      </c>
      <c r="L10" s="1">
        <v>98.5</v>
      </c>
      <c r="M10" s="1">
        <f>WEEKNUM(siłownia[[#This Row],[data]],2)</f>
        <v>2</v>
      </c>
    </row>
    <row r="11" spans="1:19" x14ac:dyDescent="0.25">
      <c r="A11" s="4" t="s">
        <v>0</v>
      </c>
      <c r="B11" s="7">
        <v>45304</v>
      </c>
      <c r="C11" s="1">
        <v>3</v>
      </c>
      <c r="D11" s="1">
        <v>10</v>
      </c>
      <c r="E11" s="1">
        <v>25</v>
      </c>
      <c r="F11" s="1" t="str" cm="1">
        <f t="array" ref="F1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11" s="1">
        <f t="shared" si="1"/>
        <v>750</v>
      </c>
      <c r="H11" s="1">
        <f>SUMIFS(siłownia[Intensywność dzienna],siłownia[data],siłownia[[#This Row],[data]],siłownia[Ćwiczenia],siłownia[[#This Row],[Ćwiczenia]])</f>
        <v>750</v>
      </c>
      <c r="I11" s="9">
        <f>IFERROR(G11/siłownia[[#This Row],[intensywność]],"Trening")</f>
        <v>1</v>
      </c>
      <c r="J11" s="1">
        <f>_xlfn.MAXIFS(siłownia[Ciężar kg],siłownia[Ćwiczenia],siłownia[[#This Row],[Ćwiczenia]])</f>
        <v>30</v>
      </c>
      <c r="K11" s="5">
        <f>siłownia[[#This Row],[Ciężar kg]]/siłownia[[#This Row],[max total]]</f>
        <v>0.83333333333333337</v>
      </c>
      <c r="L11" s="1">
        <v>98.5</v>
      </c>
      <c r="M11" s="1">
        <f>WEEKNUM(siłownia[[#This Row],[data]],2)</f>
        <v>2</v>
      </c>
    </row>
    <row r="12" spans="1:19" x14ac:dyDescent="0.25">
      <c r="A12" s="4" t="s">
        <v>44</v>
      </c>
      <c r="B12" s="7">
        <v>45304</v>
      </c>
      <c r="C12" s="1">
        <v>1</v>
      </c>
      <c r="D12" s="1">
        <v>8</v>
      </c>
      <c r="E12" s="1">
        <v>10</v>
      </c>
      <c r="F12" s="1" t="str" cm="1">
        <f t="array" ref="F1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12" s="1">
        <f t="shared" si="1"/>
        <v>80</v>
      </c>
      <c r="H12" s="1">
        <f>SUMIFS(siłownia[Intensywność dzienna],siłownia[data],siłownia[[#This Row],[data]],siłownia[Ćwiczenia],siłownia[[#This Row],[Ćwiczenia]])</f>
        <v>255</v>
      </c>
      <c r="I12" s="9">
        <f>IFERROR(G12/siłownia[[#This Row],[intensywność]],"Trening")</f>
        <v>0.31372549019607843</v>
      </c>
      <c r="J12" s="1">
        <f>_xlfn.MAXIFS(siłownia[Ciężar kg],siłownia[Ćwiczenia],siłownia[[#This Row],[Ćwiczenia]])</f>
        <v>12.5</v>
      </c>
      <c r="K12" s="5">
        <f>siłownia[[#This Row],[Ciężar kg]]/siłownia[[#This Row],[max total]]</f>
        <v>0.8</v>
      </c>
      <c r="L12" s="1">
        <v>98.5</v>
      </c>
      <c r="M12" s="1">
        <f>WEEKNUM(siłownia[[#This Row],[data]],2)</f>
        <v>2</v>
      </c>
    </row>
    <row r="13" spans="1:19" x14ac:dyDescent="0.25">
      <c r="A13" s="4" t="s">
        <v>44</v>
      </c>
      <c r="B13" s="7">
        <v>45304</v>
      </c>
      <c r="C13" s="1">
        <v>2</v>
      </c>
      <c r="D13" s="1">
        <v>7</v>
      </c>
      <c r="E13" s="1">
        <v>12.5</v>
      </c>
      <c r="F13" s="1" t="str" cm="1">
        <f t="array" ref="F1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13" s="1">
        <f t="shared" si="1"/>
        <v>175</v>
      </c>
      <c r="H13" s="1">
        <f>SUMIFS(siłownia[Intensywność dzienna],siłownia[data],siłownia[[#This Row],[data]],siłownia[Ćwiczenia],siłownia[[#This Row],[Ćwiczenia]])</f>
        <v>255</v>
      </c>
      <c r="I13" s="9">
        <f>IFERROR(G13/siłownia[[#This Row],[intensywność]],"Trening")</f>
        <v>0.68627450980392157</v>
      </c>
      <c r="J13" s="1">
        <f>_xlfn.MAXIFS(siłownia[Ciężar kg],siłownia[Ćwiczenia],siłownia[[#This Row],[Ćwiczenia]])</f>
        <v>12.5</v>
      </c>
      <c r="K13" s="5">
        <f>siłownia[[#This Row],[Ciężar kg]]/siłownia[[#This Row],[max total]]</f>
        <v>1</v>
      </c>
      <c r="L13" s="1">
        <v>98.5</v>
      </c>
      <c r="M13" s="1">
        <f>WEEKNUM(siłownia[[#This Row],[data]],2)</f>
        <v>2</v>
      </c>
    </row>
    <row r="14" spans="1:19" x14ac:dyDescent="0.25">
      <c r="A14" s="4" t="s">
        <v>7</v>
      </c>
      <c r="B14" s="7">
        <v>45304</v>
      </c>
      <c r="C14" s="1">
        <v>3</v>
      </c>
      <c r="D14" s="1">
        <v>12</v>
      </c>
      <c r="E14" s="1">
        <v>20.399999999999999</v>
      </c>
      <c r="F14" s="1" t="str" cm="1">
        <f t="array" ref="F1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14" s="1">
        <f t="shared" si="1"/>
        <v>734.4</v>
      </c>
      <c r="H14" s="1">
        <f>SUMIFS(siłownia[Intensywność dzienna],siłownia[data],siłownia[[#This Row],[data]],siłownia[Ćwiczenia],siłownia[[#This Row],[Ćwiczenia]])</f>
        <v>988.8</v>
      </c>
      <c r="I14" s="9">
        <f>IFERROR(G14/siłownia[[#This Row],[intensywność]],"Trening")</f>
        <v>0.74271844660194175</v>
      </c>
      <c r="J14" s="1">
        <f>_xlfn.MAXIFS(siłownia[Ciężar kg],siłownia[Ćwiczenia],siłownia[[#This Row],[Ćwiczenia]])</f>
        <v>35</v>
      </c>
      <c r="K14" s="5">
        <f>siłownia[[#This Row],[Ciężar kg]]/siłownia[[#This Row],[max total]]</f>
        <v>0.58285714285714285</v>
      </c>
      <c r="L14" s="1">
        <v>98.5</v>
      </c>
      <c r="M14" s="1">
        <f>WEEKNUM(siłownia[[#This Row],[data]],2)</f>
        <v>2</v>
      </c>
    </row>
    <row r="15" spans="1:19" x14ac:dyDescent="0.25">
      <c r="A15" s="4" t="s">
        <v>7</v>
      </c>
      <c r="B15" s="7">
        <v>45304</v>
      </c>
      <c r="C15" s="1">
        <v>1</v>
      </c>
      <c r="D15" s="1">
        <v>16</v>
      </c>
      <c r="E15" s="1">
        <v>15.9</v>
      </c>
      <c r="F15" s="1" t="str" cm="1">
        <f t="array" ref="F1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15" s="1">
        <f t="shared" si="1"/>
        <v>254.4</v>
      </c>
      <c r="H15" s="1">
        <f>SUMIFS(siłownia[Intensywność dzienna],siłownia[data],siłownia[[#This Row],[data]],siłownia[Ćwiczenia],siłownia[[#This Row],[Ćwiczenia]])</f>
        <v>988.8</v>
      </c>
      <c r="I15" s="9">
        <f>IFERROR(G15/siłownia[[#This Row],[intensywność]],"Trening")</f>
        <v>0.25728155339805825</v>
      </c>
      <c r="J15" s="1">
        <f>_xlfn.MAXIFS(siłownia[Ciężar kg],siłownia[Ćwiczenia],siłownia[[#This Row],[Ćwiczenia]])</f>
        <v>35</v>
      </c>
      <c r="K15" s="5">
        <f>siłownia[[#This Row],[Ciężar kg]]/siłownia[[#This Row],[max total]]</f>
        <v>0.45428571428571429</v>
      </c>
      <c r="L15" s="1">
        <v>98.5</v>
      </c>
      <c r="M15" s="1">
        <f>WEEKNUM(siłownia[[#This Row],[data]],2)</f>
        <v>2</v>
      </c>
    </row>
    <row r="16" spans="1:19" x14ac:dyDescent="0.25">
      <c r="A16" s="4" t="s">
        <v>8</v>
      </c>
      <c r="B16" s="7">
        <v>45304</v>
      </c>
      <c r="C16" s="1">
        <v>1</v>
      </c>
      <c r="D16" s="1">
        <v>14</v>
      </c>
      <c r="E16" s="1">
        <v>5</v>
      </c>
      <c r="F16" s="1" t="str" cm="1">
        <f t="array" ref="F1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16" s="1">
        <f t="shared" si="1"/>
        <v>70</v>
      </c>
      <c r="H16" s="1">
        <f>SUMIFS(siłownia[Intensywność dzienna],siłownia[data],siłownia[[#This Row],[data]],siłownia[Ćwiczenia],siłownia[[#This Row],[Ćwiczenia]])</f>
        <v>370</v>
      </c>
      <c r="I16" s="9">
        <f>IFERROR(G16/siłownia[[#This Row],[intensywność]],"Trening")</f>
        <v>0.1891891891891892</v>
      </c>
      <c r="J16" s="1">
        <f>_xlfn.MAXIFS(siłownia[Ciężar kg],siłownia[Ćwiczenia],siłownia[[#This Row],[Ćwiczenia]])</f>
        <v>20</v>
      </c>
      <c r="K16" s="5">
        <f>siłownia[[#This Row],[Ciężar kg]]/siłownia[[#This Row],[max total]]</f>
        <v>0.25</v>
      </c>
      <c r="L16" s="1">
        <v>98.5</v>
      </c>
      <c r="M16" s="1">
        <f>WEEKNUM(siłownia[[#This Row],[data]],2)</f>
        <v>2</v>
      </c>
    </row>
    <row r="17" spans="1:13" x14ac:dyDescent="0.25">
      <c r="A17" s="4" t="s">
        <v>8</v>
      </c>
      <c r="B17" s="7">
        <v>45304</v>
      </c>
      <c r="C17" s="1">
        <v>3</v>
      </c>
      <c r="D17" s="1">
        <v>10</v>
      </c>
      <c r="E17" s="1">
        <v>10</v>
      </c>
      <c r="F17" s="1" t="str" cm="1">
        <f t="array" ref="F1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17" s="1">
        <f t="shared" si="1"/>
        <v>300</v>
      </c>
      <c r="H17" s="1">
        <f>SUMIFS(siłownia[Intensywność dzienna],siłownia[data],siłownia[[#This Row],[data]],siłownia[Ćwiczenia],siłownia[[#This Row],[Ćwiczenia]])</f>
        <v>370</v>
      </c>
      <c r="I17" s="9">
        <f>IFERROR(G17/siłownia[[#This Row],[intensywność]],"Trening")</f>
        <v>0.81081081081081086</v>
      </c>
      <c r="J17" s="1">
        <f>_xlfn.MAXIFS(siłownia[Ciężar kg],siłownia[Ćwiczenia],siłownia[[#This Row],[Ćwiczenia]])</f>
        <v>20</v>
      </c>
      <c r="K17" s="5">
        <f>siłownia[[#This Row],[Ciężar kg]]/siłownia[[#This Row],[max total]]</f>
        <v>0.5</v>
      </c>
      <c r="L17" s="1">
        <v>98.5</v>
      </c>
      <c r="M17" s="1">
        <f>WEEKNUM(siłownia[[#This Row],[data]],2)</f>
        <v>2</v>
      </c>
    </row>
    <row r="18" spans="1:13" x14ac:dyDescent="0.25">
      <c r="A18" s="4" t="s">
        <v>30</v>
      </c>
      <c r="B18" s="7">
        <v>45304</v>
      </c>
      <c r="C18" s="1">
        <v>4</v>
      </c>
      <c r="D18" s="1">
        <v>12</v>
      </c>
      <c r="E18" s="1">
        <v>7.5</v>
      </c>
      <c r="F18" s="1" t="str" cm="1">
        <f t="array" ref="F1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18" s="1">
        <f t="shared" si="1"/>
        <v>360</v>
      </c>
      <c r="H18" s="1">
        <f>SUMIFS(siłownia[Intensywność dzienna],siłownia[data],siłownia[[#This Row],[data]],siłownia[Ćwiczenia],siłownia[[#This Row],[Ćwiczenia]])</f>
        <v>360</v>
      </c>
      <c r="I18" s="9">
        <f>IFERROR(G18/siłownia[[#This Row],[intensywność]],"Trening")</f>
        <v>1</v>
      </c>
      <c r="J18" s="1">
        <f>_xlfn.MAXIFS(siłownia[Ciężar kg],siłownia[Ćwiczenia],siłownia[[#This Row],[Ćwiczenia]])</f>
        <v>10</v>
      </c>
      <c r="K18" s="5">
        <f>siłownia[[#This Row],[Ciężar kg]]/siłownia[[#This Row],[max total]]</f>
        <v>0.75</v>
      </c>
      <c r="L18" s="1">
        <v>98.5</v>
      </c>
      <c r="M18" s="1">
        <f>WEEKNUM(siłownia[[#This Row],[data]],2)</f>
        <v>2</v>
      </c>
    </row>
    <row r="19" spans="1:13" x14ac:dyDescent="0.25">
      <c r="A19" s="4" t="s">
        <v>16</v>
      </c>
      <c r="B19" s="7">
        <v>45304</v>
      </c>
      <c r="C19" s="1">
        <v>1</v>
      </c>
      <c r="D19" s="1">
        <v>1</v>
      </c>
      <c r="E19" s="1">
        <v>5</v>
      </c>
      <c r="F19" s="1" t="str" cm="1">
        <f t="array" ref="F1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19" s="1">
        <f t="shared" si="1"/>
        <v>5</v>
      </c>
      <c r="H19" s="1">
        <f>SUMIFS(siłownia[Intensywność dzienna],siłownia[data],siłownia[[#This Row],[data]],siłownia[Ćwiczenia],siłownia[[#This Row],[Ćwiczenia]])</f>
        <v>10</v>
      </c>
      <c r="I19" s="9">
        <f>IFERROR(G19/siłownia[[#This Row],[intensywność]],"Trening")</f>
        <v>0.5</v>
      </c>
      <c r="J19" s="1">
        <f>_xlfn.MAXIFS(siłownia[Ciężar kg],siłownia[Ćwiczenia],siłownia[[#This Row],[Ćwiczenia]])</f>
        <v>45</v>
      </c>
      <c r="K19" s="5">
        <f>siłownia[[#This Row],[Ciężar kg]]/siłownia[[#This Row],[max total]]</f>
        <v>0.1111111111111111</v>
      </c>
      <c r="L19" s="1">
        <v>98.5</v>
      </c>
      <c r="M19" s="1">
        <f>WEEKNUM(siłownia[[#This Row],[data]],2)</f>
        <v>2</v>
      </c>
    </row>
    <row r="20" spans="1:13" x14ac:dyDescent="0.25">
      <c r="A20" s="4" t="s">
        <v>6</v>
      </c>
      <c r="B20" s="7">
        <v>45305</v>
      </c>
      <c r="F20" s="1" t="str" cm="1">
        <f t="array" ref="F2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I20" s="9"/>
      <c r="K20" s="5"/>
      <c r="L20" s="1">
        <v>98.5</v>
      </c>
      <c r="M20" s="1">
        <f>WEEKNUM(siłownia[[#This Row],[data]],2)</f>
        <v>2</v>
      </c>
    </row>
    <row r="21" spans="1:13" x14ac:dyDescent="0.25">
      <c r="A21" s="4" t="s">
        <v>16</v>
      </c>
      <c r="B21" s="7">
        <v>45305</v>
      </c>
      <c r="C21" s="1">
        <v>1</v>
      </c>
      <c r="D21" s="1">
        <v>1</v>
      </c>
      <c r="E21" s="1">
        <v>5</v>
      </c>
      <c r="F21" s="1" t="str" cm="1">
        <f t="array" ref="F2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21" s="1">
        <f t="shared" ref="G21:G26" si="2">(C21*D21*E21)</f>
        <v>5</v>
      </c>
      <c r="H21" s="1">
        <f>SUMIFS(siłownia[Intensywność dzienna],siłownia[data],siłownia[[#This Row],[data]],siłownia[Ćwiczenia],siłownia[[#This Row],[Ćwiczenia]])</f>
        <v>15</v>
      </c>
      <c r="I21" s="9">
        <f>IFERROR(G21/siłownia[[#This Row],[intensywność]],"Trening")</f>
        <v>0.33333333333333331</v>
      </c>
      <c r="J21" s="1">
        <f>_xlfn.MAXIFS(siłownia[Ciężar kg],siłownia[Ćwiczenia],siłownia[[#This Row],[Ćwiczenia]])</f>
        <v>45</v>
      </c>
      <c r="K21" s="5">
        <f>siłownia[[#This Row],[Ciężar kg]]/siłownia[[#This Row],[max total]]</f>
        <v>0.1111111111111111</v>
      </c>
      <c r="L21" s="1">
        <v>98.5</v>
      </c>
      <c r="M21" s="1">
        <f>WEEKNUM(siłownia[[#This Row],[data]],2)</f>
        <v>2</v>
      </c>
    </row>
    <row r="22" spans="1:13" x14ac:dyDescent="0.25">
      <c r="A22" s="4" t="s">
        <v>23</v>
      </c>
      <c r="B22" s="7">
        <v>45305</v>
      </c>
      <c r="C22" s="1">
        <v>1</v>
      </c>
      <c r="D22" s="1">
        <v>10</v>
      </c>
      <c r="E22" s="1">
        <v>40</v>
      </c>
      <c r="F22" s="1" t="str" cm="1">
        <f t="array" ref="F2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2" s="1">
        <f t="shared" si="2"/>
        <v>400</v>
      </c>
      <c r="H22" s="1">
        <f>SUMIFS(siłownia[Intensywność dzienna],siłownia[data],siłownia[[#This Row],[data]],siłownia[Ćwiczenia],siłownia[[#This Row],[Ćwiczenia]])</f>
        <v>1450</v>
      </c>
      <c r="I22" s="9">
        <f>IFERROR(G22/siłownia[[#This Row],[intensywność]],"Trening")</f>
        <v>0.27586206896551724</v>
      </c>
      <c r="J22" s="1">
        <f>_xlfn.MAXIFS(siłownia[Ciężar kg],siłownia[Ćwiczenia],siłownia[[#This Row],[Ćwiczenia]])</f>
        <v>60</v>
      </c>
      <c r="K22" s="5">
        <f>siłownia[[#This Row],[Ciężar kg]]/siłownia[[#This Row],[max total]]</f>
        <v>0.66666666666666663</v>
      </c>
      <c r="L22" s="1">
        <v>98.5</v>
      </c>
      <c r="M22" s="1">
        <f>WEEKNUM(siłownia[[#This Row],[data]],2)</f>
        <v>2</v>
      </c>
    </row>
    <row r="23" spans="1:13" x14ac:dyDescent="0.25">
      <c r="A23" s="4" t="s">
        <v>23</v>
      </c>
      <c r="B23" s="7">
        <v>45305</v>
      </c>
      <c r="C23" s="1">
        <v>3</v>
      </c>
      <c r="D23" s="1">
        <v>7</v>
      </c>
      <c r="E23" s="1">
        <v>50</v>
      </c>
      <c r="F23" s="1" t="str" cm="1">
        <f t="array" ref="F2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3" s="1">
        <f t="shared" si="2"/>
        <v>1050</v>
      </c>
      <c r="H23" s="1">
        <f>SUMIFS(siłownia[Intensywność dzienna],siłownia[data],siłownia[[#This Row],[data]],siłownia[Ćwiczenia],siłownia[[#This Row],[Ćwiczenia]])</f>
        <v>1450</v>
      </c>
      <c r="I23" s="9">
        <f>IFERROR(G23/siłownia[[#This Row],[intensywność]],"Trening")</f>
        <v>0.72413793103448276</v>
      </c>
      <c r="J23" s="1">
        <f>_xlfn.MAXIFS(siłownia[Ciężar kg],siłownia[Ćwiczenia],siłownia[[#This Row],[Ćwiczenia]])</f>
        <v>60</v>
      </c>
      <c r="K23" s="5">
        <f>siłownia[[#This Row],[Ciężar kg]]/siłownia[[#This Row],[max total]]</f>
        <v>0.83333333333333337</v>
      </c>
      <c r="L23" s="1">
        <v>98.5</v>
      </c>
      <c r="M23" s="1">
        <f>WEEKNUM(siłownia[[#This Row],[data]],2)</f>
        <v>2</v>
      </c>
    </row>
    <row r="24" spans="1:13" x14ac:dyDescent="0.25">
      <c r="A24" s="4" t="s">
        <v>19</v>
      </c>
      <c r="B24" s="7">
        <v>45305</v>
      </c>
      <c r="C24" s="1">
        <v>3</v>
      </c>
      <c r="D24" s="1">
        <v>12</v>
      </c>
      <c r="E24" s="1">
        <v>31.5</v>
      </c>
      <c r="F24" s="1" t="str" cm="1">
        <f t="array" ref="F2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4" s="1">
        <f t="shared" si="2"/>
        <v>1134</v>
      </c>
      <c r="H24" s="1">
        <f>SUMIFS(siłownia[Intensywność dzienna],siłownia[data],siłownia[[#This Row],[data]],siłownia[Ćwiczenia],siłownia[[#This Row],[Ćwiczenia]])</f>
        <v>1134</v>
      </c>
      <c r="I24" s="9">
        <f>IFERROR(G24/siłownia[[#This Row],[intensywność]],"Trening")</f>
        <v>1</v>
      </c>
      <c r="J24" s="1">
        <f>_xlfn.MAXIFS(siłownia[Ciężar kg],siłownia[Ćwiczenia],siłownia[[#This Row],[Ćwiczenia]])</f>
        <v>45</v>
      </c>
      <c r="K24" s="5">
        <f>siłownia[[#This Row],[Ciężar kg]]/siłownia[[#This Row],[max total]]</f>
        <v>0.7</v>
      </c>
      <c r="L24" s="1">
        <v>98.5</v>
      </c>
      <c r="M24" s="1">
        <f>WEEKNUM(siłownia[[#This Row],[data]],2)</f>
        <v>2</v>
      </c>
    </row>
    <row r="25" spans="1:13" x14ac:dyDescent="0.25">
      <c r="A25" s="4" t="s">
        <v>20</v>
      </c>
      <c r="B25" s="7">
        <v>45305</v>
      </c>
      <c r="C25" s="1">
        <v>3</v>
      </c>
      <c r="D25" s="1">
        <v>8</v>
      </c>
      <c r="E25" s="1">
        <v>35</v>
      </c>
      <c r="F25" s="1" t="str" cm="1">
        <f t="array" ref="F2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5" s="1">
        <f t="shared" si="2"/>
        <v>840</v>
      </c>
      <c r="H25" s="1">
        <f>SUMIFS(siłownia[Intensywność dzienna],siłownia[data],siłownia[[#This Row],[data]],siłownia[Ćwiczenia],siłownia[[#This Row],[Ćwiczenia]])</f>
        <v>840</v>
      </c>
      <c r="I25" s="9">
        <f>IFERROR(G25/siłownia[[#This Row],[intensywność]],"Trening")</f>
        <v>1</v>
      </c>
      <c r="J25" s="1">
        <f>_xlfn.MAXIFS(siłownia[Ciężar kg],siłownia[Ćwiczenia],siłownia[[#This Row],[Ćwiczenia]])</f>
        <v>61</v>
      </c>
      <c r="K25" s="5">
        <f>siłownia[[#This Row],[Ciężar kg]]/siłownia[[#This Row],[max total]]</f>
        <v>0.57377049180327866</v>
      </c>
      <c r="L25" s="1">
        <v>98.5</v>
      </c>
      <c r="M25" s="1">
        <f>WEEKNUM(siłownia[[#This Row],[data]],2)</f>
        <v>2</v>
      </c>
    </row>
    <row r="26" spans="1:13" x14ac:dyDescent="0.25">
      <c r="A26" s="4" t="s">
        <v>42</v>
      </c>
      <c r="B26" s="7">
        <v>45305</v>
      </c>
      <c r="C26" s="1">
        <v>1</v>
      </c>
      <c r="D26" s="1">
        <v>1</v>
      </c>
      <c r="E26" s="1">
        <v>10</v>
      </c>
      <c r="F26" s="1" t="str" cm="1">
        <f t="array" ref="F2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26" s="1">
        <f t="shared" si="2"/>
        <v>10</v>
      </c>
      <c r="H26" s="1">
        <f>SUMIFS(siłownia[Intensywność dzienna],siłownia[data],siłownia[[#This Row],[data]],siłownia[Ćwiczenia],siłownia[[#This Row],[Ćwiczenia]])</f>
        <v>15</v>
      </c>
      <c r="I26" s="9">
        <f>IFERROR(G26/siłownia[[#This Row],[intensywność]],"Trening")</f>
        <v>0.66666666666666663</v>
      </c>
      <c r="J26" s="1">
        <f>_xlfn.MAXIFS(siłownia[Ciężar kg],siłownia[Ćwiczenia],siłownia[[#This Row],[Ćwiczenia]])</f>
        <v>45</v>
      </c>
      <c r="K26" s="5">
        <f>siłownia[[#This Row],[Ciężar kg]]/siłownia[[#This Row],[max total]]</f>
        <v>0.22222222222222221</v>
      </c>
      <c r="L26" s="1">
        <v>98.5</v>
      </c>
      <c r="M26" s="1">
        <f>WEEKNUM(siłownia[[#This Row],[data]],2)</f>
        <v>2</v>
      </c>
    </row>
    <row r="27" spans="1:13" x14ac:dyDescent="0.25">
      <c r="A27" s="4" t="s">
        <v>6</v>
      </c>
      <c r="B27" s="7">
        <v>45306</v>
      </c>
      <c r="F27" s="1" t="str" cm="1">
        <f t="array" ref="F2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I27" s="9"/>
      <c r="K27" s="5"/>
      <c r="L27" s="1">
        <v>98</v>
      </c>
      <c r="M27" s="1">
        <f>WEEKNUM(siłownia[[#This Row],[data]],2)</f>
        <v>3</v>
      </c>
    </row>
    <row r="28" spans="1:13" x14ac:dyDescent="0.25">
      <c r="A28" s="4" t="s">
        <v>15</v>
      </c>
      <c r="B28" s="7">
        <v>45306</v>
      </c>
      <c r="C28" s="1">
        <v>4</v>
      </c>
      <c r="D28" s="1">
        <v>8</v>
      </c>
      <c r="E28" s="1">
        <v>60</v>
      </c>
      <c r="F28" s="1" t="str" cm="1">
        <f t="array" ref="F2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28" s="1">
        <f t="shared" ref="G28:G33" si="3">(C28*D28*E28)</f>
        <v>1920</v>
      </c>
      <c r="H28" s="1">
        <f>SUMIFS(siłownia[Intensywność dzienna],siłownia[data],siłownia[[#This Row],[data]],siłownia[Ćwiczenia],siłownia[[#This Row],[Ćwiczenia]])</f>
        <v>1920</v>
      </c>
      <c r="I28" s="9">
        <f>IFERROR(G28/siłownia[[#This Row],[intensywność]],"Trening")</f>
        <v>1</v>
      </c>
      <c r="J28" s="1">
        <f>_xlfn.MAXIFS(siłownia[Ciężar kg],siłownia[Ćwiczenia],siłownia[[#This Row],[Ćwiczenia]])</f>
        <v>70</v>
      </c>
      <c r="K28" s="5">
        <f>siłownia[[#This Row],[Ciężar kg]]/siłownia[[#This Row],[max total]]</f>
        <v>0.8571428571428571</v>
      </c>
      <c r="L28" s="1">
        <v>98</v>
      </c>
      <c r="M28" s="1">
        <f>WEEKNUM(siłownia[[#This Row],[data]],2)</f>
        <v>3</v>
      </c>
    </row>
    <row r="29" spans="1:13" x14ac:dyDescent="0.25">
      <c r="A29" s="4" t="s">
        <v>29</v>
      </c>
      <c r="B29" s="7">
        <v>45306</v>
      </c>
      <c r="C29" s="1">
        <v>1</v>
      </c>
      <c r="D29" s="1">
        <v>14</v>
      </c>
      <c r="E29" s="1">
        <v>20</v>
      </c>
      <c r="F29" s="1" t="str" cm="1">
        <f t="array" ref="F2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29" s="1">
        <f t="shared" si="3"/>
        <v>280</v>
      </c>
      <c r="H29" s="1">
        <f>SUMIFS(siłownia[Intensywność dzienna],siłownia[data],siłownia[[#This Row],[data]],siłownia[Ćwiczenia],siłownia[[#This Row],[Ćwiczenia]])</f>
        <v>1360</v>
      </c>
      <c r="I29" s="9">
        <f>IFERROR(G29/siłownia[[#This Row],[intensywność]],"Trening")</f>
        <v>0.20588235294117646</v>
      </c>
      <c r="J29" s="1">
        <f>_xlfn.MAXIFS(siłownia[Ciężar kg],siłownia[Ćwiczenia],siłownia[[#This Row],[Ćwiczenia]])</f>
        <v>30</v>
      </c>
      <c r="K29" s="5">
        <f>siłownia[[#This Row],[Ciężar kg]]/siłownia[[#This Row],[max total]]</f>
        <v>0.66666666666666663</v>
      </c>
      <c r="L29" s="1">
        <v>98</v>
      </c>
      <c r="M29" s="1">
        <f>WEEKNUM(siłownia[[#This Row],[data]],2)</f>
        <v>3</v>
      </c>
    </row>
    <row r="30" spans="1:13" x14ac:dyDescent="0.25">
      <c r="A30" s="4" t="s">
        <v>29</v>
      </c>
      <c r="B30" s="7">
        <v>45306</v>
      </c>
      <c r="C30" s="1">
        <v>3</v>
      </c>
      <c r="D30" s="1">
        <v>12</v>
      </c>
      <c r="E30" s="1">
        <v>30</v>
      </c>
      <c r="F30" s="1" t="str" cm="1">
        <f t="array" ref="F3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30" s="1">
        <f t="shared" si="3"/>
        <v>1080</v>
      </c>
      <c r="H30" s="1">
        <f>SUMIFS(siłownia[Intensywność dzienna],siłownia[data],siłownia[[#This Row],[data]],siłownia[Ćwiczenia],siłownia[[#This Row],[Ćwiczenia]])</f>
        <v>1360</v>
      </c>
      <c r="I30" s="9">
        <f>IFERROR(G30/siłownia[[#This Row],[intensywność]],"Trening")</f>
        <v>0.79411764705882348</v>
      </c>
      <c r="J30" s="1">
        <f>_xlfn.MAXIFS(siłownia[Ciężar kg],siłownia[Ćwiczenia],siłownia[[#This Row],[Ćwiczenia]])</f>
        <v>30</v>
      </c>
      <c r="K30" s="5">
        <f>siłownia[[#This Row],[Ciężar kg]]/siłownia[[#This Row],[max total]]</f>
        <v>1</v>
      </c>
      <c r="L30" s="1">
        <v>98</v>
      </c>
      <c r="M30" s="1">
        <f>WEEKNUM(siłownia[[#This Row],[data]],2)</f>
        <v>3</v>
      </c>
    </row>
    <row r="31" spans="1:13" x14ac:dyDescent="0.25">
      <c r="A31" s="4" t="s">
        <v>30</v>
      </c>
      <c r="B31" s="7">
        <v>45306</v>
      </c>
      <c r="C31" s="1">
        <v>3</v>
      </c>
      <c r="D31" s="1">
        <v>10</v>
      </c>
      <c r="E31" s="1">
        <v>8</v>
      </c>
      <c r="F31" s="1" t="str" cm="1">
        <f t="array" ref="F3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31" s="1">
        <f t="shared" si="3"/>
        <v>240</v>
      </c>
      <c r="H31" s="1">
        <f>SUMIFS(siłownia[Intensywność dzienna],siłownia[data],siłownia[[#This Row],[data]],siłownia[Ćwiczenia],siłownia[[#This Row],[Ćwiczenia]])</f>
        <v>240</v>
      </c>
      <c r="I31" s="9">
        <f>IFERROR(G31/siłownia[[#This Row],[intensywność]],"Trening")</f>
        <v>1</v>
      </c>
      <c r="J31" s="1">
        <f>_xlfn.MAXIFS(siłownia[Ciężar kg],siłownia[Ćwiczenia],siłownia[[#This Row],[Ćwiczenia]])</f>
        <v>10</v>
      </c>
      <c r="K31" s="5">
        <f>siłownia[[#This Row],[Ciężar kg]]/siłownia[[#This Row],[max total]]</f>
        <v>0.8</v>
      </c>
      <c r="L31" s="1">
        <v>98</v>
      </c>
      <c r="M31" s="1">
        <f>WEEKNUM(siłownia[[#This Row],[data]],2)</f>
        <v>3</v>
      </c>
    </row>
    <row r="32" spans="1:13" x14ac:dyDescent="0.25">
      <c r="A32" s="4" t="s">
        <v>2</v>
      </c>
      <c r="B32" s="7">
        <v>45306</v>
      </c>
      <c r="C32" s="1">
        <v>1</v>
      </c>
      <c r="D32" s="1">
        <v>12</v>
      </c>
      <c r="E32" s="1">
        <v>34</v>
      </c>
      <c r="F32" s="1" t="str" cm="1">
        <f t="array" ref="F3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2" s="1">
        <f t="shared" si="3"/>
        <v>408</v>
      </c>
      <c r="H32" s="1">
        <f>SUMIFS(siłownia[Intensywność dzienna],siłownia[data],siłownia[[#This Row],[data]],siłownia[Ćwiczenia],siłownia[[#This Row],[Ćwiczenia]])</f>
        <v>408</v>
      </c>
      <c r="I32" s="9">
        <f>IFERROR(G32/siłownia[[#This Row],[intensywność]],"Trening")</f>
        <v>1</v>
      </c>
      <c r="J32" s="1">
        <f>_xlfn.MAXIFS(siłownia[Ciężar kg],siłownia[Ćwiczenia],siłownia[[#This Row],[Ćwiczenia]])</f>
        <v>43</v>
      </c>
      <c r="K32" s="5">
        <f>siłownia[[#This Row],[Ciężar kg]]/siłownia[[#This Row],[max total]]</f>
        <v>0.79069767441860461</v>
      </c>
      <c r="L32" s="1">
        <v>98</v>
      </c>
      <c r="M32" s="1">
        <f>WEEKNUM(siłownia[[#This Row],[data]],2)</f>
        <v>3</v>
      </c>
    </row>
    <row r="33" spans="1:13" x14ac:dyDescent="0.25">
      <c r="A33" s="4" t="s">
        <v>16</v>
      </c>
      <c r="B33" s="7">
        <v>45306</v>
      </c>
      <c r="C33" s="1">
        <v>1</v>
      </c>
      <c r="D33" s="1">
        <v>1</v>
      </c>
      <c r="E33" s="1">
        <v>10</v>
      </c>
      <c r="F33" s="1" t="str" cm="1">
        <f t="array" ref="F3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33" s="1">
        <f t="shared" si="3"/>
        <v>10</v>
      </c>
      <c r="H33" s="1">
        <f>SUMIFS(siłownia[Intensywność dzienna],siłownia[data],siłownia[[#This Row],[data]],siłownia[Ćwiczenia],siłownia[[#This Row],[Ćwiczenia]])</f>
        <v>10</v>
      </c>
      <c r="I33" s="9">
        <f>IFERROR(G33/siłownia[[#This Row],[intensywność]],"Trening")</f>
        <v>1</v>
      </c>
      <c r="J33" s="1">
        <f>_xlfn.MAXIFS(siłownia[Ciężar kg],siłownia[Ćwiczenia],siłownia[[#This Row],[Ćwiczenia]])</f>
        <v>45</v>
      </c>
      <c r="K33" s="5">
        <f>siłownia[[#This Row],[Ciężar kg]]/siłownia[[#This Row],[max total]]</f>
        <v>0.22222222222222221</v>
      </c>
      <c r="L33" s="1">
        <v>98</v>
      </c>
      <c r="M33" s="1">
        <f>WEEKNUM(siłownia[[#This Row],[data]],2)</f>
        <v>3</v>
      </c>
    </row>
    <row r="34" spans="1:13" x14ac:dyDescent="0.25">
      <c r="A34" s="4" t="s">
        <v>6</v>
      </c>
      <c r="B34" s="7">
        <v>45308</v>
      </c>
      <c r="F34" s="1" t="str" cm="1">
        <f t="array" ref="F3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I34" s="9"/>
      <c r="K34" s="5"/>
      <c r="L34" s="1">
        <v>98</v>
      </c>
      <c r="M34" s="1">
        <f>WEEKNUM(siłownia[[#This Row],[data]],2)</f>
        <v>3</v>
      </c>
    </row>
    <row r="35" spans="1:13" x14ac:dyDescent="0.25">
      <c r="A35" s="4" t="s">
        <v>16</v>
      </c>
      <c r="B35" s="7">
        <v>45308</v>
      </c>
      <c r="C35" s="1">
        <v>1</v>
      </c>
      <c r="D35" s="1">
        <v>1</v>
      </c>
      <c r="E35" s="1">
        <v>5</v>
      </c>
      <c r="F35" s="1" t="str" cm="1">
        <f t="array" ref="F3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35" s="1">
        <f t="shared" ref="G35:G42" si="4">(C35*D35*E35)</f>
        <v>5</v>
      </c>
      <c r="H35" s="1">
        <f>SUMIFS(siłownia[Intensywność dzienna],siłownia[data],siłownia[[#This Row],[data]],siłownia[Ćwiczenia],siłownia[[#This Row],[Ćwiczenia]])</f>
        <v>15</v>
      </c>
      <c r="I35" s="9">
        <f>IFERROR(G35/siłownia[[#This Row],[intensywność]],"Trening")</f>
        <v>0.33333333333333331</v>
      </c>
      <c r="J35" s="1">
        <f>_xlfn.MAXIFS(siłownia[Ciężar kg],siłownia[Ćwiczenia],siłownia[[#This Row],[Ćwiczenia]])</f>
        <v>45</v>
      </c>
      <c r="K35" s="5">
        <f>siłownia[[#This Row],[Ciężar kg]]/siłownia[[#This Row],[max total]]</f>
        <v>0.1111111111111111</v>
      </c>
      <c r="L35" s="1">
        <v>98</v>
      </c>
      <c r="M35" s="1">
        <f>WEEKNUM(siłownia[[#This Row],[data]],2)</f>
        <v>3</v>
      </c>
    </row>
    <row r="36" spans="1:13" x14ac:dyDescent="0.25">
      <c r="A36" s="4" t="s">
        <v>28</v>
      </c>
      <c r="B36" s="7">
        <v>45308</v>
      </c>
      <c r="C36" s="1">
        <v>1</v>
      </c>
      <c r="D36" s="1">
        <v>14</v>
      </c>
      <c r="E36" s="1">
        <v>15</v>
      </c>
      <c r="F36" s="1" t="str" cm="1">
        <f t="array" ref="F3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6" s="1">
        <f t="shared" si="4"/>
        <v>210</v>
      </c>
      <c r="H36" s="1">
        <f>SUMIFS(siłownia[Intensywność dzienna],siłownia[data],siłownia[[#This Row],[data]],siłownia[Ćwiczenia],siłownia[[#This Row],[Ćwiczenia]])</f>
        <v>690</v>
      </c>
      <c r="I36" s="9">
        <f>IFERROR(G36/siłownia[[#This Row],[intensywność]],"Trening")</f>
        <v>0.30434782608695654</v>
      </c>
      <c r="J36" s="1">
        <f>_xlfn.MAXIFS(siłownia[Ciężar kg],siłownia[Ćwiczenia],siłownia[[#This Row],[Ćwiczenia]])</f>
        <v>20</v>
      </c>
      <c r="K36" s="5">
        <f>siłownia[[#This Row],[Ciężar kg]]/siłownia[[#This Row],[max total]]</f>
        <v>0.75</v>
      </c>
      <c r="L36" s="1">
        <v>98</v>
      </c>
      <c r="M36" s="1">
        <f>WEEKNUM(siłownia[[#This Row],[data]],2)</f>
        <v>3</v>
      </c>
    </row>
    <row r="37" spans="1:13" x14ac:dyDescent="0.25">
      <c r="A37" s="4" t="s">
        <v>28</v>
      </c>
      <c r="B37" s="7">
        <v>45308</v>
      </c>
      <c r="C37" s="1">
        <v>3</v>
      </c>
      <c r="D37" s="1">
        <v>8</v>
      </c>
      <c r="E37" s="1">
        <v>20</v>
      </c>
      <c r="F37" s="1" t="str" cm="1">
        <f t="array" ref="F3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7" s="1">
        <f t="shared" si="4"/>
        <v>480</v>
      </c>
      <c r="H37" s="1">
        <f>SUMIFS(siłownia[Intensywność dzienna],siłownia[data],siłownia[[#This Row],[data]],siłownia[Ćwiczenia],siłownia[[#This Row],[Ćwiczenia]])</f>
        <v>690</v>
      </c>
      <c r="I37" s="9">
        <f>IFERROR(G37/siłownia[[#This Row],[intensywność]],"Trening")</f>
        <v>0.69565217391304346</v>
      </c>
      <c r="J37" s="1">
        <f>_xlfn.MAXIFS(siłownia[Ciężar kg],siłownia[Ćwiczenia],siłownia[[#This Row],[Ćwiczenia]])</f>
        <v>20</v>
      </c>
      <c r="K37" s="5">
        <f>siłownia[[#This Row],[Ciężar kg]]/siłownia[[#This Row],[max total]]</f>
        <v>1</v>
      </c>
      <c r="L37" s="1">
        <v>98</v>
      </c>
      <c r="M37" s="1">
        <f>WEEKNUM(siłownia[[#This Row],[data]],2)</f>
        <v>3</v>
      </c>
    </row>
    <row r="38" spans="1:13" x14ac:dyDescent="0.25">
      <c r="A38" s="4" t="s">
        <v>5</v>
      </c>
      <c r="B38" s="7">
        <v>45308</v>
      </c>
      <c r="C38" s="1">
        <v>3</v>
      </c>
      <c r="D38" s="1">
        <v>10</v>
      </c>
      <c r="E38" s="1">
        <v>15</v>
      </c>
      <c r="F38" s="1" t="str" cm="1">
        <f t="array" ref="F3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8" s="1">
        <f t="shared" si="4"/>
        <v>450</v>
      </c>
      <c r="H38" s="1">
        <f>SUMIFS(siłownia[Intensywność dzienna],siłownia[data],siłownia[[#This Row],[data]],siłownia[Ćwiczenia],siłownia[[#This Row],[Ćwiczenia]])</f>
        <v>450</v>
      </c>
      <c r="I38" s="9">
        <f>IFERROR(G38/siłownia[[#This Row],[intensywność]],"Trening")</f>
        <v>1</v>
      </c>
      <c r="J38" s="1">
        <f>_xlfn.MAXIFS(siłownia[Ciężar kg],siłownia[Ćwiczenia],siłownia[[#This Row],[Ćwiczenia]])</f>
        <v>17.5</v>
      </c>
      <c r="K38" s="5">
        <f>siłownia[[#This Row],[Ciężar kg]]/siłownia[[#This Row],[max total]]</f>
        <v>0.8571428571428571</v>
      </c>
      <c r="L38" s="1">
        <v>98</v>
      </c>
      <c r="M38" s="1">
        <f>WEEKNUM(siłownia[[#This Row],[data]],2)</f>
        <v>3</v>
      </c>
    </row>
    <row r="39" spans="1:13" x14ac:dyDescent="0.25">
      <c r="A39" s="4" t="s">
        <v>3</v>
      </c>
      <c r="B39" s="7">
        <v>45308</v>
      </c>
      <c r="C39" s="1">
        <v>3</v>
      </c>
      <c r="D39" s="1">
        <v>10</v>
      </c>
      <c r="E39" s="1">
        <v>50</v>
      </c>
      <c r="F39" s="1" t="str" cm="1">
        <f t="array" ref="F3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9" s="1">
        <f t="shared" si="4"/>
        <v>1500</v>
      </c>
      <c r="H39" s="1">
        <f>SUMIFS(siłownia[Intensywność dzienna],siłownia[data],siłownia[[#This Row],[data]],siłownia[Ćwiczenia],siłownia[[#This Row],[Ćwiczenia]])</f>
        <v>1500</v>
      </c>
      <c r="I39" s="9">
        <f>IFERROR(G39/siłownia[[#This Row],[intensywność]],"Trening")</f>
        <v>1</v>
      </c>
      <c r="J39" s="1">
        <f>_xlfn.MAXIFS(siłownia[Ciężar kg],siłownia[Ćwiczenia],siłownia[[#This Row],[Ćwiczenia]])</f>
        <v>54.5</v>
      </c>
      <c r="K39" s="5">
        <f>siłownia[[#This Row],[Ciężar kg]]/siłownia[[#This Row],[max total]]</f>
        <v>0.91743119266055051</v>
      </c>
      <c r="L39" s="1">
        <v>98</v>
      </c>
      <c r="M39" s="1">
        <f>WEEKNUM(siłownia[[#This Row],[data]],2)</f>
        <v>3</v>
      </c>
    </row>
    <row r="40" spans="1:13" x14ac:dyDescent="0.25">
      <c r="A40" s="4" t="s">
        <v>30</v>
      </c>
      <c r="B40" s="7">
        <v>45308</v>
      </c>
      <c r="C40" s="1">
        <v>3</v>
      </c>
      <c r="D40" s="1">
        <v>12</v>
      </c>
      <c r="E40" s="1">
        <v>3</v>
      </c>
      <c r="F40" s="1" t="str" cm="1">
        <f t="array" ref="F4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40" s="1">
        <f t="shared" si="4"/>
        <v>108</v>
      </c>
      <c r="H40" s="1">
        <f>SUMIFS(siłownia[Intensywność dzienna],siłownia[data],siłownia[[#This Row],[data]],siłownia[Ćwiczenia],siłownia[[#This Row],[Ćwiczenia]])</f>
        <v>318</v>
      </c>
      <c r="I40" s="9">
        <f>IFERROR(G40/siłownia[[#This Row],[intensywność]],"Trening")</f>
        <v>0.33962264150943394</v>
      </c>
      <c r="J40" s="1">
        <f>_xlfn.MAXIFS(siłownia[Ciężar kg],siłownia[Ćwiczenia],siłownia[[#This Row],[Ćwiczenia]])</f>
        <v>10</v>
      </c>
      <c r="K40" s="5">
        <f>siłownia[[#This Row],[Ciężar kg]]/siłownia[[#This Row],[max total]]</f>
        <v>0.3</v>
      </c>
      <c r="L40" s="1">
        <v>98</v>
      </c>
      <c r="M40" s="1">
        <f>WEEKNUM(siłownia[[#This Row],[data]],2)</f>
        <v>3</v>
      </c>
    </row>
    <row r="41" spans="1:13" x14ac:dyDescent="0.25">
      <c r="A41" s="4" t="s">
        <v>30</v>
      </c>
      <c r="B41" s="7">
        <v>45308</v>
      </c>
      <c r="C41" s="1">
        <v>3</v>
      </c>
      <c r="D41" s="1">
        <v>10</v>
      </c>
      <c r="E41" s="1">
        <v>7</v>
      </c>
      <c r="F41" s="1" t="str" cm="1">
        <f t="array" ref="F4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41" s="1">
        <f t="shared" si="4"/>
        <v>210</v>
      </c>
      <c r="H41" s="1">
        <f>SUMIFS(siłownia[Intensywność dzienna],siłownia[data],siłownia[[#This Row],[data]],siłownia[Ćwiczenia],siłownia[[#This Row],[Ćwiczenia]])</f>
        <v>318</v>
      </c>
      <c r="I41" s="9">
        <f>IFERROR(G41/siłownia[[#This Row],[intensywność]],"Trening")</f>
        <v>0.660377358490566</v>
      </c>
      <c r="J41" s="1">
        <f>_xlfn.MAXIFS(siłownia[Ciężar kg],siłownia[Ćwiczenia],siłownia[[#This Row],[Ćwiczenia]])</f>
        <v>10</v>
      </c>
      <c r="K41" s="5">
        <f>siłownia[[#This Row],[Ciężar kg]]/siłownia[[#This Row],[max total]]</f>
        <v>0.7</v>
      </c>
      <c r="L41" s="1">
        <v>98</v>
      </c>
      <c r="M41" s="1">
        <f>WEEKNUM(siłownia[[#This Row],[data]],2)</f>
        <v>3</v>
      </c>
    </row>
    <row r="42" spans="1:13" x14ac:dyDescent="0.25">
      <c r="A42" s="4" t="s">
        <v>16</v>
      </c>
      <c r="B42" s="7">
        <v>45308</v>
      </c>
      <c r="C42" s="1">
        <v>1</v>
      </c>
      <c r="D42" s="1">
        <v>1</v>
      </c>
      <c r="E42" s="1">
        <v>10</v>
      </c>
      <c r="F42" s="1" t="str" cm="1">
        <f t="array" ref="F4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42" s="1">
        <f t="shared" si="4"/>
        <v>10</v>
      </c>
      <c r="H42" s="1">
        <f>SUMIFS(siłownia[Intensywność dzienna],siłownia[data],siłownia[[#This Row],[data]],siłownia[Ćwiczenia],siłownia[[#This Row],[Ćwiczenia]])</f>
        <v>15</v>
      </c>
      <c r="I42" s="9">
        <f>IFERROR(G42/siłownia[[#This Row],[intensywność]],"Trening")</f>
        <v>0.66666666666666663</v>
      </c>
      <c r="J42" s="1">
        <f>_xlfn.MAXIFS(siłownia[Ciężar kg],siłownia[Ćwiczenia],siłownia[[#This Row],[Ćwiczenia]])</f>
        <v>45</v>
      </c>
      <c r="K42" s="5">
        <f>siłownia[[#This Row],[Ciężar kg]]/siłownia[[#This Row],[max total]]</f>
        <v>0.22222222222222221</v>
      </c>
      <c r="L42" s="1">
        <v>98</v>
      </c>
      <c r="M42" s="1">
        <f>WEEKNUM(siłownia[[#This Row],[data]],2)</f>
        <v>3</v>
      </c>
    </row>
    <row r="43" spans="1:13" x14ac:dyDescent="0.25">
      <c r="A43" s="4" t="s">
        <v>6</v>
      </c>
      <c r="B43" s="7">
        <v>45309</v>
      </c>
      <c r="F43" s="1" t="str" cm="1">
        <f t="array" ref="F4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I43" s="9"/>
      <c r="K43" s="5"/>
      <c r="L43" s="1">
        <v>98</v>
      </c>
      <c r="M43" s="1">
        <f>WEEKNUM(siłownia[[#This Row],[data]],2)</f>
        <v>3</v>
      </c>
    </row>
    <row r="44" spans="1:13" x14ac:dyDescent="0.25">
      <c r="A44" s="4" t="s">
        <v>16</v>
      </c>
      <c r="B44" s="7">
        <v>45309</v>
      </c>
      <c r="C44" s="1">
        <v>1</v>
      </c>
      <c r="D44" s="1">
        <v>1</v>
      </c>
      <c r="E44" s="1">
        <v>5</v>
      </c>
      <c r="F44" s="1" t="str" cm="1">
        <f t="array" ref="F4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44" s="1">
        <f t="shared" ref="G44:G54" si="5">(C44*D44*E44)</f>
        <v>5</v>
      </c>
      <c r="H44" s="1">
        <f>SUMIFS(siłownia[Intensywność dzienna],siłownia[data],siłownia[[#This Row],[data]],siłownia[Ćwiczenia],siłownia[[#This Row],[Ćwiczenia]])</f>
        <v>15</v>
      </c>
      <c r="I44" s="9">
        <f>IFERROR(G44/siłownia[[#This Row],[intensywność]],"Trening")</f>
        <v>0.33333333333333331</v>
      </c>
      <c r="J44" s="1">
        <f>_xlfn.MAXIFS(siłownia[Ciężar kg],siłownia[Ćwiczenia],siłownia[[#This Row],[Ćwiczenia]])</f>
        <v>45</v>
      </c>
      <c r="K44" s="5">
        <f>siłownia[[#This Row],[Ciężar kg]]/siłownia[[#This Row],[max total]]</f>
        <v>0.1111111111111111</v>
      </c>
      <c r="L44" s="1">
        <v>98</v>
      </c>
      <c r="M44" s="1">
        <f>WEEKNUM(siłownia[[#This Row],[data]],2)</f>
        <v>3</v>
      </c>
    </row>
    <row r="45" spans="1:13" x14ac:dyDescent="0.25">
      <c r="A45" s="4" t="s">
        <v>15</v>
      </c>
      <c r="B45" s="7">
        <v>45309</v>
      </c>
      <c r="C45" s="1">
        <v>3</v>
      </c>
      <c r="D45" s="1">
        <v>6</v>
      </c>
      <c r="E45" s="1">
        <v>60</v>
      </c>
      <c r="F45" s="1" t="str" cm="1">
        <f t="array" ref="F4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45" s="1">
        <f t="shared" si="5"/>
        <v>1080</v>
      </c>
      <c r="H45" s="1">
        <f>SUMIFS(siłownia[Intensywność dzienna],siłownia[data],siłownia[[#This Row],[data]],siłownia[Ćwiczenia],siłownia[[#This Row],[Ćwiczenia]])</f>
        <v>1550</v>
      </c>
      <c r="I45" s="9">
        <f>IFERROR(G45/siłownia[[#This Row],[intensywność]],"Trening")</f>
        <v>0.6967741935483871</v>
      </c>
      <c r="J45" s="1">
        <f>_xlfn.MAXIFS(siłownia[Ciężar kg],siłownia[Ćwiczenia],siłownia[[#This Row],[Ćwiczenia]])</f>
        <v>70</v>
      </c>
      <c r="K45" s="5">
        <f>siłownia[[#This Row],[Ciężar kg]]/siłownia[[#This Row],[max total]]</f>
        <v>0.8571428571428571</v>
      </c>
      <c r="L45" s="1">
        <v>98</v>
      </c>
      <c r="M45" s="1">
        <f>WEEKNUM(siłownia[[#This Row],[data]],2)</f>
        <v>3</v>
      </c>
    </row>
    <row r="46" spans="1:13" x14ac:dyDescent="0.25">
      <c r="A46" s="4" t="s">
        <v>15</v>
      </c>
      <c r="B46" s="7">
        <v>45309</v>
      </c>
      <c r="C46" s="1">
        <v>1</v>
      </c>
      <c r="D46" s="1">
        <v>8</v>
      </c>
      <c r="E46" s="1">
        <v>50</v>
      </c>
      <c r="F46" s="1" t="str" cm="1">
        <f t="array" ref="F4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46" s="1">
        <f t="shared" si="5"/>
        <v>400</v>
      </c>
      <c r="H46" s="1">
        <f>SUMIFS(siłownia[Intensywność dzienna],siłownia[data],siłownia[[#This Row],[data]],siłownia[Ćwiczenia],siłownia[[#This Row],[Ćwiczenia]])</f>
        <v>1550</v>
      </c>
      <c r="I46" s="9">
        <f>IFERROR(G46/siłownia[[#This Row],[intensywność]],"Trening")</f>
        <v>0.25806451612903225</v>
      </c>
      <c r="J46" s="1">
        <f>_xlfn.MAXIFS(siłownia[Ciężar kg],siłownia[Ćwiczenia],siłownia[[#This Row],[Ćwiczenia]])</f>
        <v>70</v>
      </c>
      <c r="K46" s="5">
        <f>siłownia[[#This Row],[Ciężar kg]]/siłownia[[#This Row],[max total]]</f>
        <v>0.7142857142857143</v>
      </c>
      <c r="L46" s="1">
        <v>98</v>
      </c>
      <c r="M46" s="1">
        <f>WEEKNUM(siłownia[[#This Row],[data]],2)</f>
        <v>3</v>
      </c>
    </row>
    <row r="47" spans="1:13" x14ac:dyDescent="0.25">
      <c r="A47" s="4" t="s">
        <v>15</v>
      </c>
      <c r="B47" s="7">
        <v>45309</v>
      </c>
      <c r="C47" s="1">
        <v>1</v>
      </c>
      <c r="D47" s="1">
        <v>1</v>
      </c>
      <c r="E47" s="1">
        <v>70</v>
      </c>
      <c r="F47" s="1" t="str" cm="1">
        <f t="array" ref="F4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47" s="1">
        <f t="shared" si="5"/>
        <v>70</v>
      </c>
      <c r="H47" s="1">
        <f>SUMIFS(siłownia[Intensywność dzienna],siłownia[data],siłownia[[#This Row],[data]],siłownia[Ćwiczenia],siłownia[[#This Row],[Ćwiczenia]])</f>
        <v>1550</v>
      </c>
      <c r="I47" s="9">
        <f>IFERROR(G47/siłownia[[#This Row],[intensywność]],"Trening")</f>
        <v>4.5161290322580643E-2</v>
      </c>
      <c r="J47" s="1">
        <f>_xlfn.MAXIFS(siłownia[Ciężar kg],siłownia[Ćwiczenia],siłownia[[#This Row],[Ćwiczenia]])</f>
        <v>70</v>
      </c>
      <c r="K47" s="5">
        <f>siłownia[[#This Row],[Ciężar kg]]/siłownia[[#This Row],[max total]]</f>
        <v>1</v>
      </c>
      <c r="L47" s="1">
        <v>98</v>
      </c>
      <c r="M47" s="1">
        <f>WEEKNUM(siłownia[[#This Row],[data]],2)</f>
        <v>3</v>
      </c>
    </row>
    <row r="48" spans="1:13" x14ac:dyDescent="0.25">
      <c r="A48" s="4" t="s">
        <v>43</v>
      </c>
      <c r="B48" s="7">
        <v>45309</v>
      </c>
      <c r="C48" s="1">
        <v>1</v>
      </c>
      <c r="D48" s="1">
        <v>12</v>
      </c>
      <c r="E48" s="1">
        <v>50</v>
      </c>
      <c r="F48" s="1" t="str" cm="1">
        <f t="array" ref="F4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48" s="1">
        <f t="shared" si="5"/>
        <v>600</v>
      </c>
      <c r="H48" s="1">
        <f>SUMIFS(siłownia[Intensywność dzienna],siłownia[data],siłownia[[#This Row],[data]],siłownia[Ćwiczenia],siłownia[[#This Row],[Ćwiczenia]])</f>
        <v>1800</v>
      </c>
      <c r="I48" s="9">
        <f>IFERROR(G48/siłownia[[#This Row],[intensywność]],"Trening")</f>
        <v>0.33333333333333331</v>
      </c>
      <c r="J48" s="1">
        <f>_xlfn.MAXIFS(siłownia[Ciężar kg],siłownia[Ćwiczenia],siłownia[[#This Row],[Ćwiczenia]])</f>
        <v>60</v>
      </c>
      <c r="K48" s="5">
        <f>siłownia[[#This Row],[Ciężar kg]]/siłownia[[#This Row],[max total]]</f>
        <v>0.83333333333333337</v>
      </c>
      <c r="L48" s="1">
        <v>98</v>
      </c>
      <c r="M48" s="1">
        <f>WEEKNUM(siłownia[[#This Row],[data]],2)</f>
        <v>3</v>
      </c>
    </row>
    <row r="49" spans="1:13" x14ac:dyDescent="0.25">
      <c r="A49" s="4" t="s">
        <v>43</v>
      </c>
      <c r="B49" s="7">
        <v>45309</v>
      </c>
      <c r="C49" s="1">
        <v>2</v>
      </c>
      <c r="D49" s="1">
        <v>10</v>
      </c>
      <c r="E49" s="1">
        <v>60</v>
      </c>
      <c r="F49" s="1" t="str" cm="1">
        <f t="array" ref="F4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49" s="1">
        <f t="shared" si="5"/>
        <v>1200</v>
      </c>
      <c r="H49" s="1">
        <f>SUMIFS(siłownia[Intensywność dzienna],siłownia[data],siłownia[[#This Row],[data]],siłownia[Ćwiczenia],siłownia[[#This Row],[Ćwiczenia]])</f>
        <v>1800</v>
      </c>
      <c r="I49" s="9">
        <f>IFERROR(G49/siłownia[[#This Row],[intensywność]],"Trening")</f>
        <v>0.66666666666666663</v>
      </c>
      <c r="J49" s="1">
        <f>_xlfn.MAXIFS(siłownia[Ciężar kg],siłownia[Ćwiczenia],siłownia[[#This Row],[Ćwiczenia]])</f>
        <v>60</v>
      </c>
      <c r="K49" s="5">
        <f>siłownia[[#This Row],[Ciężar kg]]/siłownia[[#This Row],[max total]]</f>
        <v>1</v>
      </c>
      <c r="L49" s="1">
        <v>98</v>
      </c>
      <c r="M49" s="1">
        <f>WEEKNUM(siłownia[[#This Row],[data]],2)</f>
        <v>3</v>
      </c>
    </row>
    <row r="50" spans="1:13" x14ac:dyDescent="0.25">
      <c r="A50" s="4" t="s">
        <v>29</v>
      </c>
      <c r="B50" s="7">
        <v>45309</v>
      </c>
      <c r="C50" s="1">
        <v>1</v>
      </c>
      <c r="D50" s="1">
        <v>12</v>
      </c>
      <c r="E50" s="1">
        <v>12.5</v>
      </c>
      <c r="F50" s="1" t="str" cm="1">
        <f t="array" ref="F5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50" s="1">
        <f t="shared" si="5"/>
        <v>150</v>
      </c>
      <c r="H50" s="1">
        <f>SUMIFS(siłownia[Intensywność dzienna],siłownia[data],siłownia[[#This Row],[data]],siłownia[Ćwiczenia],siłownia[[#This Row],[Ćwiczenia]])</f>
        <v>570</v>
      </c>
      <c r="I50" s="9">
        <f>IFERROR(G50/siłownia[[#This Row],[intensywność]],"Trening")</f>
        <v>0.26315789473684209</v>
      </c>
      <c r="J50" s="1">
        <f>_xlfn.MAXIFS(siłownia[Ciężar kg],siłownia[Ćwiczenia],siłownia[[#This Row],[Ćwiczenia]])</f>
        <v>30</v>
      </c>
      <c r="K50" s="5">
        <f>siłownia[[#This Row],[Ciężar kg]]/siłownia[[#This Row],[max total]]</f>
        <v>0.41666666666666669</v>
      </c>
      <c r="L50" s="1">
        <v>98</v>
      </c>
      <c r="M50" s="1">
        <f>WEEKNUM(siłownia[[#This Row],[data]],2)</f>
        <v>3</v>
      </c>
    </row>
    <row r="51" spans="1:13" x14ac:dyDescent="0.25">
      <c r="A51" s="4" t="s">
        <v>29</v>
      </c>
      <c r="B51" s="7">
        <v>45309</v>
      </c>
      <c r="C51" s="1">
        <v>3</v>
      </c>
      <c r="D51" s="1">
        <v>8</v>
      </c>
      <c r="E51" s="1">
        <v>17.5</v>
      </c>
      <c r="F51" s="1" t="str" cm="1">
        <f t="array" ref="F5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51" s="1">
        <f t="shared" si="5"/>
        <v>420</v>
      </c>
      <c r="H51" s="1">
        <f>SUMIFS(siłownia[Intensywność dzienna],siłownia[data],siłownia[[#This Row],[data]],siłownia[Ćwiczenia],siłownia[[#This Row],[Ćwiczenia]])</f>
        <v>570</v>
      </c>
      <c r="I51" s="9">
        <f>IFERROR(G51/siłownia[[#This Row],[intensywność]],"Trening")</f>
        <v>0.73684210526315785</v>
      </c>
      <c r="J51" s="1">
        <f>_xlfn.MAXIFS(siłownia[Ciężar kg],siłownia[Ćwiczenia],siłownia[[#This Row],[Ćwiczenia]])</f>
        <v>30</v>
      </c>
      <c r="K51" s="5">
        <f>siłownia[[#This Row],[Ciężar kg]]/siłownia[[#This Row],[max total]]</f>
        <v>0.58333333333333337</v>
      </c>
      <c r="L51" s="1">
        <v>98</v>
      </c>
      <c r="M51" s="1">
        <f>WEEKNUM(siłownia[[#This Row],[data]],2)</f>
        <v>3</v>
      </c>
    </row>
    <row r="52" spans="1:13" x14ac:dyDescent="0.25">
      <c r="A52" s="4" t="s">
        <v>7</v>
      </c>
      <c r="B52" s="7">
        <v>45309</v>
      </c>
      <c r="C52" s="1">
        <v>4</v>
      </c>
      <c r="D52" s="1">
        <v>8</v>
      </c>
      <c r="E52" s="1">
        <v>30</v>
      </c>
      <c r="F52" s="1" t="str" cm="1">
        <f t="array" ref="F5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52" s="1">
        <f t="shared" si="5"/>
        <v>960</v>
      </c>
      <c r="H52" s="1">
        <f>SUMIFS(siłownia[Intensywność dzienna],siłownia[data],siłownia[[#This Row],[data]],siłownia[Ćwiczenia],siłownia[[#This Row],[Ćwiczenia]])</f>
        <v>960</v>
      </c>
      <c r="I52" s="9">
        <f>IFERROR(G52/siłownia[[#This Row],[intensywność]],"Trening")</f>
        <v>1</v>
      </c>
      <c r="J52" s="1">
        <f>_xlfn.MAXIFS(siłownia[Ciężar kg],siłownia[Ćwiczenia],siłownia[[#This Row],[Ćwiczenia]])</f>
        <v>35</v>
      </c>
      <c r="K52" s="5">
        <f>siłownia[[#This Row],[Ciężar kg]]/siłownia[[#This Row],[max total]]</f>
        <v>0.8571428571428571</v>
      </c>
      <c r="L52" s="1">
        <v>98</v>
      </c>
      <c r="M52" s="1">
        <f>WEEKNUM(siłownia[[#This Row],[data]],2)</f>
        <v>3</v>
      </c>
    </row>
    <row r="53" spans="1:13" x14ac:dyDescent="0.25">
      <c r="A53" s="4" t="s">
        <v>0</v>
      </c>
      <c r="B53" s="7">
        <v>45309</v>
      </c>
      <c r="C53" s="1">
        <v>3</v>
      </c>
      <c r="D53" s="1">
        <v>10</v>
      </c>
      <c r="E53" s="1">
        <v>25</v>
      </c>
      <c r="F53" s="1" t="str" cm="1">
        <f t="array" ref="F5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53" s="1">
        <f t="shared" si="5"/>
        <v>750</v>
      </c>
      <c r="H53" s="1">
        <f>SUMIFS(siłownia[Intensywność dzienna],siłownia[data],siłownia[[#This Row],[data]],siłownia[Ćwiczenia],siłownia[[#This Row],[Ćwiczenia]])</f>
        <v>750</v>
      </c>
      <c r="I53" s="9">
        <f>IFERROR(G53/siłownia[[#This Row],[intensywność]],"Trening")</f>
        <v>1</v>
      </c>
      <c r="J53" s="1">
        <f>_xlfn.MAXIFS(siłownia[Ciężar kg],siłownia[Ćwiczenia],siłownia[[#This Row],[Ćwiczenia]])</f>
        <v>30</v>
      </c>
      <c r="K53" s="5">
        <f>siłownia[[#This Row],[Ciężar kg]]/siłownia[[#This Row],[max total]]</f>
        <v>0.83333333333333337</v>
      </c>
      <c r="L53" s="1">
        <v>98</v>
      </c>
      <c r="M53" s="1">
        <f>WEEKNUM(siłownia[[#This Row],[data]],2)</f>
        <v>3</v>
      </c>
    </row>
    <row r="54" spans="1:13" x14ac:dyDescent="0.25">
      <c r="A54" s="4" t="s">
        <v>16</v>
      </c>
      <c r="B54" s="7">
        <v>45309</v>
      </c>
      <c r="C54" s="1">
        <v>1</v>
      </c>
      <c r="D54" s="1">
        <v>1</v>
      </c>
      <c r="E54" s="1">
        <v>10</v>
      </c>
      <c r="F54" s="1" t="str" cm="1">
        <f t="array" ref="F5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54" s="1">
        <f t="shared" si="5"/>
        <v>10</v>
      </c>
      <c r="H54" s="1">
        <f>SUMIFS(siłownia[Intensywność dzienna],siłownia[data],siłownia[[#This Row],[data]],siłownia[Ćwiczenia],siłownia[[#This Row],[Ćwiczenia]])</f>
        <v>15</v>
      </c>
      <c r="I54" s="9">
        <f>IFERROR(G54/siłownia[[#This Row],[intensywność]],"Trening")</f>
        <v>0.66666666666666663</v>
      </c>
      <c r="J54" s="1">
        <f>_xlfn.MAXIFS(siłownia[Ciężar kg],siłownia[Ćwiczenia],siłownia[[#This Row],[Ćwiczenia]])</f>
        <v>45</v>
      </c>
      <c r="K54" s="5">
        <f>siłownia[[#This Row],[Ciężar kg]]/siłownia[[#This Row],[max total]]</f>
        <v>0.22222222222222221</v>
      </c>
      <c r="L54" s="1">
        <v>98</v>
      </c>
      <c r="M54" s="1">
        <f>WEEKNUM(siłownia[[#This Row],[data]],2)</f>
        <v>3</v>
      </c>
    </row>
    <row r="55" spans="1:13" x14ac:dyDescent="0.25">
      <c r="A55" s="4" t="s">
        <v>6</v>
      </c>
      <c r="B55" s="7">
        <v>45310</v>
      </c>
      <c r="F55" s="1" t="str" cm="1">
        <f t="array" ref="F5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I55" s="9"/>
      <c r="K55" s="5"/>
      <c r="L55" s="1">
        <v>98</v>
      </c>
      <c r="M55" s="1">
        <f>WEEKNUM(siłownia[[#This Row],[data]],2)</f>
        <v>3</v>
      </c>
    </row>
    <row r="56" spans="1:13" x14ac:dyDescent="0.25">
      <c r="A56" s="4" t="s">
        <v>16</v>
      </c>
      <c r="B56" s="7">
        <v>45310</v>
      </c>
      <c r="C56" s="1">
        <v>1</v>
      </c>
      <c r="D56" s="1">
        <v>1</v>
      </c>
      <c r="E56" s="1">
        <v>6</v>
      </c>
      <c r="F56" s="1" t="str" cm="1">
        <f t="array" ref="F5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56" s="1">
        <f t="shared" ref="G56:G64" si="6">(C56*D56*E56)</f>
        <v>6</v>
      </c>
      <c r="H56" s="1">
        <f>SUMIFS(siłownia[Intensywność dzienna],siłownia[data],siłownia[[#This Row],[data]],siłownia[Ćwiczenia],siłownia[[#This Row],[Ćwiczenia]])</f>
        <v>16</v>
      </c>
      <c r="I56" s="9">
        <f>IFERROR(G56/siłownia[[#This Row],[intensywność]],"Trening")</f>
        <v>0.375</v>
      </c>
      <c r="J56" s="1">
        <f>_xlfn.MAXIFS(siłownia[Ciężar kg],siłownia[Ćwiczenia],siłownia[[#This Row],[Ćwiczenia]])</f>
        <v>45</v>
      </c>
      <c r="K56" s="5">
        <f>siłownia[[#This Row],[Ciężar kg]]/siłownia[[#This Row],[max total]]</f>
        <v>0.13333333333333333</v>
      </c>
      <c r="L56" s="1">
        <v>98</v>
      </c>
      <c r="M56" s="1">
        <f>WEEKNUM(siłownia[[#This Row],[data]],2)</f>
        <v>3</v>
      </c>
    </row>
    <row r="57" spans="1:13" x14ac:dyDescent="0.25">
      <c r="A57" s="4" t="s">
        <v>31</v>
      </c>
      <c r="B57" s="7">
        <v>45310</v>
      </c>
      <c r="C57" s="1">
        <v>2</v>
      </c>
      <c r="D57" s="1">
        <v>10</v>
      </c>
      <c r="E57" s="1">
        <v>50</v>
      </c>
      <c r="F57" s="1" t="str" cm="1">
        <f t="array" ref="F5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57" s="1">
        <f t="shared" si="6"/>
        <v>1000</v>
      </c>
      <c r="H57" s="1">
        <f>SUMIFS(siłownia[Intensywność dzienna],siłownia[data],siłownia[[#This Row],[data]],siłownia[Ćwiczenia],siłownia[[#This Row],[Ćwiczenia]])</f>
        <v>1570</v>
      </c>
      <c r="I57" s="9">
        <f>IFERROR(G57/siłownia[[#This Row],[intensywność]],"Trening")</f>
        <v>0.63694267515923564</v>
      </c>
      <c r="J57" s="1">
        <f>_xlfn.MAXIFS(siłownia[Ciężar kg],siłownia[Ćwiczenia],siłownia[[#This Row],[Ćwiczenia]])</f>
        <v>60</v>
      </c>
      <c r="K57" s="5">
        <f>siłownia[[#This Row],[Ciężar kg]]/siłownia[[#This Row],[max total]]</f>
        <v>0.83333333333333337</v>
      </c>
      <c r="L57" s="1">
        <v>98</v>
      </c>
      <c r="M57" s="1">
        <f>WEEKNUM(siłownia[[#This Row],[data]],2)</f>
        <v>3</v>
      </c>
    </row>
    <row r="58" spans="1:13" x14ac:dyDescent="0.25">
      <c r="A58" s="4" t="s">
        <v>31</v>
      </c>
      <c r="B58" s="7">
        <v>45310</v>
      </c>
      <c r="C58" s="1">
        <v>1</v>
      </c>
      <c r="D58" s="1">
        <v>6</v>
      </c>
      <c r="E58" s="1">
        <v>55</v>
      </c>
      <c r="F58" s="1" t="str" cm="1">
        <f t="array" ref="F5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58" s="1">
        <f t="shared" si="6"/>
        <v>330</v>
      </c>
      <c r="H58" s="1">
        <f>SUMIFS(siłownia[Intensywność dzienna],siłownia[data],siłownia[[#This Row],[data]],siłownia[Ćwiczenia],siłownia[[#This Row],[Ćwiczenia]])</f>
        <v>1570</v>
      </c>
      <c r="I58" s="9">
        <f>IFERROR(G58/siłownia[[#This Row],[intensywność]],"Trening")</f>
        <v>0.21019108280254778</v>
      </c>
      <c r="J58" s="1">
        <f>_xlfn.MAXIFS(siłownia[Ciężar kg],siłownia[Ćwiczenia],siłownia[[#This Row],[Ćwiczenia]])</f>
        <v>60</v>
      </c>
      <c r="K58" s="5">
        <f>siłownia[[#This Row],[Ciężar kg]]/siłownia[[#This Row],[max total]]</f>
        <v>0.91666666666666663</v>
      </c>
      <c r="L58" s="1">
        <v>98</v>
      </c>
      <c r="M58" s="1">
        <f>WEEKNUM(siłownia[[#This Row],[data]],2)</f>
        <v>3</v>
      </c>
    </row>
    <row r="59" spans="1:13" x14ac:dyDescent="0.25">
      <c r="A59" s="4" t="s">
        <v>31</v>
      </c>
      <c r="B59" s="7">
        <v>45310</v>
      </c>
      <c r="C59" s="1">
        <v>1</v>
      </c>
      <c r="D59" s="1">
        <v>4</v>
      </c>
      <c r="E59" s="1">
        <v>60</v>
      </c>
      <c r="F59" s="1" t="str" cm="1">
        <f t="array" ref="F5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59" s="1">
        <f t="shared" si="6"/>
        <v>240</v>
      </c>
      <c r="H59" s="1">
        <f>SUMIFS(siłownia[Intensywność dzienna],siłownia[data],siłownia[[#This Row],[data]],siłownia[Ćwiczenia],siłownia[[#This Row],[Ćwiczenia]])</f>
        <v>1570</v>
      </c>
      <c r="I59" s="9">
        <f>IFERROR(G59/siłownia[[#This Row],[intensywność]],"Trening")</f>
        <v>0.15286624203821655</v>
      </c>
      <c r="J59" s="1">
        <f>_xlfn.MAXIFS(siłownia[Ciężar kg],siłownia[Ćwiczenia],siłownia[[#This Row],[Ćwiczenia]])</f>
        <v>60</v>
      </c>
      <c r="K59" s="5">
        <f>siłownia[[#This Row],[Ciężar kg]]/siłownia[[#This Row],[max total]]</f>
        <v>1</v>
      </c>
      <c r="L59" s="1">
        <v>98</v>
      </c>
      <c r="M59" s="1">
        <f>WEEKNUM(siłownia[[#This Row],[data]],2)</f>
        <v>3</v>
      </c>
    </row>
    <row r="60" spans="1:13" x14ac:dyDescent="0.25">
      <c r="A60" s="4" t="s">
        <v>3</v>
      </c>
      <c r="B60" s="7">
        <v>45310</v>
      </c>
      <c r="C60" s="1">
        <v>4</v>
      </c>
      <c r="D60" s="1">
        <v>8</v>
      </c>
      <c r="E60" s="1">
        <v>54.5</v>
      </c>
      <c r="F60" s="1" t="str" cm="1">
        <f t="array" ref="F6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60" s="1">
        <f t="shared" si="6"/>
        <v>1744</v>
      </c>
      <c r="H60" s="1">
        <f>SUMIFS(siłownia[Intensywność dzienna],siłownia[data],siłownia[[#This Row],[data]],siłownia[Ćwiczenia],siłownia[[#This Row],[Ćwiczenia]])</f>
        <v>1744</v>
      </c>
      <c r="I60" s="9">
        <f>IFERROR(G60/siłownia[[#This Row],[intensywność]],"Trening")</f>
        <v>1</v>
      </c>
      <c r="J60" s="1">
        <f>_xlfn.MAXIFS(siłownia[Ciężar kg],siłownia[Ćwiczenia],siłownia[[#This Row],[Ćwiczenia]])</f>
        <v>54.5</v>
      </c>
      <c r="K60" s="5">
        <f>siłownia[[#This Row],[Ciężar kg]]/siłownia[[#This Row],[max total]]</f>
        <v>1</v>
      </c>
      <c r="L60" s="1">
        <v>98</v>
      </c>
      <c r="M60" s="1">
        <f>WEEKNUM(siłownia[[#This Row],[data]],2)</f>
        <v>3</v>
      </c>
    </row>
    <row r="61" spans="1:13" x14ac:dyDescent="0.25">
      <c r="A61" s="4" t="s">
        <v>29</v>
      </c>
      <c r="B61" s="7">
        <v>45310</v>
      </c>
      <c r="C61" s="1">
        <v>1</v>
      </c>
      <c r="D61" s="1">
        <v>10</v>
      </c>
      <c r="E61" s="1">
        <v>12.5</v>
      </c>
      <c r="F61" s="1" t="str" cm="1">
        <f t="array" ref="F6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61" s="1">
        <f t="shared" si="6"/>
        <v>125</v>
      </c>
      <c r="H61" s="1">
        <f>SUMIFS(siłownia[Intensywność dzienna],siłownia[data],siłownia[[#This Row],[data]],siłownia[Ćwiczenia],siłownia[[#This Row],[Ćwiczenia]])</f>
        <v>537.5</v>
      </c>
      <c r="I61" s="9">
        <f>IFERROR(G61/siłownia[[#This Row],[intensywność]],"Trening")</f>
        <v>0.23255813953488372</v>
      </c>
      <c r="J61" s="1">
        <f>_xlfn.MAXIFS(siłownia[Ciężar kg],siłownia[Ćwiczenia],siłownia[[#This Row],[Ćwiczenia]])</f>
        <v>30</v>
      </c>
      <c r="K61" s="5">
        <f>siłownia[[#This Row],[Ciężar kg]]/siłownia[[#This Row],[max total]]</f>
        <v>0.41666666666666669</v>
      </c>
      <c r="L61" s="1">
        <v>98</v>
      </c>
      <c r="M61" s="1">
        <f>WEEKNUM(siłownia[[#This Row],[data]],2)</f>
        <v>3</v>
      </c>
    </row>
    <row r="62" spans="1:13" x14ac:dyDescent="0.25">
      <c r="A62" s="4" t="s">
        <v>29</v>
      </c>
      <c r="B62" s="7">
        <v>45310</v>
      </c>
      <c r="C62" s="1">
        <v>3</v>
      </c>
      <c r="D62" s="1">
        <v>11</v>
      </c>
      <c r="E62" s="1">
        <v>12.5</v>
      </c>
      <c r="F62" s="1" t="str" cm="1">
        <f t="array" ref="F6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62" s="1">
        <f t="shared" si="6"/>
        <v>412.5</v>
      </c>
      <c r="H62" s="1">
        <f>SUMIFS(siłownia[Intensywność dzienna],siłownia[data],siłownia[[#This Row],[data]],siłownia[Ćwiczenia],siłownia[[#This Row],[Ćwiczenia]])</f>
        <v>537.5</v>
      </c>
      <c r="I62" s="9">
        <f>IFERROR(G62/siłownia[[#This Row],[intensywność]],"Trening")</f>
        <v>0.76744186046511631</v>
      </c>
      <c r="J62" s="1">
        <f>_xlfn.MAXIFS(siłownia[Ciężar kg],siłownia[Ćwiczenia],siłownia[[#This Row],[Ćwiczenia]])</f>
        <v>30</v>
      </c>
      <c r="K62" s="5">
        <f>siłownia[[#This Row],[Ciężar kg]]/siłownia[[#This Row],[max total]]</f>
        <v>0.41666666666666669</v>
      </c>
      <c r="L62" s="1">
        <v>98</v>
      </c>
      <c r="M62" s="1">
        <f>WEEKNUM(siłownia[[#This Row],[data]],2)</f>
        <v>3</v>
      </c>
    </row>
    <row r="63" spans="1:13" x14ac:dyDescent="0.25">
      <c r="A63" s="4" t="s">
        <v>30</v>
      </c>
      <c r="B63" s="7">
        <v>45310</v>
      </c>
      <c r="C63" s="1">
        <v>3</v>
      </c>
      <c r="D63" s="1">
        <v>10</v>
      </c>
      <c r="E63" s="1">
        <v>7</v>
      </c>
      <c r="F63" s="1" t="str" cm="1">
        <f t="array" ref="F6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63" s="1">
        <f t="shared" si="6"/>
        <v>210</v>
      </c>
      <c r="H63" s="1">
        <f>SUMIFS(siłownia[Intensywność dzienna],siłownia[data],siłownia[[#This Row],[data]],siłownia[Ćwiczenia],siłownia[[#This Row],[Ćwiczenia]])</f>
        <v>210</v>
      </c>
      <c r="I63" s="9">
        <f>IFERROR(G63/siłownia[[#This Row],[intensywność]],"Trening")</f>
        <v>1</v>
      </c>
      <c r="J63" s="1">
        <f>_xlfn.MAXIFS(siłownia[Ciężar kg],siłownia[Ćwiczenia],siłownia[[#This Row],[Ćwiczenia]])</f>
        <v>10</v>
      </c>
      <c r="K63" s="5">
        <f>siłownia[[#This Row],[Ciężar kg]]/siłownia[[#This Row],[max total]]</f>
        <v>0.7</v>
      </c>
      <c r="L63" s="1">
        <v>98</v>
      </c>
      <c r="M63" s="1">
        <f>WEEKNUM(siłownia[[#This Row],[data]],2)</f>
        <v>3</v>
      </c>
    </row>
    <row r="64" spans="1:13" x14ac:dyDescent="0.25">
      <c r="A64" s="4" t="s">
        <v>16</v>
      </c>
      <c r="B64" s="7">
        <v>45310</v>
      </c>
      <c r="C64" s="1">
        <v>1</v>
      </c>
      <c r="D64" s="1">
        <v>1</v>
      </c>
      <c r="E64" s="1">
        <v>10</v>
      </c>
      <c r="F64" s="1" t="str" cm="1">
        <f t="array" ref="F6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64" s="1">
        <f t="shared" si="6"/>
        <v>10</v>
      </c>
      <c r="H64" s="1">
        <f>SUMIFS(siłownia[Intensywność dzienna],siłownia[data],siłownia[[#This Row],[data]],siłownia[Ćwiczenia],siłownia[[#This Row],[Ćwiczenia]])</f>
        <v>16</v>
      </c>
      <c r="I64" s="9">
        <f>IFERROR(G64/siłownia[[#This Row],[intensywność]],"Trening")</f>
        <v>0.625</v>
      </c>
      <c r="J64" s="1">
        <f>_xlfn.MAXIFS(siłownia[Ciężar kg],siłownia[Ćwiczenia],siłownia[[#This Row],[Ćwiczenia]])</f>
        <v>45</v>
      </c>
      <c r="K64" s="5">
        <f>siłownia[[#This Row],[Ciężar kg]]/siłownia[[#This Row],[max total]]</f>
        <v>0.22222222222222221</v>
      </c>
      <c r="L64" s="1">
        <v>98</v>
      </c>
      <c r="M64" s="1">
        <f>WEEKNUM(siłownia[[#This Row],[data]],2)</f>
        <v>3</v>
      </c>
    </row>
    <row r="65" spans="1:13" x14ac:dyDescent="0.25">
      <c r="A65" s="4" t="s">
        <v>6</v>
      </c>
      <c r="B65" s="7">
        <v>45312</v>
      </c>
      <c r="F65" s="1" t="str" cm="1">
        <f t="array" ref="F6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I65" s="9"/>
      <c r="K65" s="5"/>
      <c r="L65" s="1">
        <v>98</v>
      </c>
      <c r="M65" s="1">
        <f>WEEKNUM(siłownia[[#This Row],[data]],2)</f>
        <v>3</v>
      </c>
    </row>
    <row r="66" spans="1:13" x14ac:dyDescent="0.25">
      <c r="A66" s="4" t="s">
        <v>16</v>
      </c>
      <c r="B66" s="7">
        <v>45312</v>
      </c>
      <c r="C66" s="1">
        <v>1</v>
      </c>
      <c r="D66" s="1">
        <v>1</v>
      </c>
      <c r="E66" s="1">
        <v>5</v>
      </c>
      <c r="F66" s="1" t="str" cm="1">
        <f t="array" ref="F6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66" s="1">
        <f t="shared" ref="G66:G71" si="7">(C66*D66*E66)</f>
        <v>5</v>
      </c>
      <c r="H66" s="1">
        <f>SUMIFS(siłownia[Intensywność dzienna],siłownia[data],siłownia[[#This Row],[data]],siłownia[Ćwiczenia],siłownia[[#This Row],[Ćwiczenia]])</f>
        <v>5</v>
      </c>
      <c r="I66" s="9">
        <f>IFERROR(G66/siłownia[[#This Row],[intensywność]],"Trening")</f>
        <v>1</v>
      </c>
      <c r="J66" s="1">
        <f>_xlfn.MAXIFS(siłownia[Ciężar kg],siłownia[Ćwiczenia],siłownia[[#This Row],[Ćwiczenia]])</f>
        <v>45</v>
      </c>
      <c r="K66" s="5">
        <f>siłownia[[#This Row],[Ciężar kg]]/siłownia[[#This Row],[max total]]</f>
        <v>0.1111111111111111</v>
      </c>
      <c r="L66" s="1">
        <v>98</v>
      </c>
      <c r="M66" s="1">
        <f>WEEKNUM(siłownia[[#This Row],[data]],2)</f>
        <v>3</v>
      </c>
    </row>
    <row r="67" spans="1:13" x14ac:dyDescent="0.25">
      <c r="A67" s="4" t="s">
        <v>23</v>
      </c>
      <c r="B67" s="7">
        <v>45312</v>
      </c>
      <c r="C67" s="1">
        <v>1</v>
      </c>
      <c r="D67" s="1">
        <v>8</v>
      </c>
      <c r="E67" s="1">
        <v>40</v>
      </c>
      <c r="F67" s="1" t="str" cm="1">
        <f t="array" ref="F6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67" s="1">
        <f t="shared" si="7"/>
        <v>320</v>
      </c>
      <c r="H67" s="1">
        <f>SUMIFS(siłownia[Intensywność dzienna],siłownia[data],siłownia[[#This Row],[data]],siłownia[Ćwiczenia],siłownia[[#This Row],[Ćwiczenia]])</f>
        <v>1120</v>
      </c>
      <c r="I67" s="9">
        <f>IFERROR(G67/siłownia[[#This Row],[intensywność]],"Trening")</f>
        <v>0.2857142857142857</v>
      </c>
      <c r="J67" s="1">
        <f>_xlfn.MAXIFS(siłownia[Ciężar kg],siłownia[Ćwiczenia],siłownia[[#This Row],[Ćwiczenia]])</f>
        <v>60</v>
      </c>
      <c r="K67" s="5">
        <f>siłownia[[#This Row],[Ciężar kg]]/siłownia[[#This Row],[max total]]</f>
        <v>0.66666666666666663</v>
      </c>
      <c r="L67" s="1">
        <v>98</v>
      </c>
      <c r="M67" s="1">
        <f>WEEKNUM(siłownia[[#This Row],[data]],2)</f>
        <v>3</v>
      </c>
    </row>
    <row r="68" spans="1:13" x14ac:dyDescent="0.25">
      <c r="A68" s="4" t="s">
        <v>23</v>
      </c>
      <c r="B68" s="7">
        <v>45312</v>
      </c>
      <c r="C68" s="1">
        <v>2</v>
      </c>
      <c r="D68" s="1">
        <v>8</v>
      </c>
      <c r="E68" s="1">
        <v>50</v>
      </c>
      <c r="F68" s="1" t="str" cm="1">
        <f t="array" ref="F6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68" s="1">
        <f t="shared" si="7"/>
        <v>800</v>
      </c>
      <c r="H68" s="1">
        <f>SUMIFS(siłownia[Intensywność dzienna],siłownia[data],siłownia[[#This Row],[data]],siłownia[Ćwiczenia],siłownia[[#This Row],[Ćwiczenia]])</f>
        <v>1120</v>
      </c>
      <c r="I68" s="9">
        <f>IFERROR(G68/siłownia[[#This Row],[intensywność]],"Trening")</f>
        <v>0.7142857142857143</v>
      </c>
      <c r="J68" s="1">
        <f>_xlfn.MAXIFS(siłownia[Ciężar kg],siłownia[Ćwiczenia],siłownia[[#This Row],[Ćwiczenia]])</f>
        <v>60</v>
      </c>
      <c r="K68" s="5">
        <f>siłownia[[#This Row],[Ciężar kg]]/siłownia[[#This Row],[max total]]</f>
        <v>0.83333333333333337</v>
      </c>
      <c r="L68" s="1">
        <v>98</v>
      </c>
      <c r="M68" s="1">
        <f>WEEKNUM(siłownia[[#This Row],[data]],2)</f>
        <v>3</v>
      </c>
    </row>
    <row r="69" spans="1:13" x14ac:dyDescent="0.25">
      <c r="A69" s="4" t="s">
        <v>20</v>
      </c>
      <c r="B69" s="7">
        <v>45312</v>
      </c>
      <c r="C69" s="1">
        <v>4</v>
      </c>
      <c r="D69" s="1">
        <v>12</v>
      </c>
      <c r="E69" s="1">
        <v>44</v>
      </c>
      <c r="F69" s="1" t="str" cm="1">
        <f t="array" ref="F6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69" s="1">
        <f t="shared" si="7"/>
        <v>2112</v>
      </c>
      <c r="H69" s="1">
        <f>SUMIFS(siłownia[Intensywność dzienna],siłownia[data],siłownia[[#This Row],[data]],siłownia[Ćwiczenia],siłownia[[#This Row],[Ćwiczenia]])</f>
        <v>6336</v>
      </c>
      <c r="I69" s="9">
        <f>IFERROR(G69/siłownia[[#This Row],[intensywność]],"Trening")</f>
        <v>0.33333333333333331</v>
      </c>
      <c r="J69" s="1">
        <f>_xlfn.MAXIFS(siłownia[Ciężar kg],siłownia[Ćwiczenia],siłownia[[#This Row],[Ćwiczenia]])</f>
        <v>61</v>
      </c>
      <c r="K69" s="5">
        <f>siłownia[[#This Row],[Ciężar kg]]/siłownia[[#This Row],[max total]]</f>
        <v>0.72131147540983609</v>
      </c>
      <c r="L69" s="1">
        <v>98</v>
      </c>
      <c r="M69" s="1">
        <f>WEEKNUM(siłownia[[#This Row],[data]],2)</f>
        <v>3</v>
      </c>
    </row>
    <row r="70" spans="1:13" ht="17.25" customHeight="1" x14ac:dyDescent="0.25">
      <c r="A70" s="4" t="s">
        <v>20</v>
      </c>
      <c r="B70" s="7">
        <v>45312</v>
      </c>
      <c r="C70" s="1">
        <v>4</v>
      </c>
      <c r="D70" s="1">
        <v>12</v>
      </c>
      <c r="E70" s="1">
        <v>44</v>
      </c>
      <c r="F70" s="1" t="str" cm="1">
        <f t="array" ref="F7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70" s="1">
        <f t="shared" si="7"/>
        <v>2112</v>
      </c>
      <c r="H70" s="1">
        <f>SUMIFS(siłownia[Intensywność dzienna],siłownia[data],siłownia[[#This Row],[data]],siłownia[Ćwiczenia],siłownia[[#This Row],[Ćwiczenia]])</f>
        <v>6336</v>
      </c>
      <c r="I70" s="9">
        <f>IFERROR(G70/siłownia[[#This Row],[intensywność]],"Trening")</f>
        <v>0.33333333333333331</v>
      </c>
      <c r="J70" s="1">
        <f>_xlfn.MAXIFS(siłownia[Ciężar kg],siłownia[Ćwiczenia],siłownia[[#This Row],[Ćwiczenia]])</f>
        <v>61</v>
      </c>
      <c r="K70" s="5">
        <f>siłownia[[#This Row],[Ciężar kg]]/siłownia[[#This Row],[max total]]</f>
        <v>0.72131147540983609</v>
      </c>
      <c r="L70" s="1">
        <v>98</v>
      </c>
      <c r="M70" s="1">
        <f>WEEKNUM(siłownia[[#This Row],[data]],2)</f>
        <v>3</v>
      </c>
    </row>
    <row r="71" spans="1:13" x14ac:dyDescent="0.25">
      <c r="A71" s="4" t="s">
        <v>20</v>
      </c>
      <c r="B71" s="7">
        <v>45312</v>
      </c>
      <c r="C71" s="1">
        <v>4</v>
      </c>
      <c r="D71" s="1">
        <v>12</v>
      </c>
      <c r="E71" s="1">
        <v>44</v>
      </c>
      <c r="F71" s="1" t="str" cm="1">
        <f t="array" ref="F7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71" s="1">
        <f t="shared" si="7"/>
        <v>2112</v>
      </c>
      <c r="H71" s="1">
        <f>SUMIFS(siłownia[Intensywność dzienna],siłownia[data],siłownia[[#This Row],[data]],siłownia[Ćwiczenia],siłownia[[#This Row],[Ćwiczenia]])</f>
        <v>6336</v>
      </c>
      <c r="I71" s="9">
        <f>IFERROR(G71/siłownia[[#This Row],[intensywność]],"Trening")</f>
        <v>0.33333333333333331</v>
      </c>
      <c r="J71" s="1">
        <f>_xlfn.MAXIFS(siłownia[Ciężar kg],siłownia[Ćwiczenia],siłownia[[#This Row],[Ćwiczenia]])</f>
        <v>61</v>
      </c>
      <c r="K71" s="5">
        <f>siłownia[[#This Row],[Ciężar kg]]/siłownia[[#This Row],[max total]]</f>
        <v>0.72131147540983609</v>
      </c>
      <c r="L71" s="1">
        <v>98</v>
      </c>
      <c r="M71" s="1">
        <f>WEEKNUM(siłownia[[#This Row],[data]],2)</f>
        <v>3</v>
      </c>
    </row>
    <row r="72" spans="1:13" x14ac:dyDescent="0.25">
      <c r="A72" s="4" t="s">
        <v>6</v>
      </c>
      <c r="B72" s="7">
        <v>45313</v>
      </c>
      <c r="F72" s="1" t="str" cm="1">
        <f t="array" ref="F7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I72" s="9"/>
      <c r="K72" s="5"/>
      <c r="L72" s="1">
        <v>98</v>
      </c>
      <c r="M72" s="1">
        <f>WEEKNUM(siłownia[[#This Row],[data]],2)</f>
        <v>4</v>
      </c>
    </row>
    <row r="73" spans="1:13" x14ac:dyDescent="0.25">
      <c r="A73" s="4" t="s">
        <v>16</v>
      </c>
      <c r="B73" s="7">
        <v>45313</v>
      </c>
      <c r="C73" s="1">
        <v>1</v>
      </c>
      <c r="D73" s="1">
        <v>1</v>
      </c>
      <c r="E73" s="1">
        <v>5</v>
      </c>
      <c r="F73" s="1" t="str" cm="1">
        <f t="array" ref="F7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73" s="1">
        <f t="shared" ref="G73:G88" si="8">(C73*D73*E73)</f>
        <v>5</v>
      </c>
      <c r="H73" s="1">
        <f>SUMIFS(siłownia[Intensywność dzienna],siłownia[data],siłownia[[#This Row],[data]],siłownia[Ćwiczenia],siłownia[[#This Row],[Ćwiczenia]])</f>
        <v>5</v>
      </c>
      <c r="I73" s="9">
        <f>IFERROR(G73/siłownia[[#This Row],[intensywność]],"Trening")</f>
        <v>1</v>
      </c>
      <c r="J73" s="1">
        <f>_xlfn.MAXIFS(siłownia[Ciężar kg],siłownia[Ćwiczenia],siłownia[[#This Row],[Ćwiczenia]])</f>
        <v>45</v>
      </c>
      <c r="K73" s="5">
        <f>siłownia[[#This Row],[Ciężar kg]]/siłownia[[#This Row],[max total]]</f>
        <v>0.1111111111111111</v>
      </c>
      <c r="L73" s="1">
        <v>97</v>
      </c>
      <c r="M73" s="1">
        <f>WEEKNUM(siłownia[[#This Row],[data]],2)</f>
        <v>4</v>
      </c>
    </row>
    <row r="74" spans="1:13" x14ac:dyDescent="0.25">
      <c r="A74" s="4" t="s">
        <v>15</v>
      </c>
      <c r="B74" s="7">
        <v>45313</v>
      </c>
      <c r="C74" s="1">
        <v>2</v>
      </c>
      <c r="D74" s="1">
        <v>12</v>
      </c>
      <c r="E74" s="1">
        <v>40</v>
      </c>
      <c r="F74" s="1" t="str" cm="1">
        <f t="array" ref="F7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74" s="1">
        <f t="shared" si="8"/>
        <v>960</v>
      </c>
      <c r="H74" s="1">
        <f>SUMIFS(siłownia[Intensywność dzienna],siłownia[data],siłownia[[#This Row],[data]],siłownia[Ćwiczenia],siłownia[[#This Row],[Ćwiczenia]])</f>
        <v>2325</v>
      </c>
      <c r="I74" s="9">
        <f>IFERROR(G74/siłownia[[#This Row],[intensywność]],"Trening")</f>
        <v>0.41290322580645161</v>
      </c>
      <c r="J74" s="1">
        <f>_xlfn.MAXIFS(siłownia[Ciężar kg],siłownia[Ćwiczenia],siłownia[[#This Row],[Ćwiczenia]])</f>
        <v>70</v>
      </c>
      <c r="K74" s="5">
        <f>siłownia[[#This Row],[Ciężar kg]]/siłownia[[#This Row],[max total]]</f>
        <v>0.5714285714285714</v>
      </c>
      <c r="L74" s="1">
        <v>97</v>
      </c>
      <c r="M74" s="1">
        <f>WEEKNUM(siłownia[[#This Row],[data]],2)</f>
        <v>4</v>
      </c>
    </row>
    <row r="75" spans="1:13" x14ac:dyDescent="0.25">
      <c r="A75" s="4" t="s">
        <v>15</v>
      </c>
      <c r="B75" s="7">
        <v>45313</v>
      </c>
      <c r="C75" s="1">
        <v>2</v>
      </c>
      <c r="D75" s="1">
        <v>8</v>
      </c>
      <c r="E75" s="1">
        <v>60</v>
      </c>
      <c r="F75" s="1" t="str" cm="1">
        <f t="array" ref="F7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75" s="1">
        <f t="shared" si="8"/>
        <v>960</v>
      </c>
      <c r="H75" s="1">
        <f>SUMIFS(siłownia[Intensywność dzienna],siłownia[data],siłownia[[#This Row],[data]],siłownia[Ćwiczenia],siłownia[[#This Row],[Ćwiczenia]])</f>
        <v>2325</v>
      </c>
      <c r="I75" s="9">
        <f>IFERROR(G75/siłownia[[#This Row],[intensywność]],"Trening")</f>
        <v>0.41290322580645161</v>
      </c>
      <c r="J75" s="1">
        <f>_xlfn.MAXIFS(siłownia[Ciężar kg],siłownia[Ćwiczenia],siłownia[[#This Row],[Ćwiczenia]])</f>
        <v>70</v>
      </c>
      <c r="K75" s="5">
        <f>siłownia[[#This Row],[Ciężar kg]]/siłownia[[#This Row],[max total]]</f>
        <v>0.8571428571428571</v>
      </c>
      <c r="L75" s="1">
        <v>97</v>
      </c>
      <c r="M75" s="1">
        <f>WEEKNUM(siłownia[[#This Row],[data]],2)</f>
        <v>4</v>
      </c>
    </row>
    <row r="76" spans="1:13" x14ac:dyDescent="0.25">
      <c r="A76" s="4" t="s">
        <v>15</v>
      </c>
      <c r="B76" s="7">
        <v>45313</v>
      </c>
      <c r="C76" s="1">
        <v>1</v>
      </c>
      <c r="D76" s="1">
        <v>9</v>
      </c>
      <c r="E76" s="1">
        <v>45</v>
      </c>
      <c r="F76" s="1" t="str" cm="1">
        <f t="array" ref="F7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76" s="1">
        <f t="shared" si="8"/>
        <v>405</v>
      </c>
      <c r="H76" s="1">
        <f>SUMIFS(siłownia[Intensywność dzienna],siłownia[data],siłownia[[#This Row],[data]],siłownia[Ćwiczenia],siłownia[[#This Row],[Ćwiczenia]])</f>
        <v>2325</v>
      </c>
      <c r="I76" s="9">
        <f>IFERROR(G76/siłownia[[#This Row],[intensywność]],"Trening")</f>
        <v>0.17419354838709677</v>
      </c>
      <c r="J76" s="1">
        <f>_xlfn.MAXIFS(siłownia[Ciężar kg],siłownia[Ćwiczenia],siłownia[[#This Row],[Ćwiczenia]])</f>
        <v>70</v>
      </c>
      <c r="K76" s="5">
        <f>siłownia[[#This Row],[Ciężar kg]]/siłownia[[#This Row],[max total]]</f>
        <v>0.6428571428571429</v>
      </c>
      <c r="L76" s="1">
        <v>97</v>
      </c>
      <c r="M76" s="1">
        <f>WEEKNUM(siłownia[[#This Row],[data]],2)</f>
        <v>4</v>
      </c>
    </row>
    <row r="77" spans="1:13" x14ac:dyDescent="0.25">
      <c r="A77" s="4" t="s">
        <v>28</v>
      </c>
      <c r="B77" s="7">
        <v>45313</v>
      </c>
      <c r="C77" s="1">
        <v>4</v>
      </c>
      <c r="D77" s="1">
        <v>8</v>
      </c>
      <c r="E77" s="1">
        <v>17.5</v>
      </c>
      <c r="F77" s="1" t="str" cm="1">
        <f t="array" ref="F7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77" s="1">
        <f t="shared" si="8"/>
        <v>560</v>
      </c>
      <c r="H77" s="1">
        <f>SUMIFS(siłownia[Intensywność dzienna],siłownia[data],siłownia[[#This Row],[data]],siłownia[Ćwiczenia],siłownia[[#This Row],[Ćwiczenia]])</f>
        <v>560</v>
      </c>
      <c r="I77" s="9">
        <f>IFERROR(G77/siłownia[[#This Row],[intensywność]],"Trening")</f>
        <v>1</v>
      </c>
      <c r="J77" s="1">
        <f>_xlfn.MAXIFS(siłownia[Ciężar kg],siłownia[Ćwiczenia],siłownia[[#This Row],[Ćwiczenia]])</f>
        <v>20</v>
      </c>
      <c r="K77" s="5">
        <f>siłownia[[#This Row],[Ciężar kg]]/siłownia[[#This Row],[max total]]</f>
        <v>0.875</v>
      </c>
      <c r="L77" s="1">
        <v>97</v>
      </c>
      <c r="M77" s="1">
        <f>WEEKNUM(siłownia[[#This Row],[data]],2)</f>
        <v>4</v>
      </c>
    </row>
    <row r="78" spans="1:13" x14ac:dyDescent="0.25">
      <c r="A78" s="4" t="s">
        <v>12</v>
      </c>
      <c r="B78" s="7">
        <v>45313</v>
      </c>
      <c r="C78" s="1">
        <v>4</v>
      </c>
      <c r="D78" s="1">
        <v>14</v>
      </c>
      <c r="E78" s="1">
        <v>45</v>
      </c>
      <c r="F78" s="1" t="str" cm="1">
        <f t="array" ref="F7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78" s="1">
        <f t="shared" si="8"/>
        <v>2520</v>
      </c>
      <c r="H78" s="1">
        <f>SUMIFS(siłownia[Intensywność dzienna],siłownia[data],siłownia[[#This Row],[data]],siłownia[Ćwiczenia],siłownia[[#This Row],[Ćwiczenia]])</f>
        <v>2520</v>
      </c>
      <c r="I78" s="9">
        <f>IFERROR(G78/siłownia[[#This Row],[intensywność]],"Trening")</f>
        <v>1</v>
      </c>
      <c r="J78" s="1">
        <f>_xlfn.MAXIFS(siłownia[Ciężar kg],siłownia[Ćwiczenia],siłownia[[#This Row],[Ćwiczenia]])</f>
        <v>50</v>
      </c>
      <c r="K78" s="5">
        <f>siłownia[[#This Row],[Ciężar kg]]/siłownia[[#This Row],[max total]]</f>
        <v>0.9</v>
      </c>
      <c r="L78" s="1">
        <v>97</v>
      </c>
      <c r="M78" s="1">
        <f>WEEKNUM(siłownia[[#This Row],[data]],2)</f>
        <v>4</v>
      </c>
    </row>
    <row r="79" spans="1:13" x14ac:dyDescent="0.25">
      <c r="A79" s="4" t="s">
        <v>29</v>
      </c>
      <c r="B79" s="7">
        <v>45313</v>
      </c>
      <c r="C79" s="1">
        <v>2</v>
      </c>
      <c r="D79" s="1">
        <v>8</v>
      </c>
      <c r="E79" s="1">
        <v>17.5</v>
      </c>
      <c r="F79" s="1" t="str" cm="1">
        <f t="array" ref="F7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79" s="1">
        <f t="shared" si="8"/>
        <v>280</v>
      </c>
      <c r="H79" s="1">
        <f>SUMIFS(siłownia[Intensywność dzienna],siłownia[data],siłownia[[#This Row],[data]],siłownia[Ćwiczenia],siłownia[[#This Row],[Ćwiczenia]])</f>
        <v>658</v>
      </c>
      <c r="I79" s="9">
        <f>IFERROR(G79/siłownia[[#This Row],[intensywność]],"Trening")</f>
        <v>0.42553191489361702</v>
      </c>
      <c r="J79" s="1">
        <f>_xlfn.MAXIFS(siłownia[Ciężar kg],siłownia[Ćwiczenia],siłownia[[#This Row],[Ćwiczenia]])</f>
        <v>30</v>
      </c>
      <c r="K79" s="5">
        <f>siłownia[[#This Row],[Ciężar kg]]/siłownia[[#This Row],[max total]]</f>
        <v>0.58333333333333337</v>
      </c>
      <c r="L79" s="1">
        <v>97</v>
      </c>
      <c r="M79" s="1">
        <f>WEEKNUM(siłownia[[#This Row],[data]],2)</f>
        <v>4</v>
      </c>
    </row>
    <row r="80" spans="1:13" x14ac:dyDescent="0.25">
      <c r="A80" s="4" t="s">
        <v>29</v>
      </c>
      <c r="B80" s="7">
        <v>45313</v>
      </c>
      <c r="C80" s="1">
        <v>2</v>
      </c>
      <c r="D80" s="1">
        <v>8</v>
      </c>
      <c r="E80" s="1">
        <v>17.5</v>
      </c>
      <c r="F80" s="1" t="str" cm="1">
        <f t="array" ref="F8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80" s="1">
        <f t="shared" si="8"/>
        <v>280</v>
      </c>
      <c r="H80" s="1">
        <f>SUMIFS(siłownia[Intensywność dzienna],siłownia[data],siłownia[[#This Row],[data]],siłownia[Ćwiczenia],siłownia[[#This Row],[Ćwiczenia]])</f>
        <v>658</v>
      </c>
      <c r="I80" s="9">
        <f>IFERROR(G80/siłownia[[#This Row],[intensywność]],"Trening")</f>
        <v>0.42553191489361702</v>
      </c>
      <c r="J80" s="1">
        <f>_xlfn.MAXIFS(siłownia[Ciężar kg],siłownia[Ćwiczenia],siłownia[[#This Row],[Ćwiczenia]])</f>
        <v>30</v>
      </c>
      <c r="K80" s="5">
        <f>siłownia[[#This Row],[Ciężar kg]]/siłownia[[#This Row],[max total]]</f>
        <v>0.58333333333333337</v>
      </c>
      <c r="L80" s="1">
        <v>97</v>
      </c>
      <c r="M80" s="1">
        <f>WEEKNUM(siłownia[[#This Row],[data]],2)</f>
        <v>4</v>
      </c>
    </row>
    <row r="81" spans="1:13" x14ac:dyDescent="0.25">
      <c r="A81" s="4" t="s">
        <v>29</v>
      </c>
      <c r="B81" s="7">
        <v>45313</v>
      </c>
      <c r="C81" s="1">
        <v>1</v>
      </c>
      <c r="D81" s="1">
        <v>14</v>
      </c>
      <c r="E81" s="1">
        <v>7</v>
      </c>
      <c r="F81" s="1" t="str" cm="1">
        <f t="array" ref="F8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81" s="1">
        <f t="shared" si="8"/>
        <v>98</v>
      </c>
      <c r="H81" s="1">
        <f>SUMIFS(siłownia[Intensywność dzienna],siłownia[data],siłownia[[#This Row],[data]],siłownia[Ćwiczenia],siłownia[[#This Row],[Ćwiczenia]])</f>
        <v>658</v>
      </c>
      <c r="I81" s="9">
        <f>IFERROR(G81/siłownia[[#This Row],[intensywność]],"Trening")</f>
        <v>0.14893617021276595</v>
      </c>
      <c r="J81" s="1">
        <f>_xlfn.MAXIFS(siłownia[Ciężar kg],siłownia[Ćwiczenia],siłownia[[#This Row],[Ćwiczenia]])</f>
        <v>30</v>
      </c>
      <c r="K81" s="5">
        <f>siłownia[[#This Row],[Ciężar kg]]/siłownia[[#This Row],[max total]]</f>
        <v>0.23333333333333334</v>
      </c>
      <c r="L81" s="1">
        <v>97</v>
      </c>
      <c r="M81" s="1">
        <f>WEEKNUM(siłownia[[#This Row],[data]],2)</f>
        <v>4</v>
      </c>
    </row>
    <row r="82" spans="1:13" x14ac:dyDescent="0.25">
      <c r="A82" s="4" t="s">
        <v>10</v>
      </c>
      <c r="B82" s="7">
        <v>45313</v>
      </c>
      <c r="C82" s="1">
        <v>3</v>
      </c>
      <c r="D82" s="1">
        <v>10</v>
      </c>
      <c r="E82" s="1">
        <v>7</v>
      </c>
      <c r="F82" s="1" t="str" cm="1">
        <f t="array" ref="F8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82" s="1">
        <f t="shared" si="8"/>
        <v>210</v>
      </c>
      <c r="H82" s="1">
        <f>SUMIFS(siłownia[Intensywność dzienna],siłownia[data],siłownia[[#This Row],[data]],siłownia[Ćwiczenia],siłownia[[#This Row],[Ćwiczenia]])</f>
        <v>210</v>
      </c>
      <c r="I82" s="9">
        <f>IFERROR(G82/siłownia[[#This Row],[intensywność]],"Trening")</f>
        <v>1</v>
      </c>
      <c r="J82" s="1">
        <f>_xlfn.MAXIFS(siłownia[Ciężar kg],siłownia[Ćwiczenia],siłownia[[#This Row],[Ćwiczenia]])</f>
        <v>7</v>
      </c>
      <c r="K82" s="5">
        <f>siłownia[[#This Row],[Ciężar kg]]/siłownia[[#This Row],[max total]]</f>
        <v>1</v>
      </c>
      <c r="L82" s="1">
        <v>97</v>
      </c>
      <c r="M82" s="1">
        <f>WEEKNUM(siłownia[[#This Row],[data]],2)</f>
        <v>4</v>
      </c>
    </row>
    <row r="83" spans="1:13" x14ac:dyDescent="0.25">
      <c r="A83" s="4" t="s">
        <v>1</v>
      </c>
      <c r="B83" s="7">
        <v>45313</v>
      </c>
      <c r="C83" s="1">
        <v>3</v>
      </c>
      <c r="D83" s="1">
        <v>12</v>
      </c>
      <c r="E83" s="1">
        <v>7</v>
      </c>
      <c r="F83" s="1" t="str" cm="1">
        <f t="array" ref="F8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83" s="1">
        <f t="shared" si="8"/>
        <v>252</v>
      </c>
      <c r="H83" s="1">
        <f>SUMIFS(siłownia[Intensywność dzienna],siłownia[data],siłownia[[#This Row],[data]],siłownia[Ćwiczenia],siłownia[[#This Row],[Ćwiczenia]])</f>
        <v>252</v>
      </c>
      <c r="I83" s="9">
        <f>IFERROR(G83/siłownia[[#This Row],[intensywność]],"Trening")</f>
        <v>1</v>
      </c>
      <c r="J83" s="1">
        <f>_xlfn.MAXIFS(siłownia[Ciężar kg],siłownia[Ćwiczenia],siłownia[[#This Row],[Ćwiczenia]])</f>
        <v>23</v>
      </c>
      <c r="K83" s="5">
        <f>siłownia[[#This Row],[Ciężar kg]]/siłownia[[#This Row],[max total]]</f>
        <v>0.30434782608695654</v>
      </c>
      <c r="L83" s="1">
        <v>97</v>
      </c>
      <c r="M83" s="1">
        <f>WEEKNUM(siłownia[[#This Row],[data]],2)</f>
        <v>4</v>
      </c>
    </row>
    <row r="84" spans="1:13" x14ac:dyDescent="0.25">
      <c r="A84" s="4" t="s">
        <v>7</v>
      </c>
      <c r="B84" s="7">
        <v>45313</v>
      </c>
      <c r="C84" s="1">
        <v>1</v>
      </c>
      <c r="D84" s="1">
        <v>16</v>
      </c>
      <c r="E84" s="11">
        <v>15.9</v>
      </c>
      <c r="F84" s="1" t="str" cm="1">
        <f t="array" ref="F8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84" s="1">
        <f t="shared" si="8"/>
        <v>254.4</v>
      </c>
      <c r="H84" s="1">
        <f>SUMIFS(siłownia[Intensywność dzienna],siłownia[data],siłownia[[#This Row],[data]],siłownia[Ćwiczenia],siłownia[[#This Row],[Ćwiczenia]])</f>
        <v>797.4</v>
      </c>
      <c r="I84" s="9">
        <f>IFERROR(G84/siłownia[[#This Row],[intensywność]],"Trening")</f>
        <v>0.31903686982693757</v>
      </c>
      <c r="J84" s="1">
        <f>_xlfn.MAXIFS(siłownia[Ciężar kg],siłownia[Ćwiczenia],siłownia[[#This Row],[Ćwiczenia]])</f>
        <v>35</v>
      </c>
      <c r="K84" s="5">
        <f>siłownia[[#This Row],[Ciężar kg]]/siłownia[[#This Row],[max total]]</f>
        <v>0.45428571428571429</v>
      </c>
      <c r="L84" s="1">
        <v>97</v>
      </c>
      <c r="M84" s="1">
        <f>WEEKNUM(siłownia[[#This Row],[data]],2)</f>
        <v>4</v>
      </c>
    </row>
    <row r="85" spans="1:13" x14ac:dyDescent="0.25">
      <c r="A85" s="4" t="s">
        <v>7</v>
      </c>
      <c r="B85" s="7">
        <v>45313</v>
      </c>
      <c r="C85" s="1">
        <v>3</v>
      </c>
      <c r="D85" s="1">
        <v>10</v>
      </c>
      <c r="E85" s="1">
        <v>18.100000000000001</v>
      </c>
      <c r="F85" s="1" t="str" cm="1">
        <f t="array" ref="F8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85" s="1">
        <f t="shared" si="8"/>
        <v>543</v>
      </c>
      <c r="H85" s="1">
        <f>SUMIFS(siłownia[Intensywność dzienna],siłownia[data],siłownia[[#This Row],[data]],siłownia[Ćwiczenia],siłownia[[#This Row],[Ćwiczenia]])</f>
        <v>797.4</v>
      </c>
      <c r="I85" s="9">
        <f>IFERROR(G85/siłownia[[#This Row],[intensywność]],"Trening")</f>
        <v>0.68096313017306243</v>
      </c>
      <c r="J85" s="1">
        <f>_xlfn.MAXIFS(siłownia[Ciężar kg],siłownia[Ćwiczenia],siłownia[[#This Row],[Ćwiczenia]])</f>
        <v>35</v>
      </c>
      <c r="K85" s="5">
        <f>siłownia[[#This Row],[Ciężar kg]]/siłownia[[#This Row],[max total]]</f>
        <v>0.51714285714285724</v>
      </c>
      <c r="L85" s="1">
        <v>97</v>
      </c>
      <c r="M85" s="1">
        <f>WEEKNUM(siłownia[[#This Row],[data]],2)</f>
        <v>4</v>
      </c>
    </row>
    <row r="86" spans="1:13" x14ac:dyDescent="0.25">
      <c r="A86" s="4" t="s">
        <v>8</v>
      </c>
      <c r="B86" s="7">
        <v>45313</v>
      </c>
      <c r="C86" s="1">
        <v>2</v>
      </c>
      <c r="D86" s="1">
        <v>16</v>
      </c>
      <c r="E86" s="1">
        <v>15</v>
      </c>
      <c r="F86" s="1" t="str" cm="1">
        <f t="array" ref="F8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86" s="1">
        <f t="shared" si="8"/>
        <v>480</v>
      </c>
      <c r="H86" s="1">
        <f>SUMIFS(siłownia[Intensywność dzienna],siłownia[data],siłownia[[#This Row],[data]],siłownia[Ćwiczenia],siłownia[[#This Row],[Ćwiczenia]])</f>
        <v>800</v>
      </c>
      <c r="I86" s="9">
        <f>IFERROR(G86/siłownia[[#This Row],[intensywność]],"Trening")</f>
        <v>0.6</v>
      </c>
      <c r="J86" s="1">
        <f>_xlfn.MAXIFS(siłownia[Ciężar kg],siłownia[Ćwiczenia],siłownia[[#This Row],[Ćwiczenia]])</f>
        <v>20</v>
      </c>
      <c r="K86" s="5">
        <f>siłownia[[#This Row],[Ciężar kg]]/siłownia[[#This Row],[max total]]</f>
        <v>0.75</v>
      </c>
      <c r="L86" s="1">
        <v>97</v>
      </c>
      <c r="M86" s="1">
        <f>WEEKNUM(siłownia[[#This Row],[data]],2)</f>
        <v>4</v>
      </c>
    </row>
    <row r="87" spans="1:13" x14ac:dyDescent="0.25">
      <c r="A87" s="4" t="s">
        <v>8</v>
      </c>
      <c r="B87" s="7">
        <v>45313</v>
      </c>
      <c r="C87" s="10">
        <v>2</v>
      </c>
      <c r="D87" s="1">
        <v>8</v>
      </c>
      <c r="E87" s="1">
        <v>20</v>
      </c>
      <c r="F87" s="1" t="str" cm="1">
        <f t="array" ref="F8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87" s="1">
        <f t="shared" si="8"/>
        <v>320</v>
      </c>
      <c r="H87" s="1">
        <f>SUMIFS(siłownia[Intensywność dzienna],siłownia[data],siłownia[[#This Row],[data]],siłownia[Ćwiczenia],siłownia[[#This Row],[Ćwiczenia]])</f>
        <v>800</v>
      </c>
      <c r="I87" s="9">
        <f>IFERROR(G87/siłownia[[#This Row],[intensywność]],"Trening")</f>
        <v>0.4</v>
      </c>
      <c r="J87" s="1">
        <f>_xlfn.MAXIFS(siłownia[Ciężar kg],siłownia[Ćwiczenia],siłownia[[#This Row],[Ćwiczenia]])</f>
        <v>20</v>
      </c>
      <c r="K87" s="5">
        <f>siłownia[[#This Row],[Ciężar kg]]/siłownia[[#This Row],[max total]]</f>
        <v>1</v>
      </c>
      <c r="L87" s="1">
        <v>97</v>
      </c>
      <c r="M87" s="1">
        <f>WEEKNUM(siłownia[[#This Row],[data]],2)</f>
        <v>4</v>
      </c>
    </row>
    <row r="88" spans="1:13" x14ac:dyDescent="0.25">
      <c r="A88" s="4" t="s">
        <v>16</v>
      </c>
      <c r="B88" s="7">
        <v>45314</v>
      </c>
      <c r="C88" s="1">
        <v>1</v>
      </c>
      <c r="D88" s="1">
        <v>1</v>
      </c>
      <c r="E88" s="1">
        <v>23</v>
      </c>
      <c r="F88" s="1" t="str" cm="1">
        <f t="array" ref="F8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88" s="1">
        <f t="shared" si="8"/>
        <v>23</v>
      </c>
      <c r="H88" s="1">
        <f>SUMIFS(siłownia[Intensywność dzienna],siłownia[data],siłownia[[#This Row],[data]],siłownia[Ćwiczenia],siłownia[[#This Row],[Ćwiczenia]])</f>
        <v>48</v>
      </c>
      <c r="I88" s="9">
        <f>IFERROR(G88/siłownia[[#This Row],[intensywność]],"Trening")</f>
        <v>0.47916666666666669</v>
      </c>
      <c r="J88" s="1">
        <f>_xlfn.MAXIFS(siłownia[Ciężar kg],siłownia[Ćwiczenia],siłownia[[#This Row],[Ćwiczenia]])</f>
        <v>45</v>
      </c>
      <c r="K88" s="5">
        <f>siłownia[[#This Row],[Ciężar kg]]/siłownia[[#This Row],[max total]]</f>
        <v>0.51111111111111107</v>
      </c>
      <c r="L88" s="1">
        <v>97</v>
      </c>
      <c r="M88" s="1">
        <f>WEEKNUM(siłownia[[#This Row],[data]],2)</f>
        <v>4</v>
      </c>
    </row>
    <row r="89" spans="1:13" x14ac:dyDescent="0.25">
      <c r="A89" s="4" t="s">
        <v>6</v>
      </c>
      <c r="B89" s="7">
        <v>45314</v>
      </c>
      <c r="F89" s="1" t="str" cm="1">
        <f t="array" ref="F8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I89" s="9"/>
      <c r="K89" s="5"/>
      <c r="L89" s="1">
        <v>97</v>
      </c>
      <c r="M89" s="1">
        <f>WEEKNUM(siłownia[[#This Row],[data]],2)</f>
        <v>4</v>
      </c>
    </row>
    <row r="90" spans="1:13" x14ac:dyDescent="0.25">
      <c r="A90" s="4" t="s">
        <v>16</v>
      </c>
      <c r="B90" s="7">
        <v>45314</v>
      </c>
      <c r="C90" s="1">
        <v>1</v>
      </c>
      <c r="D90" s="1">
        <v>1</v>
      </c>
      <c r="E90" s="1">
        <v>25</v>
      </c>
      <c r="F90" s="1" t="str" cm="1">
        <f t="array" ref="F9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90" s="1">
        <f>(C90*D90*E90)</f>
        <v>25</v>
      </c>
      <c r="H90" s="1">
        <f>SUMIFS(siłownia[Intensywność dzienna],siłownia[data],siłownia[[#This Row],[data]],siłownia[Ćwiczenia],siłownia[[#This Row],[Ćwiczenia]])</f>
        <v>48</v>
      </c>
      <c r="I90" s="9">
        <f>IFERROR(G90/siłownia[[#This Row],[intensywność]],"Trening")</f>
        <v>0.52083333333333337</v>
      </c>
      <c r="J90" s="1">
        <f>_xlfn.MAXIFS(siłownia[Ciężar kg],siłownia[Ćwiczenia],siłownia[[#This Row],[Ćwiczenia]])</f>
        <v>45</v>
      </c>
      <c r="K90" s="5">
        <f>siłownia[[#This Row],[Ciężar kg]]/siłownia[[#This Row],[max total]]</f>
        <v>0.55555555555555558</v>
      </c>
      <c r="L90" s="1">
        <v>97</v>
      </c>
      <c r="M90" s="1">
        <f>WEEKNUM(siłownia[[#This Row],[data]],2)</f>
        <v>4</v>
      </c>
    </row>
    <row r="91" spans="1:13" x14ac:dyDescent="0.25">
      <c r="A91" s="4" t="s">
        <v>6</v>
      </c>
      <c r="B91" s="7">
        <v>45315</v>
      </c>
      <c r="F91" s="1" t="str" cm="1">
        <f t="array" ref="F9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I91" s="9"/>
      <c r="K91" s="5"/>
      <c r="L91" s="1">
        <v>97</v>
      </c>
      <c r="M91" s="1">
        <f>WEEKNUM(siłownia[[#This Row],[data]],2)</f>
        <v>4</v>
      </c>
    </row>
    <row r="92" spans="1:13" x14ac:dyDescent="0.25">
      <c r="A92" s="4" t="s">
        <v>16</v>
      </c>
      <c r="B92" s="7">
        <v>45315</v>
      </c>
      <c r="C92" s="1">
        <v>1</v>
      </c>
      <c r="D92" s="1">
        <v>1</v>
      </c>
      <c r="E92" s="1">
        <v>12</v>
      </c>
      <c r="F92" s="1" t="str" cm="1">
        <f t="array" ref="F9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92" s="1">
        <f t="shared" ref="G92:G104" si="9">(C92*D92*E92)</f>
        <v>12</v>
      </c>
      <c r="H92" s="1">
        <f>SUMIFS(siłownia[Intensywność dzienna],siłownia[data],siłownia[[#This Row],[data]],siłownia[Ćwiczenia],siłownia[[#This Row],[Ćwiczenia]])</f>
        <v>22</v>
      </c>
      <c r="I92" s="9">
        <f>IFERROR(G92/siłownia[[#This Row],[intensywność]],"Trening")</f>
        <v>0.54545454545454541</v>
      </c>
      <c r="J92" s="1">
        <f>_xlfn.MAXIFS(siłownia[Ciężar kg],siłownia[Ćwiczenia],siłownia[[#This Row],[Ćwiczenia]])</f>
        <v>45</v>
      </c>
      <c r="K92" s="5">
        <f>siłownia[[#This Row],[Ciężar kg]]/siłownia[[#This Row],[max total]]</f>
        <v>0.26666666666666666</v>
      </c>
      <c r="L92" s="1">
        <v>97</v>
      </c>
      <c r="M92" s="1">
        <f>WEEKNUM(siłownia[[#This Row],[data]],2)</f>
        <v>4</v>
      </c>
    </row>
    <row r="93" spans="1:13" x14ac:dyDescent="0.25">
      <c r="A93" s="4" t="s">
        <v>4</v>
      </c>
      <c r="B93" s="7">
        <v>45315</v>
      </c>
      <c r="C93" s="1">
        <v>3</v>
      </c>
      <c r="D93" s="1">
        <v>10</v>
      </c>
      <c r="E93" s="1">
        <v>4</v>
      </c>
      <c r="F93" s="1" t="str" cm="1">
        <f t="array" ref="F9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93" s="1">
        <f t="shared" si="9"/>
        <v>120</v>
      </c>
      <c r="H93" s="1">
        <f>SUMIFS(siłownia[Intensywność dzienna],siłownia[data],siłownia[[#This Row],[data]],siłownia[Ćwiczenia],siłownia[[#This Row],[Ćwiczenia]])</f>
        <v>120</v>
      </c>
      <c r="I93" s="9">
        <f>IFERROR(G93/siłownia[[#This Row],[intensywność]],"Trening")</f>
        <v>1</v>
      </c>
      <c r="J93" s="1">
        <f>_xlfn.MAXIFS(siłownia[Ciężar kg],siłownia[Ćwiczenia],siłownia[[#This Row],[Ćwiczenia]])</f>
        <v>6</v>
      </c>
      <c r="K93" s="5">
        <f>siłownia[[#This Row],[Ciężar kg]]/siłownia[[#This Row],[max total]]</f>
        <v>0.66666666666666663</v>
      </c>
      <c r="L93" s="1">
        <v>97</v>
      </c>
      <c r="M93" s="1">
        <f>WEEKNUM(siłownia[[#This Row],[data]],2)</f>
        <v>4</v>
      </c>
    </row>
    <row r="94" spans="1:13" x14ac:dyDescent="0.25">
      <c r="A94" s="4" t="s">
        <v>43</v>
      </c>
      <c r="B94" s="7">
        <v>45315</v>
      </c>
      <c r="C94" s="1">
        <v>2</v>
      </c>
      <c r="D94" s="1">
        <v>12</v>
      </c>
      <c r="E94" s="1">
        <v>40</v>
      </c>
      <c r="F94" s="1" t="str" cm="1">
        <f t="array" ref="F9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94" s="1">
        <f t="shared" si="9"/>
        <v>960</v>
      </c>
      <c r="H94" s="1">
        <f>SUMIFS(siłownia[Intensywność dzienna],siłownia[data],siłownia[[#This Row],[data]],siłownia[Ćwiczenia],siłownia[[#This Row],[Ćwiczenia]])</f>
        <v>2540</v>
      </c>
      <c r="I94" s="9">
        <f>IFERROR(G94/siłownia[[#This Row],[intensywność]],"Trening")</f>
        <v>0.37795275590551181</v>
      </c>
      <c r="J94" s="1">
        <f>_xlfn.MAXIFS(siłownia[Ciężar kg],siłownia[Ćwiczenia],siłownia[[#This Row],[Ćwiczenia]])</f>
        <v>60</v>
      </c>
      <c r="K94" s="5">
        <f>siłownia[[#This Row],[Ciężar kg]]/siłownia[[#This Row],[max total]]</f>
        <v>0.66666666666666663</v>
      </c>
      <c r="L94" s="1">
        <v>97</v>
      </c>
      <c r="M94" s="1">
        <f>WEEKNUM(siłownia[[#This Row],[data]],2)</f>
        <v>4</v>
      </c>
    </row>
    <row r="95" spans="1:13" x14ac:dyDescent="0.25">
      <c r="A95" s="4" t="s">
        <v>43</v>
      </c>
      <c r="B95" s="7">
        <v>45315</v>
      </c>
      <c r="C95" s="1">
        <v>2</v>
      </c>
      <c r="D95" s="1">
        <v>9</v>
      </c>
      <c r="E95" s="1">
        <v>60</v>
      </c>
      <c r="F95" s="1" t="str" cm="1">
        <f t="array" ref="F9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95" s="1">
        <f t="shared" si="9"/>
        <v>1080</v>
      </c>
      <c r="H95" s="1">
        <f>SUMIFS(siłownia[Intensywność dzienna],siłownia[data],siłownia[[#This Row],[data]],siłownia[Ćwiczenia],siłownia[[#This Row],[Ćwiczenia]])</f>
        <v>2540</v>
      </c>
      <c r="I95" s="9">
        <f>IFERROR(G95/siłownia[[#This Row],[intensywność]],"Trening")</f>
        <v>0.42519685039370081</v>
      </c>
      <c r="J95" s="1">
        <f>_xlfn.MAXIFS(siłownia[Ciężar kg],siłownia[Ćwiczenia],siłownia[[#This Row],[Ćwiczenia]])</f>
        <v>60</v>
      </c>
      <c r="K95" s="5">
        <f>siłownia[[#This Row],[Ciężar kg]]/siłownia[[#This Row],[max total]]</f>
        <v>1</v>
      </c>
      <c r="L95" s="1">
        <v>97</v>
      </c>
      <c r="M95" s="1">
        <f>WEEKNUM(siłownia[[#This Row],[data]],2)</f>
        <v>4</v>
      </c>
    </row>
    <row r="96" spans="1:13" x14ac:dyDescent="0.25">
      <c r="A96" s="4" t="s">
        <v>43</v>
      </c>
      <c r="B96" s="7">
        <v>45315</v>
      </c>
      <c r="C96" s="1">
        <v>1</v>
      </c>
      <c r="D96" s="1">
        <v>10</v>
      </c>
      <c r="E96" s="1">
        <v>50</v>
      </c>
      <c r="F96" s="1" t="str" cm="1">
        <f t="array" ref="F9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96" s="1">
        <f t="shared" si="9"/>
        <v>500</v>
      </c>
      <c r="H96" s="1">
        <f>SUMIFS(siłownia[Intensywność dzienna],siłownia[data],siłownia[[#This Row],[data]],siłownia[Ćwiczenia],siłownia[[#This Row],[Ćwiczenia]])</f>
        <v>2540</v>
      </c>
      <c r="I96" s="9">
        <f>IFERROR(G96/siłownia[[#This Row],[intensywność]],"Trening")</f>
        <v>0.19685039370078741</v>
      </c>
      <c r="J96" s="1">
        <f>_xlfn.MAXIFS(siłownia[Ciężar kg],siłownia[Ćwiczenia],siłownia[[#This Row],[Ćwiczenia]])</f>
        <v>60</v>
      </c>
      <c r="K96" s="5">
        <f>siłownia[[#This Row],[Ciężar kg]]/siłownia[[#This Row],[max total]]</f>
        <v>0.83333333333333337</v>
      </c>
      <c r="L96" s="1">
        <v>97</v>
      </c>
      <c r="M96" s="1">
        <f>WEEKNUM(siłownia[[#This Row],[data]],2)</f>
        <v>4</v>
      </c>
    </row>
    <row r="97" spans="1:13" x14ac:dyDescent="0.25">
      <c r="A97" s="4" t="s">
        <v>5</v>
      </c>
      <c r="B97" s="7">
        <v>45315</v>
      </c>
      <c r="C97" s="1">
        <v>3</v>
      </c>
      <c r="D97" s="1">
        <v>12</v>
      </c>
      <c r="E97" s="1">
        <v>12.5</v>
      </c>
      <c r="F97" s="1" t="str" cm="1">
        <f t="array" ref="F9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97" s="1">
        <f t="shared" si="9"/>
        <v>450</v>
      </c>
      <c r="H97" s="1">
        <f>SUMIFS(siłownia[Intensywność dzienna],siłownia[data],siłownia[[#This Row],[data]],siłownia[Ćwiczenia],siłownia[[#This Row],[Ćwiczenia]])</f>
        <v>450</v>
      </c>
      <c r="I97" s="9">
        <f>IFERROR(G97/siłownia[[#This Row],[intensywność]],"Trening")</f>
        <v>1</v>
      </c>
      <c r="J97" s="1">
        <f>_xlfn.MAXIFS(siłownia[Ciężar kg],siłownia[Ćwiczenia],siłownia[[#This Row],[Ćwiczenia]])</f>
        <v>17.5</v>
      </c>
      <c r="K97" s="5">
        <f>siłownia[[#This Row],[Ciężar kg]]/siłownia[[#This Row],[max total]]</f>
        <v>0.7142857142857143</v>
      </c>
      <c r="L97" s="1">
        <v>97</v>
      </c>
      <c r="M97" s="1">
        <f>WEEKNUM(siłownia[[#This Row],[data]],2)</f>
        <v>4</v>
      </c>
    </row>
    <row r="98" spans="1:13" x14ac:dyDescent="0.25">
      <c r="A98" s="4" t="s">
        <v>2</v>
      </c>
      <c r="B98" s="7">
        <v>45315</v>
      </c>
      <c r="C98" s="1">
        <v>3</v>
      </c>
      <c r="D98" s="1">
        <v>10</v>
      </c>
      <c r="E98" s="1">
        <v>43</v>
      </c>
      <c r="F98" s="1" t="str" cm="1">
        <f t="array" ref="F9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98" s="1">
        <f t="shared" si="9"/>
        <v>1290</v>
      </c>
      <c r="H98" s="1">
        <f>SUMIFS(siłownia[Intensywność dzienna],siłownia[data],siłownia[[#This Row],[data]],siłownia[Ćwiczenia],siłownia[[#This Row],[Ćwiczenia]])</f>
        <v>1770</v>
      </c>
      <c r="I98" s="9">
        <f>IFERROR(G98/siłownia[[#This Row],[intensywność]],"Trening")</f>
        <v>0.72881355932203384</v>
      </c>
      <c r="J98" s="1">
        <f>_xlfn.MAXIFS(siłownia[Ciężar kg],siłownia[Ćwiczenia],siłownia[[#This Row],[Ćwiczenia]])</f>
        <v>43</v>
      </c>
      <c r="K98" s="5">
        <f>siłownia[[#This Row],[Ciężar kg]]/siłownia[[#This Row],[max total]]</f>
        <v>1</v>
      </c>
      <c r="L98" s="1">
        <v>97</v>
      </c>
      <c r="M98" s="1">
        <f>WEEKNUM(siłownia[[#This Row],[data]],2)</f>
        <v>4</v>
      </c>
    </row>
    <row r="99" spans="1:13" x14ac:dyDescent="0.25">
      <c r="A99" s="4" t="s">
        <v>2</v>
      </c>
      <c r="B99" s="7">
        <v>45315</v>
      </c>
      <c r="C99" s="1">
        <v>1</v>
      </c>
      <c r="D99" s="1">
        <v>16</v>
      </c>
      <c r="E99" s="1">
        <v>30</v>
      </c>
      <c r="F99" s="1" t="str" cm="1">
        <f t="array" ref="F9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99" s="1">
        <f t="shared" si="9"/>
        <v>480</v>
      </c>
      <c r="H99" s="1">
        <f>SUMIFS(siłownia[Intensywność dzienna],siłownia[data],siłownia[[#This Row],[data]],siłownia[Ćwiczenia],siłownia[[#This Row],[Ćwiczenia]])</f>
        <v>1770</v>
      </c>
      <c r="I99" s="9">
        <f>IFERROR(G99/siłownia[[#This Row],[intensywność]],"Trening")</f>
        <v>0.2711864406779661</v>
      </c>
      <c r="J99" s="1">
        <f>_xlfn.MAXIFS(siłownia[Ciężar kg],siłownia[Ćwiczenia],siłownia[[#This Row],[Ćwiczenia]])</f>
        <v>43</v>
      </c>
      <c r="K99" s="5">
        <f>siłownia[[#This Row],[Ciężar kg]]/siłownia[[#This Row],[max total]]</f>
        <v>0.69767441860465118</v>
      </c>
      <c r="L99" s="1">
        <v>97</v>
      </c>
      <c r="M99" s="1">
        <f>WEEKNUM(siłownia[[#This Row],[data]],2)</f>
        <v>4</v>
      </c>
    </row>
    <row r="100" spans="1:13" x14ac:dyDescent="0.25">
      <c r="A100" s="4" t="s">
        <v>1</v>
      </c>
      <c r="B100" s="7">
        <v>45315</v>
      </c>
      <c r="C100" s="1">
        <v>3</v>
      </c>
      <c r="D100" s="1">
        <v>12</v>
      </c>
      <c r="E100" s="1">
        <v>3</v>
      </c>
      <c r="F100" s="1" t="str" cm="1">
        <f t="array" ref="F10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100" s="1">
        <f t="shared" si="9"/>
        <v>108</v>
      </c>
      <c r="H100" s="1">
        <f>SUMIFS(siłownia[Intensywność dzienna],siłownia[data],siłownia[[#This Row],[data]],siłownia[Ćwiczenia],siłownia[[#This Row],[Ćwiczenia]])</f>
        <v>108</v>
      </c>
      <c r="I100" s="9">
        <f>IFERROR(G100/siłownia[[#This Row],[intensywność]],"Trening")</f>
        <v>1</v>
      </c>
      <c r="J100" s="1">
        <f>_xlfn.MAXIFS(siłownia[Ciężar kg],siłownia[Ćwiczenia],siłownia[[#This Row],[Ćwiczenia]])</f>
        <v>23</v>
      </c>
      <c r="K100" s="5">
        <f>siłownia[[#This Row],[Ciężar kg]]/siłownia[[#This Row],[max total]]</f>
        <v>0.13043478260869565</v>
      </c>
      <c r="L100" s="1">
        <v>97</v>
      </c>
      <c r="M100" s="1">
        <f>WEEKNUM(siłownia[[#This Row],[data]],2)</f>
        <v>4</v>
      </c>
    </row>
    <row r="101" spans="1:13" x14ac:dyDescent="0.25">
      <c r="A101" s="4" t="s">
        <v>0</v>
      </c>
      <c r="B101" s="7">
        <v>45315</v>
      </c>
      <c r="C101" s="1">
        <v>1</v>
      </c>
      <c r="D101" s="1">
        <v>14</v>
      </c>
      <c r="E101" s="1">
        <v>15</v>
      </c>
      <c r="F101" s="1" t="str" cm="1">
        <f t="array" ref="F10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101" s="1">
        <f t="shared" si="9"/>
        <v>210</v>
      </c>
      <c r="H101" s="1">
        <f>SUMIFS(siłownia[Intensywność dzienna],siłownia[data],siłownia[[#This Row],[data]],siłownia[Ćwiczenia],siłownia[[#This Row],[Ćwiczenia]])</f>
        <v>810</v>
      </c>
      <c r="I101" s="9">
        <f>IFERROR(G101/siłownia[[#This Row],[intensywność]],"Trening")</f>
        <v>0.25925925925925924</v>
      </c>
      <c r="J101" s="1">
        <f>_xlfn.MAXIFS(siłownia[Ciężar kg],siłownia[Ćwiczenia],siłownia[[#This Row],[Ćwiczenia]])</f>
        <v>30</v>
      </c>
      <c r="K101" s="5">
        <f>siłownia[[#This Row],[Ciężar kg]]/siłownia[[#This Row],[max total]]</f>
        <v>0.5</v>
      </c>
      <c r="L101" s="1">
        <v>97</v>
      </c>
      <c r="M101" s="1">
        <f>WEEKNUM(siłownia[[#This Row],[data]],2)</f>
        <v>4</v>
      </c>
    </row>
    <row r="102" spans="1:13" x14ac:dyDescent="0.25">
      <c r="A102" s="4" t="s">
        <v>0</v>
      </c>
      <c r="B102" s="7">
        <v>45315</v>
      </c>
      <c r="C102" s="1">
        <v>3</v>
      </c>
      <c r="D102" s="1">
        <v>8</v>
      </c>
      <c r="E102" s="1">
        <v>25</v>
      </c>
      <c r="F102" s="1" t="str" cm="1">
        <f t="array" ref="F10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102" s="1">
        <f t="shared" si="9"/>
        <v>600</v>
      </c>
      <c r="H102" s="1">
        <f>SUMIFS(siłownia[Intensywność dzienna],siłownia[data],siłownia[[#This Row],[data]],siłownia[Ćwiczenia],siłownia[[#This Row],[Ćwiczenia]])</f>
        <v>810</v>
      </c>
      <c r="I102" s="9">
        <f>IFERROR(G102/siłownia[[#This Row],[intensywność]],"Trening")</f>
        <v>0.7407407407407407</v>
      </c>
      <c r="J102" s="1">
        <f>_xlfn.MAXIFS(siłownia[Ciężar kg],siłownia[Ćwiczenia],siłownia[[#This Row],[Ćwiczenia]])</f>
        <v>30</v>
      </c>
      <c r="K102" s="5">
        <f>siłownia[[#This Row],[Ciężar kg]]/siłownia[[#This Row],[max total]]</f>
        <v>0.83333333333333337</v>
      </c>
      <c r="L102" s="1">
        <v>97</v>
      </c>
      <c r="M102" s="1">
        <f>WEEKNUM(siłownia[[#This Row],[data]],2)</f>
        <v>4</v>
      </c>
    </row>
    <row r="103" spans="1:13" x14ac:dyDescent="0.25">
      <c r="A103" s="4" t="s">
        <v>44</v>
      </c>
      <c r="B103" s="7">
        <v>45315</v>
      </c>
      <c r="C103" s="1">
        <v>3</v>
      </c>
      <c r="D103" s="1">
        <v>8</v>
      </c>
      <c r="E103" s="1">
        <v>12.5</v>
      </c>
      <c r="F103" s="1" t="str" cm="1">
        <f t="array" ref="F10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103" s="1">
        <f t="shared" si="9"/>
        <v>300</v>
      </c>
      <c r="H103" s="1">
        <f>SUMIFS(siłownia[Intensywność dzienna],siłownia[data],siłownia[[#This Row],[data]],siłownia[Ćwiczenia],siłownia[[#This Row],[Ćwiczenia]])</f>
        <v>300</v>
      </c>
      <c r="I103" s="9">
        <f>IFERROR(G103/siłownia[[#This Row],[intensywność]],"Trening")</f>
        <v>1</v>
      </c>
      <c r="J103" s="1">
        <f>_xlfn.MAXIFS(siłownia[Ciężar kg],siłownia[Ćwiczenia],siłownia[[#This Row],[Ćwiczenia]])</f>
        <v>12.5</v>
      </c>
      <c r="K103" s="5">
        <f>siłownia[[#This Row],[Ciężar kg]]/siłownia[[#This Row],[max total]]</f>
        <v>1</v>
      </c>
      <c r="L103" s="1">
        <v>97</v>
      </c>
      <c r="M103" s="1">
        <f>WEEKNUM(siłownia[[#This Row],[data]],2)</f>
        <v>4</v>
      </c>
    </row>
    <row r="104" spans="1:13" x14ac:dyDescent="0.25">
      <c r="A104" s="4" t="s">
        <v>16</v>
      </c>
      <c r="B104" s="7">
        <v>45315</v>
      </c>
      <c r="C104" s="1">
        <v>1</v>
      </c>
      <c r="D104" s="1">
        <v>1</v>
      </c>
      <c r="E104" s="1">
        <v>10</v>
      </c>
      <c r="F104" s="1" t="str" cm="1">
        <f t="array" ref="F10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104" s="1">
        <f t="shared" si="9"/>
        <v>10</v>
      </c>
      <c r="H104" s="1">
        <f>SUMIFS(siłownia[Intensywność dzienna],siłownia[data],siłownia[[#This Row],[data]],siłownia[Ćwiczenia],siłownia[[#This Row],[Ćwiczenia]])</f>
        <v>22</v>
      </c>
      <c r="I104" s="9">
        <f>IFERROR(G104/siłownia[[#This Row],[intensywność]],"Trening")</f>
        <v>0.45454545454545453</v>
      </c>
      <c r="J104" s="1">
        <f>_xlfn.MAXIFS(siłownia[Ciężar kg],siłownia[Ćwiczenia],siłownia[[#This Row],[Ćwiczenia]])</f>
        <v>45</v>
      </c>
      <c r="K104" s="5">
        <f>siłownia[[#This Row],[Ciężar kg]]/siłownia[[#This Row],[max total]]</f>
        <v>0.22222222222222221</v>
      </c>
      <c r="L104" s="1">
        <v>97</v>
      </c>
      <c r="M104" s="1">
        <f>WEEKNUM(siłownia[[#This Row],[data]],2)</f>
        <v>4</v>
      </c>
    </row>
    <row r="105" spans="1:13" x14ac:dyDescent="0.25">
      <c r="A105" s="4" t="s">
        <v>6</v>
      </c>
      <c r="B105" s="7">
        <v>45316</v>
      </c>
      <c r="F105" s="1" t="str" cm="1">
        <f t="array" ref="F10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I105" s="9"/>
      <c r="K105" s="5"/>
      <c r="L105" s="1">
        <v>97</v>
      </c>
      <c r="M105" s="1">
        <f>WEEKNUM(siłownia[[#This Row],[data]],2)</f>
        <v>4</v>
      </c>
    </row>
    <row r="106" spans="1:13" x14ac:dyDescent="0.25">
      <c r="A106" s="4" t="s">
        <v>16</v>
      </c>
      <c r="B106" s="7">
        <v>45316</v>
      </c>
      <c r="C106" s="1">
        <v>1</v>
      </c>
      <c r="D106" s="1">
        <v>1</v>
      </c>
      <c r="E106" s="1">
        <v>10</v>
      </c>
      <c r="F106" s="1" t="str" cm="1">
        <f t="array" ref="F10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106" s="1">
        <f t="shared" ref="G106:G114" si="10">(C106*D106*E106)</f>
        <v>10</v>
      </c>
      <c r="H106" s="1">
        <f>SUMIFS(siłownia[Intensywność dzienna],siłownia[data],siłownia[[#This Row],[data]],siłownia[Ćwiczenia],siłownia[[#This Row],[Ćwiczenia]])</f>
        <v>10</v>
      </c>
      <c r="I106" s="9">
        <f>IFERROR(G106/siłownia[[#This Row],[intensywność]],"Trening")</f>
        <v>1</v>
      </c>
      <c r="J106" s="1">
        <f>_xlfn.MAXIFS(siłownia[Ciężar kg],siłownia[Ćwiczenia],siłownia[[#This Row],[Ćwiczenia]])</f>
        <v>45</v>
      </c>
      <c r="K106" s="5">
        <f>siłownia[[#This Row],[Ciężar kg]]/siłownia[[#This Row],[max total]]</f>
        <v>0.22222222222222221</v>
      </c>
      <c r="L106" s="1">
        <v>97</v>
      </c>
      <c r="M106" s="1">
        <f>WEEKNUM(siłownia[[#This Row],[data]],2)</f>
        <v>4</v>
      </c>
    </row>
    <row r="107" spans="1:13" x14ac:dyDescent="0.25">
      <c r="A107" s="4" t="s">
        <v>24</v>
      </c>
      <c r="B107" s="7">
        <v>45316</v>
      </c>
      <c r="C107" s="1">
        <v>3</v>
      </c>
      <c r="D107" s="1">
        <v>12</v>
      </c>
      <c r="E107" s="1">
        <v>1</v>
      </c>
      <c r="F107" s="1" t="str" cm="1">
        <f t="array" ref="F10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07" s="1">
        <f t="shared" si="10"/>
        <v>36</v>
      </c>
      <c r="H107" s="1">
        <f>SUMIFS(siłownia[Intensywność dzienna],siłownia[data],siłownia[[#This Row],[data]],siłownia[Ćwiczenia],siłownia[[#This Row],[Ćwiczenia]])</f>
        <v>36</v>
      </c>
      <c r="I107" s="9">
        <f>IFERROR(G107/siłownia[[#This Row],[intensywność]],"Trening")</f>
        <v>1</v>
      </c>
      <c r="J107" s="1">
        <f>_xlfn.MAXIFS(siłownia[Ciężar kg],siłownia[Ćwiczenia],siłownia[[#This Row],[Ćwiczenia]])</f>
        <v>5</v>
      </c>
      <c r="K107" s="5">
        <f>siłownia[[#This Row],[Ciężar kg]]/siłownia[[#This Row],[max total]]</f>
        <v>0.2</v>
      </c>
      <c r="L107" s="1">
        <v>97</v>
      </c>
      <c r="M107" s="1">
        <f>WEEKNUM(siłownia[[#This Row],[data]],2)</f>
        <v>4</v>
      </c>
    </row>
    <row r="108" spans="1:13" x14ac:dyDescent="0.25">
      <c r="A108" s="4" t="s">
        <v>23</v>
      </c>
      <c r="B108" s="7">
        <v>45316</v>
      </c>
      <c r="C108" s="1">
        <v>2</v>
      </c>
      <c r="D108" s="1">
        <v>10</v>
      </c>
      <c r="E108" s="1">
        <v>40</v>
      </c>
      <c r="F108" s="1" t="str" cm="1">
        <f t="array" ref="F10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08" s="1">
        <f t="shared" si="10"/>
        <v>800</v>
      </c>
      <c r="H108" s="1">
        <f>SUMIFS(siłownia[Intensywność dzienna],siłownia[data],siłownia[[#This Row],[data]],siłownia[Ćwiczenia],siłownia[[#This Row],[Ćwiczenia]])</f>
        <v>2020</v>
      </c>
      <c r="I108" s="9">
        <f>IFERROR(G108/siłownia[[#This Row],[intensywność]],"Trening")</f>
        <v>0.39603960396039606</v>
      </c>
      <c r="J108" s="1">
        <f>_xlfn.MAXIFS(siłownia[Ciężar kg],siłownia[Ćwiczenia],siłownia[[#This Row],[Ćwiczenia]])</f>
        <v>60</v>
      </c>
      <c r="K108" s="5">
        <f>siłownia[[#This Row],[Ciężar kg]]/siłownia[[#This Row],[max total]]</f>
        <v>0.66666666666666663</v>
      </c>
      <c r="L108" s="1">
        <v>97</v>
      </c>
      <c r="M108" s="1">
        <f>WEEKNUM(siłownia[[#This Row],[data]],2)</f>
        <v>4</v>
      </c>
    </row>
    <row r="109" spans="1:13" x14ac:dyDescent="0.25">
      <c r="A109" s="4" t="s">
        <v>23</v>
      </c>
      <c r="B109" s="7">
        <v>45316</v>
      </c>
      <c r="C109" s="1">
        <v>2</v>
      </c>
      <c r="D109" s="1">
        <v>8</v>
      </c>
      <c r="E109" s="1">
        <v>50</v>
      </c>
      <c r="F109" s="1" t="str" cm="1">
        <f t="array" ref="F10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09" s="1">
        <f t="shared" si="10"/>
        <v>800</v>
      </c>
      <c r="H109" s="1">
        <f>SUMIFS(siłownia[Intensywność dzienna],siłownia[data],siłownia[[#This Row],[data]],siłownia[Ćwiczenia],siłownia[[#This Row],[Ćwiczenia]])</f>
        <v>2020</v>
      </c>
      <c r="I109" s="9">
        <f>IFERROR(G109/siłownia[[#This Row],[intensywność]],"Trening")</f>
        <v>0.39603960396039606</v>
      </c>
      <c r="J109" s="1">
        <f>_xlfn.MAXIFS(siłownia[Ciężar kg],siłownia[Ćwiczenia],siłownia[[#This Row],[Ćwiczenia]])</f>
        <v>60</v>
      </c>
      <c r="K109" s="5">
        <f>siłownia[[#This Row],[Ciężar kg]]/siłownia[[#This Row],[max total]]</f>
        <v>0.83333333333333337</v>
      </c>
      <c r="L109" s="1">
        <v>97</v>
      </c>
      <c r="M109" s="1">
        <f>WEEKNUM(siłownia[[#This Row],[data]],2)</f>
        <v>4</v>
      </c>
    </row>
    <row r="110" spans="1:13" x14ac:dyDescent="0.25">
      <c r="A110" s="4" t="s">
        <v>23</v>
      </c>
      <c r="B110" s="7">
        <v>45316</v>
      </c>
      <c r="C110" s="1">
        <v>1</v>
      </c>
      <c r="D110" s="1">
        <v>7</v>
      </c>
      <c r="E110" s="1">
        <v>60</v>
      </c>
      <c r="F110" s="1" t="str" cm="1">
        <f t="array" ref="F11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10" s="1">
        <f t="shared" si="10"/>
        <v>420</v>
      </c>
      <c r="H110" s="1">
        <f>SUMIFS(siłownia[Intensywność dzienna],siłownia[data],siłownia[[#This Row],[data]],siłownia[Ćwiczenia],siłownia[[#This Row],[Ćwiczenia]])</f>
        <v>2020</v>
      </c>
      <c r="I110" s="9">
        <f>IFERROR(G110/siłownia[[#This Row],[intensywność]],"Trening")</f>
        <v>0.20792079207920791</v>
      </c>
      <c r="J110" s="1">
        <f>_xlfn.MAXIFS(siłownia[Ciężar kg],siłownia[Ćwiczenia],siłownia[[#This Row],[Ćwiczenia]])</f>
        <v>60</v>
      </c>
      <c r="K110" s="5">
        <f>siłownia[[#This Row],[Ciężar kg]]/siłownia[[#This Row],[max total]]</f>
        <v>1</v>
      </c>
      <c r="L110" s="1">
        <v>97</v>
      </c>
      <c r="M110" s="1">
        <f>WEEKNUM(siłownia[[#This Row],[data]],2)</f>
        <v>4</v>
      </c>
    </row>
    <row r="111" spans="1:13" x14ac:dyDescent="0.25">
      <c r="A111" s="4" t="s">
        <v>22</v>
      </c>
      <c r="B111" s="7">
        <v>45316</v>
      </c>
      <c r="C111" s="1">
        <v>3</v>
      </c>
      <c r="D111" s="1">
        <v>10</v>
      </c>
      <c r="E111" s="1">
        <v>24</v>
      </c>
      <c r="F111" s="1" t="str" cm="1">
        <f t="array" ref="F11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11" s="1">
        <f t="shared" si="10"/>
        <v>720</v>
      </c>
      <c r="H111" s="1">
        <f>SUMIFS(siłownia[Intensywność dzienna],siłownia[data],siłownia[[#This Row],[data]],siłownia[Ćwiczenia],siłownia[[#This Row],[Ćwiczenia]])</f>
        <v>720</v>
      </c>
      <c r="I111" s="9">
        <f>IFERROR(G111/siłownia[[#This Row],[intensywność]],"Trening")</f>
        <v>1</v>
      </c>
      <c r="J111" s="1">
        <f>_xlfn.MAXIFS(siłownia[Ciężar kg],siłownia[Ćwiczenia],siłownia[[#This Row],[Ćwiczenia]])</f>
        <v>28</v>
      </c>
      <c r="K111" s="5">
        <f>siłownia[[#This Row],[Ciężar kg]]/siłownia[[#This Row],[max total]]</f>
        <v>0.8571428571428571</v>
      </c>
      <c r="L111" s="1">
        <v>97</v>
      </c>
      <c r="M111" s="1">
        <f>WEEKNUM(siłownia[[#This Row],[data]],2)</f>
        <v>4</v>
      </c>
    </row>
    <row r="112" spans="1:13" x14ac:dyDescent="0.25">
      <c r="A112" s="4" t="s">
        <v>21</v>
      </c>
      <c r="B112" s="7">
        <v>45316</v>
      </c>
      <c r="C112" s="1">
        <v>3</v>
      </c>
      <c r="D112" s="1">
        <v>10</v>
      </c>
      <c r="E112" s="1">
        <v>17.5</v>
      </c>
      <c r="F112" s="1" t="str" cm="1">
        <f t="array" ref="F11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12" s="1">
        <f t="shared" si="10"/>
        <v>525</v>
      </c>
      <c r="H112" s="1">
        <f>SUMIFS(siłownia[Intensywność dzienna],siłownia[data],siłownia[[#This Row],[data]],siłownia[Ćwiczenia],siłownia[[#This Row],[Ćwiczenia]])</f>
        <v>525</v>
      </c>
      <c r="I112" s="9">
        <f>IFERROR(G112/siłownia[[#This Row],[intensywność]],"Trening")</f>
        <v>1</v>
      </c>
      <c r="J112" s="1">
        <f>_xlfn.MAXIFS(siłownia[Ciężar kg],siłownia[Ćwiczenia],siłownia[[#This Row],[Ćwiczenia]])</f>
        <v>17.5</v>
      </c>
      <c r="K112" s="5">
        <f>siłownia[[#This Row],[Ciężar kg]]/siłownia[[#This Row],[max total]]</f>
        <v>1</v>
      </c>
      <c r="L112" s="1">
        <v>97</v>
      </c>
      <c r="M112" s="1">
        <f>WEEKNUM(siłownia[[#This Row],[data]],2)</f>
        <v>4</v>
      </c>
    </row>
    <row r="113" spans="1:13" x14ac:dyDescent="0.25">
      <c r="A113" s="4" t="s">
        <v>20</v>
      </c>
      <c r="B113" s="7">
        <v>45316</v>
      </c>
      <c r="C113" s="1">
        <v>4</v>
      </c>
      <c r="D113" s="1">
        <v>12</v>
      </c>
      <c r="E113" s="1">
        <v>39</v>
      </c>
      <c r="F113" s="1" t="str" cm="1">
        <f t="array" ref="F11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13" s="1">
        <f t="shared" si="10"/>
        <v>1872</v>
      </c>
      <c r="H113" s="1">
        <f>SUMIFS(siłownia[Intensywność dzienna],siłownia[data],siłownia[[#This Row],[data]],siłownia[Ćwiczenia],siłownia[[#This Row],[Ćwiczenia]])</f>
        <v>4368</v>
      </c>
      <c r="I113" s="9">
        <f>IFERROR(G113/siłownia[[#This Row],[intensywność]],"Trening")</f>
        <v>0.42857142857142855</v>
      </c>
      <c r="J113" s="1">
        <f>_xlfn.MAXIFS(siłownia[Ciężar kg],siłownia[Ćwiczenia],siłownia[[#This Row],[Ćwiczenia]])</f>
        <v>61</v>
      </c>
      <c r="K113" s="5">
        <f>siłownia[[#This Row],[Ciężar kg]]/siłownia[[#This Row],[max total]]</f>
        <v>0.63934426229508201</v>
      </c>
      <c r="L113" s="1">
        <v>97</v>
      </c>
      <c r="M113" s="1">
        <f>WEEKNUM(siłownia[[#This Row],[data]],2)</f>
        <v>4</v>
      </c>
    </row>
    <row r="114" spans="1:13" x14ac:dyDescent="0.25">
      <c r="A114" s="4" t="s">
        <v>20</v>
      </c>
      <c r="B114" s="7">
        <v>45316</v>
      </c>
      <c r="C114" s="1">
        <v>4</v>
      </c>
      <c r="D114" s="1">
        <v>12</v>
      </c>
      <c r="E114" s="1">
        <v>52</v>
      </c>
      <c r="F114" s="1" t="str" cm="1">
        <f t="array" ref="F11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14" s="1">
        <f t="shared" si="10"/>
        <v>2496</v>
      </c>
      <c r="H114" s="1">
        <f>SUMIFS(siłownia[Intensywność dzienna],siłownia[data],siłownia[[#This Row],[data]],siłownia[Ćwiczenia],siłownia[[#This Row],[Ćwiczenia]])</f>
        <v>4368</v>
      </c>
      <c r="I114" s="9">
        <f>IFERROR(G114/siłownia[[#This Row],[intensywność]],"Trening")</f>
        <v>0.5714285714285714</v>
      </c>
      <c r="J114" s="1">
        <f>_xlfn.MAXIFS(siłownia[Ciężar kg],siłownia[Ćwiczenia],siłownia[[#This Row],[Ćwiczenia]])</f>
        <v>61</v>
      </c>
      <c r="K114" s="5">
        <f>siłownia[[#This Row],[Ciężar kg]]/siłownia[[#This Row],[max total]]</f>
        <v>0.85245901639344257</v>
      </c>
      <c r="L114" s="1">
        <v>97</v>
      </c>
      <c r="M114" s="1">
        <f>WEEKNUM(siłownia[[#This Row],[data]],2)</f>
        <v>4</v>
      </c>
    </row>
    <row r="115" spans="1:13" x14ac:dyDescent="0.25">
      <c r="A115" s="4" t="s">
        <v>6</v>
      </c>
      <c r="B115" s="7">
        <v>45318</v>
      </c>
      <c r="F115" s="1" t="str" cm="1">
        <f t="array" ref="F11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I115" s="9"/>
      <c r="K115" s="5"/>
      <c r="L115" s="1">
        <v>97</v>
      </c>
      <c r="M115" s="1">
        <f>WEEKNUM(siłownia[[#This Row],[data]],2)</f>
        <v>4</v>
      </c>
    </row>
    <row r="116" spans="1:13" x14ac:dyDescent="0.25">
      <c r="A116" s="4" t="s">
        <v>16</v>
      </c>
      <c r="B116" s="7">
        <v>45318</v>
      </c>
      <c r="C116" s="1">
        <v>1</v>
      </c>
      <c r="D116" s="1">
        <v>1</v>
      </c>
      <c r="E116" s="1">
        <v>15</v>
      </c>
      <c r="F116" s="1" t="str" cm="1">
        <f t="array" ref="F11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116" s="1">
        <f>siłownia[[#This Row],[Serie]]*siłownia[[#This Row],[Powtórzenia]]*siłownia[[#This Row],[Ciężar kg]]</f>
        <v>15</v>
      </c>
      <c r="H116" s="1">
        <f>SUMIFS(siłownia[Intensywność dzienna],siłownia[data],siłownia[[#This Row],[data]],siłownia[Ćwiczenia],siłownia[[#This Row],[Ćwiczenia]])</f>
        <v>45</v>
      </c>
      <c r="I116" s="9">
        <f>IFERROR(G116/siłownia[[#This Row],[intensywność]],"Trening")</f>
        <v>0.33333333333333331</v>
      </c>
      <c r="J116" s="1">
        <f>_xlfn.MAXIFS(siłownia[Ciężar kg],siłownia[Ćwiczenia],siłownia[[#This Row],[Ćwiczenia]])</f>
        <v>45</v>
      </c>
      <c r="K116" s="5">
        <f>siłownia[[#This Row],[Ciężar kg]]/siłownia[[#This Row],[max total]]</f>
        <v>0.33333333333333331</v>
      </c>
      <c r="L116" s="1">
        <v>97</v>
      </c>
      <c r="M116" s="1">
        <f>WEEKNUM(siłownia[[#This Row],[data]],2)</f>
        <v>4</v>
      </c>
    </row>
    <row r="117" spans="1:13" x14ac:dyDescent="0.25">
      <c r="A117" s="4" t="s">
        <v>15</v>
      </c>
      <c r="B117" s="7">
        <v>45318</v>
      </c>
      <c r="C117">
        <v>2</v>
      </c>
      <c r="D117">
        <v>8</v>
      </c>
      <c r="E117">
        <v>60</v>
      </c>
      <c r="F117" s="1" t="str" cm="1">
        <f t="array" ref="F11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117" s="1">
        <f>siłownia[[#This Row],[Serie]]*siłownia[[#This Row],[Powtórzenia]]*siłownia[[#This Row],[Ciężar kg]]</f>
        <v>960</v>
      </c>
      <c r="H117" s="1">
        <f>SUMIFS(siłownia[Intensywność dzienna],siłownia[data],siłownia[[#This Row],[data]],siłownia[Ćwiczenia],siłownia[[#This Row],[Ćwiczenia]])</f>
        <v>1960</v>
      </c>
      <c r="I117" s="2">
        <f>IFERROR(G117/siłownia[[#This Row],[intensywność]],"Trening")</f>
        <v>0.48979591836734693</v>
      </c>
      <c r="J117" s="1">
        <f>_xlfn.MAXIFS(siłownia[Ciężar kg],siłownia[Ćwiczenia],siłownia[[#This Row],[Ćwiczenia]])</f>
        <v>70</v>
      </c>
      <c r="K117" s="5">
        <f>siłownia[[#This Row],[Ciężar kg]]/siłownia[[#This Row],[max total]]</f>
        <v>0.8571428571428571</v>
      </c>
      <c r="L117" s="1">
        <v>97</v>
      </c>
      <c r="M117" s="1">
        <f>WEEKNUM(siłownia[[#This Row],[data]],2)</f>
        <v>4</v>
      </c>
    </row>
    <row r="118" spans="1:13" x14ac:dyDescent="0.25">
      <c r="A118" s="4" t="s">
        <v>15</v>
      </c>
      <c r="B118" s="7">
        <v>45318</v>
      </c>
      <c r="C118">
        <v>2</v>
      </c>
      <c r="D118">
        <v>10</v>
      </c>
      <c r="E118">
        <v>50</v>
      </c>
      <c r="F118" s="1" t="str" cm="1">
        <f t="array" ref="F11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118" s="1">
        <f>siłownia[[#This Row],[Serie]]*siłownia[[#This Row],[Powtórzenia]]*siłownia[[#This Row],[Ciężar kg]]</f>
        <v>1000</v>
      </c>
      <c r="H118" s="1">
        <f>SUMIFS(siłownia[Intensywność dzienna],siłownia[data],siłownia[[#This Row],[data]],siłownia[Ćwiczenia],siłownia[[#This Row],[Ćwiczenia]])</f>
        <v>1960</v>
      </c>
      <c r="I118" s="2">
        <f>IFERROR(G118/siłownia[[#This Row],[intensywność]],"Trening")</f>
        <v>0.51020408163265307</v>
      </c>
      <c r="J118" s="1">
        <f>_xlfn.MAXIFS(siłownia[Ciężar kg],siłownia[Ćwiczenia],siłownia[[#This Row],[Ćwiczenia]])</f>
        <v>70</v>
      </c>
      <c r="K118" s="5">
        <f>siłownia[[#This Row],[Ciężar kg]]/siłownia[[#This Row],[max total]]</f>
        <v>0.7142857142857143</v>
      </c>
      <c r="L118" s="1">
        <v>97</v>
      </c>
      <c r="M118" s="1">
        <f>WEEKNUM(siłownia[[#This Row],[data]],2)</f>
        <v>4</v>
      </c>
    </row>
    <row r="119" spans="1:13" x14ac:dyDescent="0.25">
      <c r="A119" s="4" t="s">
        <v>28</v>
      </c>
      <c r="B119" s="7">
        <v>45318</v>
      </c>
      <c r="C119">
        <v>4</v>
      </c>
      <c r="D119">
        <v>8</v>
      </c>
      <c r="E119">
        <v>17.5</v>
      </c>
      <c r="F119" s="1" t="str" cm="1">
        <f t="array" ref="F11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119" s="1">
        <f>siłownia[[#This Row],[Serie]]*siłownia[[#This Row],[Powtórzenia]]*siłownia[[#This Row],[Ciężar kg]]</f>
        <v>560</v>
      </c>
      <c r="H119" s="1">
        <f>SUMIFS(siłownia[Intensywność dzienna],siłownia[data],siłownia[[#This Row],[data]],siłownia[Ćwiczenia],siłownia[[#This Row],[Ćwiczenia]])</f>
        <v>560</v>
      </c>
      <c r="I119" s="2">
        <f>IFERROR(G119/siłownia[[#This Row],[intensywność]],"Trening")</f>
        <v>1</v>
      </c>
      <c r="J119" s="1">
        <f>_xlfn.MAXIFS(siłownia[Ciężar kg],siłownia[Ćwiczenia],siłownia[[#This Row],[Ćwiczenia]])</f>
        <v>20</v>
      </c>
      <c r="K119" s="5">
        <f>siłownia[[#This Row],[Ciężar kg]]/siłownia[[#This Row],[max total]]</f>
        <v>0.875</v>
      </c>
      <c r="L119" s="1">
        <v>97</v>
      </c>
      <c r="M119" s="1">
        <f>WEEKNUM(siłownia[[#This Row],[data]],2)</f>
        <v>4</v>
      </c>
    </row>
    <row r="120" spans="1:13" x14ac:dyDescent="0.25">
      <c r="A120" s="4" t="s">
        <v>12</v>
      </c>
      <c r="B120" s="7">
        <v>45318</v>
      </c>
      <c r="C120">
        <v>4</v>
      </c>
      <c r="D120">
        <v>10</v>
      </c>
      <c r="E120">
        <v>49.5</v>
      </c>
      <c r="F120" s="1" t="str" cm="1">
        <f t="array" ref="F12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120" s="1">
        <f>siłownia[[#This Row],[Serie]]*siłownia[[#This Row],[Powtórzenia]]*siłownia[[#This Row],[Ciężar kg]]</f>
        <v>1980</v>
      </c>
      <c r="H120" s="1">
        <f>SUMIFS(siłownia[Intensywność dzienna],siłownia[data],siłownia[[#This Row],[data]],siłownia[Ćwiczenia],siłownia[[#This Row],[Ćwiczenia]])</f>
        <v>1980</v>
      </c>
      <c r="I120" s="2">
        <f>IFERROR(G120/siłownia[[#This Row],[intensywność]],"Trening")</f>
        <v>1</v>
      </c>
      <c r="J120" s="1">
        <f>_xlfn.MAXIFS(siłownia[Ciężar kg],siłownia[Ćwiczenia],siłownia[[#This Row],[Ćwiczenia]])</f>
        <v>50</v>
      </c>
      <c r="K120" s="5">
        <f>siłownia[[#This Row],[Ciężar kg]]/siłownia[[#This Row],[max total]]</f>
        <v>0.99</v>
      </c>
      <c r="L120" s="1">
        <v>97</v>
      </c>
      <c r="M120" s="1">
        <f>WEEKNUM(siłownia[[#This Row],[data]],2)</f>
        <v>4</v>
      </c>
    </row>
    <row r="121" spans="1:13" x14ac:dyDescent="0.25">
      <c r="A121" s="4" t="s">
        <v>29</v>
      </c>
      <c r="B121" s="7">
        <v>45318</v>
      </c>
      <c r="C121">
        <v>4</v>
      </c>
      <c r="D121">
        <v>7</v>
      </c>
      <c r="E121" s="1">
        <v>17.5</v>
      </c>
      <c r="F121" s="1" t="str" cm="1">
        <f t="array" ref="F12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121" s="1">
        <f>siłownia[[#This Row],[Serie]]*siłownia[[#This Row],[Powtórzenia]]*siłownia[[#This Row],[Ciężar kg]]</f>
        <v>490</v>
      </c>
      <c r="H121" s="1">
        <f>SUMIFS(siłownia[Intensywność dzienna],siłownia[data],siłownia[[#This Row],[data]],siłownia[Ćwiczenia],siłownia[[#This Row],[Ćwiczenia]])</f>
        <v>490</v>
      </c>
      <c r="I121" s="2">
        <f>IFERROR(G121/siłownia[[#This Row],[intensywność]],"Trening")</f>
        <v>1</v>
      </c>
      <c r="J121" s="1">
        <f>_xlfn.MAXIFS(siłownia[Ciężar kg],siłownia[Ćwiczenia],siłownia[[#This Row],[Ćwiczenia]])</f>
        <v>30</v>
      </c>
      <c r="K121" s="5">
        <f>siłownia[[#This Row],[Ciężar kg]]/siłownia[[#This Row],[max total]]</f>
        <v>0.58333333333333337</v>
      </c>
      <c r="L121" s="1">
        <v>97</v>
      </c>
      <c r="M121" s="1">
        <f>WEEKNUM(siłownia[[#This Row],[data]],2)</f>
        <v>4</v>
      </c>
    </row>
    <row r="122" spans="1:13" x14ac:dyDescent="0.25">
      <c r="A122" s="4" t="s">
        <v>10</v>
      </c>
      <c r="B122" s="7">
        <v>45318</v>
      </c>
      <c r="C122">
        <v>3</v>
      </c>
      <c r="D122">
        <v>10</v>
      </c>
      <c r="E122">
        <v>6</v>
      </c>
      <c r="F122" s="1" t="str" cm="1">
        <f t="array" ref="F12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122" s="1">
        <f>siłownia[[#This Row],[Serie]]*siłownia[[#This Row],[Powtórzenia]]*siłownia[[#This Row],[Ciężar kg]]</f>
        <v>180</v>
      </c>
      <c r="H122" s="1">
        <f>SUMIFS(siłownia[Intensywność dzienna],siłownia[data],siłownia[[#This Row],[data]],siłownia[Ćwiczenia],siłownia[[#This Row],[Ćwiczenia]])</f>
        <v>180</v>
      </c>
      <c r="I122" s="2">
        <f>IFERROR(G122/siłownia[[#This Row],[intensywność]],"Trening")</f>
        <v>1</v>
      </c>
      <c r="J122" s="1">
        <f>_xlfn.MAXIFS(siłownia[Ciężar kg],siłownia[Ćwiczenia],siłownia[[#This Row],[Ćwiczenia]])</f>
        <v>7</v>
      </c>
      <c r="K122" s="5">
        <f>siłownia[[#This Row],[Ciężar kg]]/siłownia[[#This Row],[max total]]</f>
        <v>0.8571428571428571</v>
      </c>
      <c r="L122" s="1">
        <v>97</v>
      </c>
      <c r="M122" s="1">
        <f>WEEKNUM(siłownia[[#This Row],[data]],2)</f>
        <v>4</v>
      </c>
    </row>
    <row r="123" spans="1:13" x14ac:dyDescent="0.25">
      <c r="A123" s="4" t="s">
        <v>1</v>
      </c>
      <c r="B123" s="7">
        <v>45318</v>
      </c>
      <c r="C123">
        <v>3</v>
      </c>
      <c r="D123">
        <v>10</v>
      </c>
      <c r="E123">
        <v>6</v>
      </c>
      <c r="F123" s="1" t="str" cm="1">
        <f t="array" ref="F12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123" s="1">
        <f>siłownia[[#This Row],[Serie]]*siłownia[[#This Row],[Powtórzenia]]*siłownia[[#This Row],[Ciężar kg]]</f>
        <v>180</v>
      </c>
      <c r="H123" s="1">
        <f>SUMIFS(siłownia[Intensywność dzienna],siłownia[data],siłownia[[#This Row],[data]],siłownia[Ćwiczenia],siłownia[[#This Row],[Ćwiczenia]])</f>
        <v>180</v>
      </c>
      <c r="I123" s="2">
        <f>IFERROR(G123/siłownia[[#This Row],[intensywność]],"Trening")</f>
        <v>1</v>
      </c>
      <c r="J123" s="1">
        <f>_xlfn.MAXIFS(siłownia[Ciężar kg],siłownia[Ćwiczenia],siłownia[[#This Row],[Ćwiczenia]])</f>
        <v>23</v>
      </c>
      <c r="K123" s="5">
        <f>siłownia[[#This Row],[Ciężar kg]]/siłownia[[#This Row],[max total]]</f>
        <v>0.2608695652173913</v>
      </c>
      <c r="L123" s="1">
        <v>97</v>
      </c>
      <c r="M123" s="1">
        <f>WEEKNUM(siłownia[[#This Row],[data]],2)</f>
        <v>4</v>
      </c>
    </row>
    <row r="124" spans="1:13" x14ac:dyDescent="0.25">
      <c r="A124" s="4" t="s">
        <v>7</v>
      </c>
      <c r="B124" s="7">
        <v>45318</v>
      </c>
      <c r="C124">
        <v>3</v>
      </c>
      <c r="D124">
        <v>10</v>
      </c>
      <c r="E124">
        <v>32.5</v>
      </c>
      <c r="F124" s="1" t="str" cm="1">
        <f t="array" ref="F12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124" s="1">
        <f>siłownia[[#This Row],[Serie]]*siłownia[[#This Row],[Powtórzenia]]*siłownia[[#This Row],[Ciężar kg]]</f>
        <v>975</v>
      </c>
      <c r="H124" s="1">
        <f>SUMIFS(siłownia[Intensywność dzienna],siłownia[data],siłownia[[#This Row],[data]],siłownia[Ćwiczenia],siłownia[[#This Row],[Ćwiczenia]])</f>
        <v>975</v>
      </c>
      <c r="I124" s="2">
        <f>IFERROR(G124/siłownia[[#This Row],[intensywność]],"Trening")</f>
        <v>1</v>
      </c>
      <c r="J124" s="1">
        <f>_xlfn.MAXIFS(siłownia[Ciężar kg],siłownia[Ćwiczenia],siłownia[[#This Row],[Ćwiczenia]])</f>
        <v>35</v>
      </c>
      <c r="K124" s="5">
        <f>siłownia[[#This Row],[Ciężar kg]]/siłownia[[#This Row],[max total]]</f>
        <v>0.9285714285714286</v>
      </c>
      <c r="L124" s="1">
        <v>97</v>
      </c>
      <c r="M124" s="1">
        <f>WEEKNUM(siłownia[[#This Row],[data]],2)</f>
        <v>4</v>
      </c>
    </row>
    <row r="125" spans="1:13" x14ac:dyDescent="0.25">
      <c r="A125" s="4" t="s">
        <v>16</v>
      </c>
      <c r="B125" s="7">
        <v>45318</v>
      </c>
      <c r="C125" s="1">
        <v>1</v>
      </c>
      <c r="D125" s="1">
        <v>1</v>
      </c>
      <c r="E125" s="1">
        <v>30</v>
      </c>
      <c r="F125" s="1" t="str" cm="1">
        <f t="array" ref="F12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125" s="1">
        <f>siłownia[[#This Row],[Serie]]*siłownia[[#This Row],[Powtórzenia]]*siłownia[[#This Row],[Ciężar kg]]</f>
        <v>30</v>
      </c>
      <c r="H125" s="1">
        <f>SUMIFS(siłownia[Intensywność dzienna],siłownia[data],siłownia[[#This Row],[data]],siłownia[Ćwiczenia],siłownia[[#This Row],[Ćwiczenia]])</f>
        <v>45</v>
      </c>
      <c r="I125" s="2">
        <f>IFERROR(G125/siłownia[[#This Row],[intensywność]],"Trening")</f>
        <v>0.66666666666666663</v>
      </c>
      <c r="J125" s="1">
        <f>_xlfn.MAXIFS(siłownia[Ciężar kg],siłownia[Ćwiczenia],siłownia[[#This Row],[Ćwiczenia]])</f>
        <v>45</v>
      </c>
      <c r="K125" s="5">
        <f>siłownia[[#This Row],[Ciężar kg]]/siłownia[[#This Row],[max total]]</f>
        <v>0.66666666666666663</v>
      </c>
      <c r="L125" s="1">
        <v>97</v>
      </c>
      <c r="M125" s="1">
        <f>WEEKNUM(siłownia[[#This Row],[data]],2)</f>
        <v>4</v>
      </c>
    </row>
    <row r="126" spans="1:13" x14ac:dyDescent="0.25">
      <c r="A126" s="4" t="s">
        <v>6</v>
      </c>
      <c r="B126" s="8">
        <v>45320</v>
      </c>
      <c r="F126" s="1" t="str" cm="1">
        <f t="array" ref="F12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126" s="5"/>
      <c r="L126" s="1">
        <v>97</v>
      </c>
      <c r="M126" s="1">
        <f>WEEKNUM(siłownia[[#This Row],[data]],2)</f>
        <v>5</v>
      </c>
    </row>
    <row r="127" spans="1:13" x14ac:dyDescent="0.25">
      <c r="A127" s="4" t="s">
        <v>16</v>
      </c>
      <c r="B127" s="8">
        <v>45320</v>
      </c>
      <c r="C127" s="1">
        <v>1</v>
      </c>
      <c r="D127" s="1">
        <v>1</v>
      </c>
      <c r="E127" s="1">
        <v>10</v>
      </c>
      <c r="F127" s="1" t="str" cm="1">
        <f t="array" ref="F12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127" s="1">
        <f>siłownia[[#This Row],[Serie]]*siłownia[[#This Row],[Powtórzenia]]*siłownia[[#This Row],[Ciężar kg]]</f>
        <v>10</v>
      </c>
      <c r="H127" s="1">
        <f>SUMIFS(siłownia[Intensywność dzienna],siłownia[data],siłownia[[#This Row],[data]],siłownia[Ćwiczenia],siłownia[[#This Row],[Ćwiczenia]])</f>
        <v>35</v>
      </c>
      <c r="I127" s="2">
        <f>IFERROR(G127/siłownia[[#This Row],[intensywność]],"Trening")</f>
        <v>0.2857142857142857</v>
      </c>
      <c r="J127" s="1">
        <f>_xlfn.MAXIFS(siłownia[Ciężar kg],siłownia[Ćwiczenia],siłownia[[#This Row],[Ćwiczenia]])</f>
        <v>45</v>
      </c>
      <c r="K127" s="5">
        <f>siłownia[[#This Row],[Ciężar kg]]/siłownia[[#This Row],[max total]]</f>
        <v>0.22222222222222221</v>
      </c>
      <c r="L127" s="1">
        <v>97</v>
      </c>
      <c r="M127" s="1">
        <f>WEEKNUM(siłownia[[#This Row],[data]],2)</f>
        <v>5</v>
      </c>
    </row>
    <row r="128" spans="1:13" x14ac:dyDescent="0.25">
      <c r="A128" s="4" t="s">
        <v>4</v>
      </c>
      <c r="B128" s="8">
        <v>45320</v>
      </c>
      <c r="C128" s="1">
        <v>4</v>
      </c>
      <c r="D128" s="1">
        <v>10</v>
      </c>
      <c r="E128" s="1">
        <v>4</v>
      </c>
      <c r="F128" s="1" t="str" cm="1">
        <f t="array" ref="F12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128" s="1">
        <f>siłownia[[#This Row],[Serie]]*siłownia[[#This Row],[Powtórzenia]]*siłownia[[#This Row],[Ciężar kg]]</f>
        <v>160</v>
      </c>
      <c r="H128" s="1">
        <f>SUMIFS(siłownia[Intensywność dzienna],siłownia[data],siłownia[[#This Row],[data]],siłownia[Ćwiczenia],siłownia[[#This Row],[Ćwiczenia]])</f>
        <v>160</v>
      </c>
      <c r="I128" s="2">
        <f>IFERROR(G128/siłownia[[#This Row],[intensywność]],"Trening")</f>
        <v>1</v>
      </c>
      <c r="J128" s="1">
        <f>_xlfn.MAXIFS(siłownia[Ciężar kg],siłownia[Ćwiczenia],siłownia[[#This Row],[Ćwiczenia]])</f>
        <v>6</v>
      </c>
      <c r="K128" s="5">
        <f>siłownia[[#This Row],[Ciężar kg]]/siłownia[[#This Row],[max total]]</f>
        <v>0.66666666666666663</v>
      </c>
      <c r="L128" s="1">
        <v>97</v>
      </c>
      <c r="M128" s="1">
        <f>WEEKNUM(siłownia[[#This Row],[data]],2)</f>
        <v>5</v>
      </c>
    </row>
    <row r="129" spans="1:13" x14ac:dyDescent="0.25">
      <c r="A129" s="4" t="s">
        <v>43</v>
      </c>
      <c r="B129" s="8">
        <v>45320</v>
      </c>
      <c r="C129" s="1">
        <v>2</v>
      </c>
      <c r="D129" s="1">
        <v>10</v>
      </c>
      <c r="E129" s="1">
        <v>40</v>
      </c>
      <c r="F129" s="1" t="str" cm="1">
        <f t="array" ref="F12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129" s="1">
        <f>siłownia[[#This Row],[Serie]]*siłownia[[#This Row],[Powtórzenia]]*siłownia[[#This Row],[Ciężar kg]]</f>
        <v>800</v>
      </c>
      <c r="H129" s="1">
        <f>SUMIFS(siłownia[Intensywność dzienna],siłownia[data],siłownia[[#This Row],[data]],siłownia[Ćwiczenia],siłownia[[#This Row],[Ćwiczenia]])</f>
        <v>1130</v>
      </c>
      <c r="I129" s="2">
        <f>IFERROR(G129/siłownia[[#This Row],[intensywność]],"Trening")</f>
        <v>0.70796460176991149</v>
      </c>
      <c r="J129" s="1">
        <f>_xlfn.MAXIFS(siłownia[Ciężar kg],siłownia[Ćwiczenia],siłownia[[#This Row],[Ćwiczenia]])</f>
        <v>60</v>
      </c>
      <c r="K129" s="5">
        <f>siłownia[[#This Row],[Ciężar kg]]/siłownia[[#This Row],[max total]]</f>
        <v>0.66666666666666663</v>
      </c>
      <c r="L129" s="1">
        <v>97</v>
      </c>
      <c r="M129" s="1">
        <f>WEEKNUM(siłownia[[#This Row],[data]],2)</f>
        <v>5</v>
      </c>
    </row>
    <row r="130" spans="1:13" x14ac:dyDescent="0.25">
      <c r="A130" s="4" t="s">
        <v>43</v>
      </c>
      <c r="B130" s="8">
        <v>45320</v>
      </c>
      <c r="C130" s="1">
        <v>1</v>
      </c>
      <c r="D130" s="1">
        <v>11</v>
      </c>
      <c r="E130" s="1">
        <v>30</v>
      </c>
      <c r="F130" s="1" t="str" cm="1">
        <f t="array" ref="F13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130" s="1">
        <f>siłownia[[#This Row],[Serie]]*siłownia[[#This Row],[Powtórzenia]]*siłownia[[#This Row],[Ciężar kg]]</f>
        <v>330</v>
      </c>
      <c r="H130" s="1">
        <f>SUMIFS(siłownia[Intensywność dzienna],siłownia[data],siłownia[[#This Row],[data]],siłownia[Ćwiczenia],siłownia[[#This Row],[Ćwiczenia]])</f>
        <v>1130</v>
      </c>
      <c r="I130" s="2">
        <f>IFERROR(G130/siłownia[[#This Row],[intensywność]],"Trening")</f>
        <v>0.29203539823008851</v>
      </c>
      <c r="J130" s="1">
        <f>_xlfn.MAXIFS(siłownia[Ciężar kg],siłownia[Ćwiczenia],siłownia[[#This Row],[Ćwiczenia]])</f>
        <v>60</v>
      </c>
      <c r="K130" s="5">
        <f>siłownia[[#This Row],[Ciężar kg]]/siłownia[[#This Row],[max total]]</f>
        <v>0.5</v>
      </c>
      <c r="L130" s="1">
        <v>97</v>
      </c>
      <c r="M130" s="1">
        <f>WEEKNUM(siłownia[[#This Row],[data]],2)</f>
        <v>5</v>
      </c>
    </row>
    <row r="131" spans="1:13" x14ac:dyDescent="0.25">
      <c r="A131" s="4" t="s">
        <v>5</v>
      </c>
      <c r="B131" s="8">
        <v>45320</v>
      </c>
      <c r="C131" s="1">
        <v>3</v>
      </c>
      <c r="D131" s="1">
        <v>12</v>
      </c>
      <c r="E131" s="1">
        <v>12.5</v>
      </c>
      <c r="F131" s="1" t="str" cm="1">
        <f t="array" ref="F13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131" s="1">
        <f>siłownia[[#This Row],[Serie]]*siłownia[[#This Row],[Powtórzenia]]*siłownia[[#This Row],[Ciężar kg]]</f>
        <v>450</v>
      </c>
      <c r="H131" s="1">
        <f>SUMIFS(siłownia[Intensywność dzienna],siłownia[data],siłownia[[#This Row],[data]],siłownia[Ćwiczenia],siłownia[[#This Row],[Ćwiczenia]])</f>
        <v>450</v>
      </c>
      <c r="I131" s="2">
        <f>IFERROR(G131/siłownia[[#This Row],[intensywność]],"Trening")</f>
        <v>1</v>
      </c>
      <c r="J131" s="1">
        <f>_xlfn.MAXIFS(siłownia[Ciężar kg],siłownia[Ćwiczenia],siłownia[[#This Row],[Ćwiczenia]])</f>
        <v>17.5</v>
      </c>
      <c r="K131" s="5">
        <f>siłownia[[#This Row],[Ciężar kg]]/siłownia[[#This Row],[max total]]</f>
        <v>0.7142857142857143</v>
      </c>
      <c r="L131" s="1">
        <v>97</v>
      </c>
      <c r="M131" s="1">
        <f>WEEKNUM(siłownia[[#This Row],[data]],2)</f>
        <v>5</v>
      </c>
    </row>
    <row r="132" spans="1:13" x14ac:dyDescent="0.25">
      <c r="A132" s="4" t="s">
        <v>3</v>
      </c>
      <c r="B132" s="8">
        <v>45320</v>
      </c>
      <c r="C132" s="1">
        <v>3</v>
      </c>
      <c r="D132" s="1">
        <v>12</v>
      </c>
      <c r="E132" s="1">
        <v>43</v>
      </c>
      <c r="F132" s="1" t="str" cm="1">
        <f t="array" ref="F13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132" s="1">
        <f>siłownia[[#This Row],[Serie]]*siłownia[[#This Row],[Powtórzenia]]*siłownia[[#This Row],[Ciężar kg]]</f>
        <v>1548</v>
      </c>
      <c r="H132" s="1">
        <f>SUMIFS(siłownia[Intensywność dzienna],siłownia[data],siłownia[[#This Row],[data]],siłownia[Ćwiczenia],siłownia[[#This Row],[Ćwiczenia]])</f>
        <v>1968</v>
      </c>
      <c r="I132" s="2">
        <f>IFERROR(G132/siłownia[[#This Row],[intensywność]],"Trening")</f>
        <v>0.78658536585365857</v>
      </c>
      <c r="J132" s="1">
        <f>_xlfn.MAXIFS(siłownia[Ciężar kg],siłownia[Ćwiczenia],siłownia[[#This Row],[Ćwiczenia]])</f>
        <v>54.5</v>
      </c>
      <c r="K132" s="5">
        <f>siłownia[[#This Row],[Ciężar kg]]/siłownia[[#This Row],[max total]]</f>
        <v>0.78899082568807344</v>
      </c>
      <c r="L132" s="1">
        <v>97</v>
      </c>
      <c r="M132" s="1">
        <f>WEEKNUM(siłownia[[#This Row],[data]],2)</f>
        <v>5</v>
      </c>
    </row>
    <row r="133" spans="1:13" x14ac:dyDescent="0.25">
      <c r="A133" s="4" t="s">
        <v>3</v>
      </c>
      <c r="B133" s="8">
        <v>45320</v>
      </c>
      <c r="C133" s="1">
        <v>1</v>
      </c>
      <c r="D133" s="1">
        <v>14</v>
      </c>
      <c r="E133" s="1">
        <v>30</v>
      </c>
      <c r="F133" s="1" t="str" cm="1">
        <f t="array" ref="F13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133" s="1">
        <f>siłownia[[#This Row],[Serie]]*siłownia[[#This Row],[Powtórzenia]]*siłownia[[#This Row],[Ciężar kg]]</f>
        <v>420</v>
      </c>
      <c r="H133" s="1">
        <f>SUMIFS(siłownia[Intensywność dzienna],siłownia[data],siłownia[[#This Row],[data]],siłownia[Ćwiczenia],siłownia[[#This Row],[Ćwiczenia]])</f>
        <v>1968</v>
      </c>
      <c r="I133" s="2">
        <f>IFERROR(G133/siłownia[[#This Row],[intensywność]],"Trening")</f>
        <v>0.21341463414634146</v>
      </c>
      <c r="J133" s="1">
        <f>_xlfn.MAXIFS(siłownia[Ciężar kg],siłownia[Ćwiczenia],siłownia[[#This Row],[Ćwiczenia]])</f>
        <v>54.5</v>
      </c>
      <c r="K133" s="5">
        <f>siłownia[[#This Row],[Ciężar kg]]/siłownia[[#This Row],[max total]]</f>
        <v>0.55045871559633031</v>
      </c>
      <c r="L133" s="1">
        <v>97</v>
      </c>
      <c r="M133" s="1">
        <f>WEEKNUM(siłownia[[#This Row],[data]],2)</f>
        <v>5</v>
      </c>
    </row>
    <row r="134" spans="1:13" x14ac:dyDescent="0.25">
      <c r="A134" s="4" t="s">
        <v>2</v>
      </c>
      <c r="B134" s="8">
        <v>45320</v>
      </c>
      <c r="C134" s="1">
        <v>3</v>
      </c>
      <c r="D134" s="1">
        <v>12</v>
      </c>
      <c r="E134" s="1">
        <v>35</v>
      </c>
      <c r="F134" s="1" t="str" cm="1">
        <f t="array" ref="F13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134" s="1">
        <f>siłownia[[#This Row],[Serie]]*siłownia[[#This Row],[Powtórzenia]]*siłownia[[#This Row],[Ciężar kg]]</f>
        <v>1260</v>
      </c>
      <c r="H134" s="1">
        <f>SUMIFS(siłownia[Intensywność dzienna],siłownia[data],siłownia[[#This Row],[data]],siłownia[Ćwiczenia],siłownia[[#This Row],[Ćwiczenia]])</f>
        <v>1260</v>
      </c>
      <c r="I134" s="2">
        <f>IFERROR(G134/siłownia[[#This Row],[intensywność]],"Trening")</f>
        <v>1</v>
      </c>
      <c r="J134" s="1">
        <f>_xlfn.MAXIFS(siłownia[Ciężar kg],siłownia[Ćwiczenia],siłownia[[#This Row],[Ćwiczenia]])</f>
        <v>43</v>
      </c>
      <c r="K134" s="5">
        <f>siłownia[[#This Row],[Ciężar kg]]/siłownia[[#This Row],[max total]]</f>
        <v>0.81395348837209303</v>
      </c>
      <c r="L134" s="1">
        <v>97</v>
      </c>
      <c r="M134" s="1">
        <f>WEEKNUM(siłownia[[#This Row],[data]],2)</f>
        <v>5</v>
      </c>
    </row>
    <row r="135" spans="1:13" x14ac:dyDescent="0.25">
      <c r="A135" s="4" t="s">
        <v>1</v>
      </c>
      <c r="B135" s="8">
        <v>45320</v>
      </c>
      <c r="C135" s="1">
        <v>3</v>
      </c>
      <c r="D135" s="1">
        <v>12</v>
      </c>
      <c r="E135" s="1">
        <v>4</v>
      </c>
      <c r="F135" s="1" t="str" cm="1">
        <f t="array" ref="F13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135" s="1">
        <f>siłownia[[#This Row],[Serie]]*siłownia[[#This Row],[Powtórzenia]]*siłownia[[#This Row],[Ciężar kg]]</f>
        <v>144</v>
      </c>
      <c r="H135" s="1">
        <f>SUMIFS(siłownia[Intensywność dzienna],siłownia[data],siłownia[[#This Row],[data]],siłownia[Ćwiczenia],siłownia[[#This Row],[Ćwiczenia]])</f>
        <v>144</v>
      </c>
      <c r="I135" s="2">
        <f>IFERROR(G135/siłownia[[#This Row],[intensywność]],"Trening")</f>
        <v>1</v>
      </c>
      <c r="J135" s="1">
        <f>_xlfn.MAXIFS(siłownia[Ciężar kg],siłownia[Ćwiczenia],siłownia[[#This Row],[Ćwiczenia]])</f>
        <v>23</v>
      </c>
      <c r="K135" s="5">
        <f>siłownia[[#This Row],[Ciężar kg]]/siłownia[[#This Row],[max total]]</f>
        <v>0.17391304347826086</v>
      </c>
      <c r="L135" s="1">
        <v>98</v>
      </c>
      <c r="M135" s="1">
        <f>WEEKNUM(siłownia[[#This Row],[data]],2)</f>
        <v>5</v>
      </c>
    </row>
    <row r="136" spans="1:13" x14ac:dyDescent="0.25">
      <c r="A136" s="4" t="s">
        <v>0</v>
      </c>
      <c r="B136" s="8">
        <v>45320</v>
      </c>
      <c r="C136" s="1">
        <v>2</v>
      </c>
      <c r="D136" s="1">
        <v>6</v>
      </c>
      <c r="E136" s="1">
        <v>30</v>
      </c>
      <c r="F136" s="1" t="str" cm="1">
        <f t="array" ref="F13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136" s="1">
        <f>siłownia[[#This Row],[Serie]]*siłownia[[#This Row],[Powtórzenia]]*siłownia[[#This Row],[Ciężar kg]]</f>
        <v>360</v>
      </c>
      <c r="H136" s="1">
        <f>SUMIFS(siłownia[Intensywność dzienna],siłownia[data],siłownia[[#This Row],[data]],siłownia[Ćwiczenia],siłownia[[#This Row],[Ćwiczenia]])</f>
        <v>920</v>
      </c>
      <c r="I136" s="2">
        <f>IFERROR(G136/siłownia[[#This Row],[intensywność]],"Trening")</f>
        <v>0.39130434782608697</v>
      </c>
      <c r="J136" s="1">
        <f>_xlfn.MAXIFS(siłownia[Ciężar kg],siłownia[Ćwiczenia],siłownia[[#This Row],[Ćwiczenia]])</f>
        <v>30</v>
      </c>
      <c r="K136" s="5">
        <f>siłownia[[#This Row],[Ciężar kg]]/siłownia[[#This Row],[max total]]</f>
        <v>1</v>
      </c>
      <c r="L136" s="1">
        <v>98</v>
      </c>
      <c r="M136" s="1">
        <f>WEEKNUM(siłownia[[#This Row],[data]],2)</f>
        <v>5</v>
      </c>
    </row>
    <row r="137" spans="1:13" x14ac:dyDescent="0.25">
      <c r="A137" s="4" t="s">
        <v>0</v>
      </c>
      <c r="B137" s="8">
        <v>45320</v>
      </c>
      <c r="C137" s="1">
        <v>2</v>
      </c>
      <c r="D137" s="1">
        <v>14</v>
      </c>
      <c r="E137" s="1">
        <v>20</v>
      </c>
      <c r="F137" s="1" t="str" cm="1">
        <f t="array" ref="F13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137" s="1">
        <f>siłownia[[#This Row],[Serie]]*siłownia[[#This Row],[Powtórzenia]]*siłownia[[#This Row],[Ciężar kg]]</f>
        <v>560</v>
      </c>
      <c r="H137" s="1">
        <f>SUMIFS(siłownia[Intensywność dzienna],siłownia[data],siłownia[[#This Row],[data]],siłownia[Ćwiczenia],siłownia[[#This Row],[Ćwiczenia]])</f>
        <v>920</v>
      </c>
      <c r="I137" s="2">
        <f>IFERROR(G137/siłownia[[#This Row],[intensywność]],"Trening")</f>
        <v>0.60869565217391308</v>
      </c>
      <c r="J137" s="1">
        <f>_xlfn.MAXIFS(siłownia[Ciężar kg],siłownia[Ćwiczenia],siłownia[[#This Row],[Ćwiczenia]])</f>
        <v>30</v>
      </c>
      <c r="K137" s="5">
        <f>siłownia[[#This Row],[Ciężar kg]]/siłownia[[#This Row],[max total]]</f>
        <v>0.66666666666666663</v>
      </c>
      <c r="L137" s="1">
        <v>98</v>
      </c>
      <c r="M137" s="1">
        <f>WEEKNUM(siłownia[[#This Row],[data]],2)</f>
        <v>5</v>
      </c>
    </row>
    <row r="138" spans="1:13" x14ac:dyDescent="0.25">
      <c r="A138" s="4" t="s">
        <v>44</v>
      </c>
      <c r="B138" s="8">
        <v>45320</v>
      </c>
      <c r="C138" s="1">
        <v>3</v>
      </c>
      <c r="D138" s="1">
        <v>7</v>
      </c>
      <c r="E138" s="1">
        <v>12.5</v>
      </c>
      <c r="F138" s="1" t="str" cm="1">
        <f t="array" ref="F13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138" s="1">
        <f>siłownia[[#This Row],[Serie]]*siłownia[[#This Row],[Powtórzenia]]*siłownia[[#This Row],[Ciężar kg]]</f>
        <v>262.5</v>
      </c>
      <c r="H138" s="1">
        <f>SUMIFS(siłownia[Intensywność dzienna],siłownia[data],siłownia[[#This Row],[data]],siłownia[Ćwiczenia],siłownia[[#This Row],[Ćwiczenia]])</f>
        <v>262.5</v>
      </c>
      <c r="I138" s="2">
        <f>IFERROR(G138/siłownia[[#This Row],[intensywność]],"Trening")</f>
        <v>1</v>
      </c>
      <c r="J138" s="1">
        <f>_xlfn.MAXIFS(siłownia[Ciężar kg],siłownia[Ćwiczenia],siłownia[[#This Row],[Ćwiczenia]])</f>
        <v>12.5</v>
      </c>
      <c r="K138" s="5">
        <f>siłownia[[#This Row],[Ciężar kg]]/siłownia[[#This Row],[max total]]</f>
        <v>1</v>
      </c>
      <c r="L138" s="1">
        <v>98</v>
      </c>
      <c r="M138" s="1">
        <f>WEEKNUM(siłownia[[#This Row],[data]],2)</f>
        <v>5</v>
      </c>
    </row>
    <row r="139" spans="1:13" x14ac:dyDescent="0.25">
      <c r="A139" s="4" t="s">
        <v>16</v>
      </c>
      <c r="B139" s="8">
        <v>45320</v>
      </c>
      <c r="C139" s="1">
        <v>1</v>
      </c>
      <c r="D139" s="1">
        <v>1</v>
      </c>
      <c r="E139" s="1">
        <v>25</v>
      </c>
      <c r="F139" s="1" t="str" cm="1">
        <f t="array" ref="F13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139" s="1">
        <f>siłownia[[#This Row],[Serie]]*siłownia[[#This Row],[Powtórzenia]]*siłownia[[#This Row],[Ciężar kg]]</f>
        <v>25</v>
      </c>
      <c r="H139" s="1">
        <f>SUMIFS(siłownia[Intensywność dzienna],siłownia[data],siłownia[[#This Row],[data]],siłownia[Ćwiczenia],siłownia[[#This Row],[Ćwiczenia]])</f>
        <v>35</v>
      </c>
      <c r="I139" s="2">
        <f>IFERROR(G139/siłownia[[#This Row],[intensywność]],"Trening")</f>
        <v>0.7142857142857143</v>
      </c>
      <c r="J139" s="1">
        <f>_xlfn.MAXIFS(siłownia[Ciężar kg],siłownia[Ćwiczenia],siłownia[[#This Row],[Ćwiczenia]])</f>
        <v>45</v>
      </c>
      <c r="K139" s="5">
        <f>siłownia[[#This Row],[Ciężar kg]]/siłownia[[#This Row],[max total]]</f>
        <v>0.55555555555555558</v>
      </c>
      <c r="L139" s="1">
        <v>98</v>
      </c>
      <c r="M139" s="1">
        <f>WEEKNUM(siłownia[[#This Row],[data]],2)</f>
        <v>5</v>
      </c>
    </row>
    <row r="140" spans="1:13" x14ac:dyDescent="0.25">
      <c r="A140" s="4" t="s">
        <v>6</v>
      </c>
      <c r="B140" s="3">
        <v>45322</v>
      </c>
      <c r="C140" s="7"/>
      <c r="F140" s="1" t="str" cm="1">
        <f t="array" ref="F14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140" s="5"/>
      <c r="L140" s="1">
        <v>98</v>
      </c>
      <c r="M140" s="1">
        <f>WEEKNUM(siłownia[[#This Row],[data]],2)</f>
        <v>5</v>
      </c>
    </row>
    <row r="141" spans="1:13" x14ac:dyDescent="0.25">
      <c r="A141" s="4" t="s">
        <v>16</v>
      </c>
      <c r="B141" s="3">
        <v>45322</v>
      </c>
      <c r="C141" s="1">
        <v>1</v>
      </c>
      <c r="D141" s="1">
        <v>1</v>
      </c>
      <c r="E141" s="1">
        <v>8</v>
      </c>
      <c r="F141" s="1" t="str" cm="1">
        <f t="array" ref="F14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141" s="1">
        <f>siłownia[[#This Row],[Serie]]*siłownia[[#This Row],[Powtórzenia]]*siłownia[[#This Row],[Ciężar kg]]</f>
        <v>8</v>
      </c>
      <c r="H141" s="1">
        <f>SUMIFS(siłownia[Intensywność dzienna],siłownia[data],siłownia[[#This Row],[data]],siłownia[Ćwiczenia],siłownia[[#This Row],[Ćwiczenia]])</f>
        <v>28</v>
      </c>
      <c r="I141" s="2">
        <f>IFERROR(G141/siłownia[[#This Row],[intensywność]],"Trening")</f>
        <v>0.2857142857142857</v>
      </c>
      <c r="J141" s="1">
        <f>_xlfn.MAXIFS(siłownia[Ciężar kg],siłownia[Ćwiczenia],siłownia[[#This Row],[Ćwiczenia]])</f>
        <v>45</v>
      </c>
      <c r="K141" s="5">
        <f>siłownia[[#This Row],[Ciężar kg]]/siłownia[[#This Row],[max total]]</f>
        <v>0.17777777777777778</v>
      </c>
      <c r="L141" s="1">
        <v>98</v>
      </c>
      <c r="M141" s="1">
        <f>WEEKNUM(siłownia[[#This Row],[data]],2)</f>
        <v>5</v>
      </c>
    </row>
    <row r="142" spans="1:13" x14ac:dyDescent="0.25">
      <c r="A142" s="4" t="s">
        <v>24</v>
      </c>
      <c r="B142" s="3">
        <v>45322</v>
      </c>
      <c r="C142" s="1">
        <v>3</v>
      </c>
      <c r="D142" s="1">
        <v>10</v>
      </c>
      <c r="E142" s="1">
        <v>4</v>
      </c>
      <c r="F142" s="1" t="str" cm="1">
        <f t="array" ref="F14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42" s="1">
        <f>siłownia[[#This Row],[Serie]]*siłownia[[#This Row],[Powtórzenia]]*siłownia[[#This Row],[Ciężar kg]]</f>
        <v>120</v>
      </c>
      <c r="H142" s="1">
        <f>SUMIFS(siłownia[Intensywność dzienna],siłownia[data],siłownia[[#This Row],[data]],siłownia[Ćwiczenia],siłownia[[#This Row],[Ćwiczenia]])</f>
        <v>120</v>
      </c>
      <c r="I142" s="2">
        <f>IFERROR(G142/siłownia[[#This Row],[intensywność]],"Trening")</f>
        <v>1</v>
      </c>
      <c r="J142" s="1">
        <f>_xlfn.MAXIFS(siłownia[Ciężar kg],siłownia[Ćwiczenia],siłownia[[#This Row],[Ćwiczenia]])</f>
        <v>5</v>
      </c>
      <c r="K142" s="5">
        <f>siłownia[[#This Row],[Ciężar kg]]/siłownia[[#This Row],[max total]]</f>
        <v>0.8</v>
      </c>
      <c r="L142" s="1">
        <v>98</v>
      </c>
      <c r="M142" s="1">
        <f>WEEKNUM(siłownia[[#This Row],[data]],2)</f>
        <v>5</v>
      </c>
    </row>
    <row r="143" spans="1:13" x14ac:dyDescent="0.25">
      <c r="A143" s="4" t="s">
        <v>23</v>
      </c>
      <c r="B143" s="3">
        <v>45322</v>
      </c>
      <c r="C143" s="1">
        <v>2</v>
      </c>
      <c r="D143" s="1">
        <v>8</v>
      </c>
      <c r="E143" s="1">
        <v>40</v>
      </c>
      <c r="F143" s="1" t="str" cm="1">
        <f t="array" ref="F14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43" s="1">
        <f>siłownia[[#This Row],[Serie]]*siłownia[[#This Row],[Powtórzenia]]*siłownia[[#This Row],[Ciężar kg]]</f>
        <v>640</v>
      </c>
      <c r="H143" s="1">
        <f>SUMIFS(siłownia[Intensywność dzienna],siłownia[data],siłownia[[#This Row],[data]],siłownia[Ćwiczenia],siłownia[[#This Row],[Ćwiczenia]])</f>
        <v>1800</v>
      </c>
      <c r="I143" s="2">
        <f>IFERROR(G143/siłownia[[#This Row],[intensywność]],"Trening")</f>
        <v>0.35555555555555557</v>
      </c>
      <c r="J143" s="1">
        <f>_xlfn.MAXIFS(siłownia[Ciężar kg],siłownia[Ćwiczenia],siłownia[[#This Row],[Ćwiczenia]])</f>
        <v>60</v>
      </c>
      <c r="K143" s="5">
        <f>siłownia[[#This Row],[Ciężar kg]]/siłownia[[#This Row],[max total]]</f>
        <v>0.66666666666666663</v>
      </c>
      <c r="L143" s="1">
        <v>98.5</v>
      </c>
      <c r="M143" s="1">
        <f>WEEKNUM(siłownia[[#This Row],[data]],2)</f>
        <v>5</v>
      </c>
    </row>
    <row r="144" spans="1:13" x14ac:dyDescent="0.25">
      <c r="A144" s="4" t="s">
        <v>23</v>
      </c>
      <c r="B144" s="3">
        <v>45322</v>
      </c>
      <c r="C144" s="1">
        <v>2</v>
      </c>
      <c r="D144" s="1">
        <v>8</v>
      </c>
      <c r="E144" s="1">
        <v>50</v>
      </c>
      <c r="F144" s="1" t="str" cm="1">
        <f t="array" ref="F14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44" s="1">
        <f>siłownia[[#This Row],[Serie]]*siłownia[[#This Row],[Powtórzenia]]*siłownia[[#This Row],[Ciężar kg]]</f>
        <v>800</v>
      </c>
      <c r="H144" s="1">
        <f>SUMIFS(siłownia[Intensywność dzienna],siłownia[data],siłownia[[#This Row],[data]],siłownia[Ćwiczenia],siłownia[[#This Row],[Ćwiczenia]])</f>
        <v>1800</v>
      </c>
      <c r="I144" s="2">
        <f>IFERROR(G144/siłownia[[#This Row],[intensywność]],"Trening")</f>
        <v>0.44444444444444442</v>
      </c>
      <c r="J144" s="1">
        <f>_xlfn.MAXIFS(siłownia[Ciężar kg],siłownia[Ćwiczenia],siłownia[[#This Row],[Ćwiczenia]])</f>
        <v>60</v>
      </c>
      <c r="K144" s="5">
        <f>siłownia[[#This Row],[Ciężar kg]]/siłownia[[#This Row],[max total]]</f>
        <v>0.83333333333333337</v>
      </c>
      <c r="L144" s="1">
        <v>98.5</v>
      </c>
      <c r="M144" s="1">
        <f>WEEKNUM(siłownia[[#This Row],[data]],2)</f>
        <v>5</v>
      </c>
    </row>
    <row r="145" spans="1:13" x14ac:dyDescent="0.25">
      <c r="A145" s="4" t="s">
        <v>23</v>
      </c>
      <c r="B145" s="3">
        <v>45322</v>
      </c>
      <c r="C145" s="1">
        <v>1</v>
      </c>
      <c r="D145" s="1">
        <v>6</v>
      </c>
      <c r="E145" s="1">
        <v>60</v>
      </c>
      <c r="F145" s="1" t="str" cm="1">
        <f t="array" ref="F14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45" s="1">
        <f>siłownia[[#This Row],[Serie]]*siłownia[[#This Row],[Powtórzenia]]*siłownia[[#This Row],[Ciężar kg]]</f>
        <v>360</v>
      </c>
      <c r="H145" s="1">
        <f>SUMIFS(siłownia[Intensywność dzienna],siłownia[data],siłownia[[#This Row],[data]],siłownia[Ćwiczenia],siłownia[[#This Row],[Ćwiczenia]])</f>
        <v>1800</v>
      </c>
      <c r="I145" s="2">
        <f>IFERROR(G145/siłownia[[#This Row],[intensywność]],"Trening")</f>
        <v>0.2</v>
      </c>
      <c r="J145" s="1">
        <f>_xlfn.MAXIFS(siłownia[Ciężar kg],siłownia[Ćwiczenia],siłownia[[#This Row],[Ćwiczenia]])</f>
        <v>60</v>
      </c>
      <c r="K145" s="5">
        <f>siłownia[[#This Row],[Ciężar kg]]/siłownia[[#This Row],[max total]]</f>
        <v>1</v>
      </c>
      <c r="L145" s="1">
        <v>98.5</v>
      </c>
      <c r="M145" s="1">
        <f>WEEKNUM(siłownia[[#This Row],[data]],2)</f>
        <v>5</v>
      </c>
    </row>
    <row r="146" spans="1:13" x14ac:dyDescent="0.25">
      <c r="A146" s="4" t="s">
        <v>22</v>
      </c>
      <c r="B146" s="3">
        <v>45322</v>
      </c>
      <c r="C146" s="1">
        <v>3</v>
      </c>
      <c r="D146" s="1">
        <v>12</v>
      </c>
      <c r="E146" s="1">
        <v>24</v>
      </c>
      <c r="F146" s="1" t="str" cm="1">
        <f t="array" ref="F14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46" s="1">
        <f>siłownia[[#This Row],[Serie]]*siłownia[[#This Row],[Powtórzenia]]*siłownia[[#This Row],[Ciężar kg]]</f>
        <v>864</v>
      </c>
      <c r="H146" s="1">
        <f>SUMIFS(siłownia[Intensywność dzienna],siłownia[data],siłownia[[#This Row],[data]],siłownia[Ćwiczenia],siłownia[[#This Row],[Ćwiczenia]])</f>
        <v>864</v>
      </c>
      <c r="I146" s="2">
        <f>IFERROR(G146/siłownia[[#This Row],[intensywność]],"Trening")</f>
        <v>1</v>
      </c>
      <c r="J146" s="1">
        <f>_xlfn.MAXIFS(siłownia[Ciężar kg],siłownia[Ćwiczenia],siłownia[[#This Row],[Ćwiczenia]])</f>
        <v>28</v>
      </c>
      <c r="K146" s="5">
        <f>siłownia[[#This Row],[Ciężar kg]]/siłownia[[#This Row],[max total]]</f>
        <v>0.8571428571428571</v>
      </c>
      <c r="L146" s="1">
        <v>98.5</v>
      </c>
      <c r="M146" s="1">
        <f>WEEKNUM(siłownia[[#This Row],[data]],2)</f>
        <v>5</v>
      </c>
    </row>
    <row r="147" spans="1:13" x14ac:dyDescent="0.25">
      <c r="A147" s="4" t="s">
        <v>21</v>
      </c>
      <c r="B147" s="3">
        <v>45322</v>
      </c>
      <c r="C147" s="1">
        <v>2</v>
      </c>
      <c r="D147" s="1">
        <v>10</v>
      </c>
      <c r="E147" s="1">
        <v>12.5</v>
      </c>
      <c r="F147" s="1" t="str" cm="1">
        <f t="array" ref="F14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47" s="1">
        <f>siłownia[[#This Row],[Serie]]*siłownia[[#This Row],[Powtórzenia]]*siłownia[[#This Row],[Ciężar kg]]</f>
        <v>250</v>
      </c>
      <c r="H147" s="1">
        <f>SUMIFS(siłownia[Intensywność dzienna],siłownia[data],siłownia[[#This Row],[data]],siłownia[Ćwiczenia],siłownia[[#This Row],[Ćwiczenia]])</f>
        <v>250</v>
      </c>
      <c r="I147" s="2">
        <f>IFERROR(G147/siłownia[[#This Row],[intensywność]],"Trening")</f>
        <v>1</v>
      </c>
      <c r="J147" s="1">
        <f>_xlfn.MAXIFS(siłownia[Ciężar kg],siłownia[Ćwiczenia],siłownia[[#This Row],[Ćwiczenia]])</f>
        <v>17.5</v>
      </c>
      <c r="K147" s="5">
        <f>siłownia[[#This Row],[Ciężar kg]]/siłownia[[#This Row],[max total]]</f>
        <v>0.7142857142857143</v>
      </c>
      <c r="L147" s="1">
        <v>98.5</v>
      </c>
      <c r="M147" s="1">
        <f>WEEKNUM(siłownia[[#This Row],[data]],2)</f>
        <v>5</v>
      </c>
    </row>
    <row r="148" spans="1:13" x14ac:dyDescent="0.25">
      <c r="A148" s="4" t="s">
        <v>20</v>
      </c>
      <c r="B148" s="3">
        <v>45322</v>
      </c>
      <c r="C148" s="1">
        <v>3</v>
      </c>
      <c r="D148" s="1">
        <v>12</v>
      </c>
      <c r="E148" s="1">
        <v>61</v>
      </c>
      <c r="F148" s="1" t="str" cm="1">
        <f t="array" ref="F14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48" s="1">
        <f>siłownia[[#This Row],[Serie]]*siłownia[[#This Row],[Powtórzenia]]*siłownia[[#This Row],[Ciężar kg]]</f>
        <v>2196</v>
      </c>
      <c r="H148" s="1">
        <f>SUMIFS(siłownia[Intensywność dzienna],siłownia[data],siłownia[[#This Row],[data]],siłownia[Ćwiczenia],siłownia[[#This Row],[Ćwiczenia]])</f>
        <v>2196</v>
      </c>
      <c r="I148" s="2">
        <f>IFERROR(G148/siłownia[[#This Row],[intensywność]],"Trening")</f>
        <v>1</v>
      </c>
      <c r="J148" s="1">
        <f>_xlfn.MAXIFS(siłownia[Ciężar kg],siłownia[Ćwiczenia],siłownia[[#This Row],[Ćwiczenia]])</f>
        <v>61</v>
      </c>
      <c r="K148" s="5">
        <f>siłownia[[#This Row],[Ciężar kg]]/siłownia[[#This Row],[max total]]</f>
        <v>1</v>
      </c>
      <c r="L148" s="1">
        <v>98.5</v>
      </c>
      <c r="M148" s="1">
        <f>WEEKNUM(siłownia[[#This Row],[data]],2)</f>
        <v>5</v>
      </c>
    </row>
    <row r="149" spans="1:13" x14ac:dyDescent="0.25">
      <c r="A149" s="4" t="s">
        <v>19</v>
      </c>
      <c r="B149" s="3">
        <v>45322</v>
      </c>
      <c r="C149" s="1">
        <v>4</v>
      </c>
      <c r="D149" s="1">
        <v>12</v>
      </c>
      <c r="E149" s="1">
        <v>40</v>
      </c>
      <c r="F149" s="1" t="str" cm="1">
        <f t="array" ref="F14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49" s="1">
        <f>siłownia[[#This Row],[Serie]]*siłownia[[#This Row],[Powtórzenia]]*siłownia[[#This Row],[Ciężar kg]]</f>
        <v>1920</v>
      </c>
      <c r="H149" s="1">
        <f>SUMIFS(siłownia[Intensywność dzienna],siłownia[data],siłownia[[#This Row],[data]],siłownia[Ćwiczenia],siłownia[[#This Row],[Ćwiczenia]])</f>
        <v>1920</v>
      </c>
      <c r="I149" s="2">
        <f>IFERROR(G149/siłownia[[#This Row],[intensywność]],"Trening")</f>
        <v>1</v>
      </c>
      <c r="J149" s="1">
        <f>_xlfn.MAXIFS(siłownia[Ciężar kg],siłownia[Ćwiczenia],siłownia[[#This Row],[Ćwiczenia]])</f>
        <v>45</v>
      </c>
      <c r="K149" s="5">
        <f>siłownia[[#This Row],[Ciężar kg]]/siłownia[[#This Row],[max total]]</f>
        <v>0.88888888888888884</v>
      </c>
      <c r="L149" s="1">
        <v>98.5</v>
      </c>
      <c r="M149" s="1">
        <f>WEEKNUM(siłownia[[#This Row],[data]],2)</f>
        <v>5</v>
      </c>
    </row>
    <row r="150" spans="1:13" x14ac:dyDescent="0.25">
      <c r="A150" s="4" t="s">
        <v>16</v>
      </c>
      <c r="B150" s="3">
        <v>45322</v>
      </c>
      <c r="C150" s="1">
        <v>1</v>
      </c>
      <c r="D150" s="1">
        <v>1</v>
      </c>
      <c r="E150" s="1">
        <v>20</v>
      </c>
      <c r="F150" s="1" t="str" cm="1">
        <f t="array" ref="F15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150" s="1">
        <f>siłownia[[#This Row],[Serie]]*siłownia[[#This Row],[Powtórzenia]]*siłownia[[#This Row],[Ciężar kg]]</f>
        <v>20</v>
      </c>
      <c r="H150" s="1">
        <f>SUMIFS(siłownia[Intensywność dzienna],siłownia[data],siłownia[[#This Row],[data]],siłownia[Ćwiczenia],siłownia[[#This Row],[Ćwiczenia]])</f>
        <v>28</v>
      </c>
      <c r="I150" s="2">
        <f>IFERROR(G150/siłownia[[#This Row],[intensywność]],"Trening")</f>
        <v>0.7142857142857143</v>
      </c>
      <c r="J150" s="1">
        <f>_xlfn.MAXIFS(siłownia[Ciężar kg],siłownia[Ćwiczenia],siłownia[[#This Row],[Ćwiczenia]])</f>
        <v>45</v>
      </c>
      <c r="K150" s="5">
        <f>siłownia[[#This Row],[Ciężar kg]]/siłownia[[#This Row],[max total]]</f>
        <v>0.44444444444444442</v>
      </c>
      <c r="L150" s="1">
        <v>98.5</v>
      </c>
      <c r="M150" s="1">
        <f>WEEKNUM(siłownia[[#This Row],[data]],2)</f>
        <v>5</v>
      </c>
    </row>
    <row r="151" spans="1:13" x14ac:dyDescent="0.25">
      <c r="A151" s="4" t="s">
        <v>6</v>
      </c>
      <c r="B151" s="3">
        <v>45324</v>
      </c>
      <c r="F151" s="1" t="str" cm="1">
        <f t="array" ref="F15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151" s="5"/>
      <c r="L151" s="1">
        <v>98.5</v>
      </c>
      <c r="M151" s="1">
        <f>WEEKNUM(siłownia[[#This Row],[data]],2)</f>
        <v>5</v>
      </c>
    </row>
    <row r="152" spans="1:13" x14ac:dyDescent="0.25">
      <c r="A152" s="4" t="s">
        <v>15</v>
      </c>
      <c r="B152" s="3">
        <v>45324</v>
      </c>
      <c r="C152" s="1">
        <v>1</v>
      </c>
      <c r="D152" s="1">
        <v>4</v>
      </c>
      <c r="E152" s="1">
        <v>65</v>
      </c>
      <c r="F152" s="1" t="str" cm="1">
        <f t="array" ref="F15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152" s="1">
        <f>siłownia[[#This Row],[Serie]]*siłownia[[#This Row],[Powtórzenia]]*siłownia[[#This Row],[Ciężar kg]]</f>
        <v>260</v>
      </c>
      <c r="H152" s="1">
        <f>SUMIFS(siłownia[Intensywność dzienna],siłownia[data],siłownia[[#This Row],[data]],siłownia[Ćwiczenia],siłownia[[#This Row],[Ćwiczenia]])</f>
        <v>930</v>
      </c>
      <c r="I152" s="2">
        <f>IFERROR(G152/siłownia[[#This Row],[intensywność]],"Trening")</f>
        <v>0.27956989247311825</v>
      </c>
      <c r="J152" s="1">
        <f>_xlfn.MAXIFS(siłownia[Ciężar kg],siłownia[Ćwiczenia],siłownia[[#This Row],[Ćwiczenia]])</f>
        <v>70</v>
      </c>
      <c r="K152" s="5">
        <f>siłownia[[#This Row],[Ciężar kg]]/siłownia[[#This Row],[max total]]</f>
        <v>0.9285714285714286</v>
      </c>
      <c r="L152" s="1">
        <v>98.5</v>
      </c>
      <c r="M152" s="1">
        <f>WEEKNUM(siłownia[[#This Row],[data]],2)</f>
        <v>5</v>
      </c>
    </row>
    <row r="153" spans="1:13" x14ac:dyDescent="0.25">
      <c r="A153" s="4" t="s">
        <v>15</v>
      </c>
      <c r="B153" s="3">
        <v>45324</v>
      </c>
      <c r="C153" s="1">
        <v>1</v>
      </c>
      <c r="D153" s="1">
        <v>5</v>
      </c>
      <c r="E153" s="1">
        <v>62</v>
      </c>
      <c r="F153" s="1" t="str" cm="1">
        <f t="array" ref="F15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153" s="1">
        <f>siłownia[[#This Row],[Serie]]*siłownia[[#This Row],[Powtórzenia]]*siłownia[[#This Row],[Ciężar kg]]</f>
        <v>310</v>
      </c>
      <c r="H153" s="1">
        <f>SUMIFS(siłownia[Intensywność dzienna],siłownia[data],siłownia[[#This Row],[data]],siłownia[Ćwiczenia],siłownia[[#This Row],[Ćwiczenia]])</f>
        <v>930</v>
      </c>
      <c r="I153" s="2">
        <f>IFERROR(G153/siłownia[[#This Row],[intensywność]],"Trening")</f>
        <v>0.33333333333333331</v>
      </c>
      <c r="J153" s="1">
        <f>_xlfn.MAXIFS(siłownia[Ciężar kg],siłownia[Ćwiczenia],siłownia[[#This Row],[Ćwiczenia]])</f>
        <v>70</v>
      </c>
      <c r="K153" s="5">
        <f>siłownia[[#This Row],[Ciężar kg]]/siłownia[[#This Row],[max total]]</f>
        <v>0.88571428571428568</v>
      </c>
      <c r="L153" s="1">
        <v>98.5</v>
      </c>
      <c r="M153" s="1">
        <f>WEEKNUM(siłownia[[#This Row],[data]],2)</f>
        <v>5</v>
      </c>
    </row>
    <row r="154" spans="1:13" x14ac:dyDescent="0.25">
      <c r="A154" s="4" t="s">
        <v>15</v>
      </c>
      <c r="B154" s="3">
        <v>45324</v>
      </c>
      <c r="C154" s="1">
        <v>1</v>
      </c>
      <c r="D154" s="1">
        <v>6</v>
      </c>
      <c r="E154" s="1">
        <v>60</v>
      </c>
      <c r="F154" s="1" t="str" cm="1">
        <f t="array" ref="F15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154" s="1">
        <f>siłownia[[#This Row],[Serie]]*siłownia[[#This Row],[Powtórzenia]]*siłownia[[#This Row],[Ciężar kg]]</f>
        <v>360</v>
      </c>
      <c r="H154" s="1">
        <f>SUMIFS(siłownia[Intensywność dzienna],siłownia[data],siłownia[[#This Row],[data]],siłownia[Ćwiczenia],siłownia[[#This Row],[Ćwiczenia]])</f>
        <v>930</v>
      </c>
      <c r="I154" s="2">
        <f>IFERROR(G154/siłownia[[#This Row],[intensywność]],"Trening")</f>
        <v>0.38709677419354838</v>
      </c>
      <c r="J154" s="1">
        <f>_xlfn.MAXIFS(siłownia[Ciężar kg],siłownia[Ćwiczenia],siłownia[[#This Row],[Ćwiczenia]])</f>
        <v>70</v>
      </c>
      <c r="K154" s="5">
        <f>siłownia[[#This Row],[Ciężar kg]]/siłownia[[#This Row],[max total]]</f>
        <v>0.8571428571428571</v>
      </c>
      <c r="L154" s="1">
        <v>98.5</v>
      </c>
      <c r="M154" s="1">
        <f>WEEKNUM(siłownia[[#This Row],[data]],2)</f>
        <v>5</v>
      </c>
    </row>
    <row r="155" spans="1:13" x14ac:dyDescent="0.25">
      <c r="A155" s="4" t="s">
        <v>14</v>
      </c>
      <c r="B155" s="3">
        <v>45324</v>
      </c>
      <c r="C155" s="1">
        <v>4</v>
      </c>
      <c r="D155" s="1">
        <v>6</v>
      </c>
      <c r="E155" s="1">
        <v>50</v>
      </c>
      <c r="F155" s="1" t="str" cm="1">
        <f t="array" ref="F15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155" s="1">
        <f>siłownia[[#This Row],[Serie]]*siłownia[[#This Row],[Powtórzenia]]*siłownia[[#This Row],[Ciężar kg]]</f>
        <v>1200</v>
      </c>
      <c r="H155" s="1">
        <f>SUMIFS(siłownia[Intensywność dzienna],siłownia[data],siłownia[[#This Row],[data]],siłownia[Ćwiczenia],siłownia[[#This Row],[Ćwiczenia]])</f>
        <v>1200</v>
      </c>
      <c r="I155" s="2">
        <f>IFERROR(G155/siłownia[[#This Row],[intensywność]],"Trening")</f>
        <v>1</v>
      </c>
      <c r="J155" s="1">
        <f>_xlfn.MAXIFS(siłownia[Ciężar kg],siłownia[Ćwiczenia],siłownia[[#This Row],[Ćwiczenia]])</f>
        <v>60</v>
      </c>
      <c r="K155" s="5">
        <f>siłownia[[#This Row],[Ciężar kg]]/siłownia[[#This Row],[max total]]</f>
        <v>0.83333333333333337</v>
      </c>
      <c r="L155" s="1">
        <v>98.5</v>
      </c>
      <c r="M155" s="1">
        <f>WEEKNUM(siłownia[[#This Row],[data]],2)</f>
        <v>5</v>
      </c>
    </row>
    <row r="156" spans="1:13" x14ac:dyDescent="0.25">
      <c r="A156" s="4" t="s">
        <v>12</v>
      </c>
      <c r="B156" s="3">
        <v>45324</v>
      </c>
      <c r="C156" s="1">
        <v>4</v>
      </c>
      <c r="D156" s="1">
        <v>9</v>
      </c>
      <c r="E156" s="1">
        <v>40</v>
      </c>
      <c r="F156" s="1" t="str" cm="1">
        <f t="array" ref="F15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156" s="1">
        <f>siłownia[[#This Row],[Serie]]*siłownia[[#This Row],[Powtórzenia]]*siłownia[[#This Row],[Ciężar kg]]</f>
        <v>1440</v>
      </c>
      <c r="H156" s="1">
        <f>SUMIFS(siłownia[Intensywność dzienna],siłownia[data],siłownia[[#This Row],[data]],siłownia[Ćwiczenia],siłownia[[#This Row],[Ćwiczenia]])</f>
        <v>1440</v>
      </c>
      <c r="I156" s="2">
        <f>IFERROR(G156/siłownia[[#This Row],[intensywność]],"Trening")</f>
        <v>1</v>
      </c>
      <c r="J156" s="1">
        <f>_xlfn.MAXIFS(siłownia[Ciężar kg],siłownia[Ćwiczenia],siłownia[[#This Row],[Ćwiczenia]])</f>
        <v>50</v>
      </c>
      <c r="K156" s="5">
        <f>siłownia[[#This Row],[Ciężar kg]]/siłownia[[#This Row],[max total]]</f>
        <v>0.8</v>
      </c>
      <c r="L156" s="1">
        <v>98.5</v>
      </c>
      <c r="M156" s="1">
        <f>WEEKNUM(siłownia[[#This Row],[data]],2)</f>
        <v>5</v>
      </c>
    </row>
    <row r="157" spans="1:13" x14ac:dyDescent="0.25">
      <c r="A157" s="4" t="s">
        <v>17</v>
      </c>
      <c r="B157" s="3">
        <v>45324</v>
      </c>
      <c r="C157" s="1">
        <v>3</v>
      </c>
      <c r="D157" s="1">
        <v>7</v>
      </c>
      <c r="E157" s="1">
        <v>17.5</v>
      </c>
      <c r="F157" s="1" t="str" cm="1">
        <f t="array" ref="F15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157" s="1">
        <f>siłownia[[#This Row],[Serie]]*siłownia[[#This Row],[Powtórzenia]]*siłownia[[#This Row],[Ciężar kg]]</f>
        <v>367.5</v>
      </c>
      <c r="H157" s="1">
        <f>SUMIFS(siłownia[Intensywność dzienna],siłownia[data],siłownia[[#This Row],[data]],siłownia[Ćwiczenia],siłownia[[#This Row],[Ćwiczenia]])</f>
        <v>367.5</v>
      </c>
      <c r="I157" s="2">
        <f>IFERROR(G157/siłownia[[#This Row],[intensywność]],"Trening")</f>
        <v>1</v>
      </c>
      <c r="J157" s="1">
        <f>_xlfn.MAXIFS(siłownia[Ciężar kg],siłownia[Ćwiczenia],siłownia[[#This Row],[Ćwiczenia]])</f>
        <v>35</v>
      </c>
      <c r="K157" s="5">
        <f>siłownia[[#This Row],[Ciężar kg]]/siłownia[[#This Row],[max total]]</f>
        <v>0.5</v>
      </c>
      <c r="L157" s="1">
        <v>98.5</v>
      </c>
      <c r="M157" s="1">
        <f>WEEKNUM(siłownia[[#This Row],[data]],2)</f>
        <v>5</v>
      </c>
    </row>
    <row r="158" spans="1:13" x14ac:dyDescent="0.25">
      <c r="A158" s="4" t="s">
        <v>10</v>
      </c>
      <c r="B158" s="3">
        <v>45324</v>
      </c>
      <c r="C158" s="1">
        <v>3</v>
      </c>
      <c r="D158" s="1">
        <v>10</v>
      </c>
      <c r="E158" s="1">
        <v>6</v>
      </c>
      <c r="F158" s="1" t="str" cm="1">
        <f t="array" ref="F15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158" s="1">
        <f>siłownia[[#This Row],[Serie]]*siłownia[[#This Row],[Powtórzenia]]*siłownia[[#This Row],[Ciężar kg]]</f>
        <v>180</v>
      </c>
      <c r="H158" s="1">
        <f>SUMIFS(siłownia[Intensywność dzienna],siłownia[data],siłownia[[#This Row],[data]],siłownia[Ćwiczenia],siłownia[[#This Row],[Ćwiczenia]])</f>
        <v>180</v>
      </c>
      <c r="I158" s="2">
        <f>IFERROR(G158/siłownia[[#This Row],[intensywność]],"Trening")</f>
        <v>1</v>
      </c>
      <c r="J158" s="1">
        <f>_xlfn.MAXIFS(siłownia[Ciężar kg],siłownia[Ćwiczenia],siłownia[[#This Row],[Ćwiczenia]])</f>
        <v>7</v>
      </c>
      <c r="K158" s="5">
        <f>siłownia[[#This Row],[Ciężar kg]]/siłownia[[#This Row],[max total]]</f>
        <v>0.8571428571428571</v>
      </c>
      <c r="L158" s="1">
        <v>98.5</v>
      </c>
      <c r="M158" s="1">
        <f>WEEKNUM(siłownia[[#This Row],[data]],2)</f>
        <v>5</v>
      </c>
    </row>
    <row r="159" spans="1:13" x14ac:dyDescent="0.25">
      <c r="A159" s="4" t="s">
        <v>1</v>
      </c>
      <c r="B159" s="3">
        <v>45324</v>
      </c>
      <c r="C159" s="1">
        <v>3</v>
      </c>
      <c r="D159" s="1">
        <v>12</v>
      </c>
      <c r="E159" s="1">
        <v>4</v>
      </c>
      <c r="F159" s="1" t="str" cm="1">
        <f t="array" ref="F15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159" s="1">
        <f>siłownia[[#This Row],[Serie]]*siłownia[[#This Row],[Powtórzenia]]*siłownia[[#This Row],[Ciężar kg]]</f>
        <v>144</v>
      </c>
      <c r="H159" s="1">
        <f>SUMIFS(siłownia[Intensywność dzienna],siłownia[data],siłownia[[#This Row],[data]],siłownia[Ćwiczenia],siłownia[[#This Row],[Ćwiczenia]])</f>
        <v>144</v>
      </c>
      <c r="I159" s="2">
        <f>IFERROR(G159/siłownia[[#This Row],[intensywność]],"Trening")</f>
        <v>1</v>
      </c>
      <c r="J159" s="1">
        <f>_xlfn.MAXIFS(siłownia[Ciężar kg],siłownia[Ćwiczenia],siłownia[[#This Row],[Ćwiczenia]])</f>
        <v>23</v>
      </c>
      <c r="K159" s="5">
        <f>siłownia[[#This Row],[Ciężar kg]]/siłownia[[#This Row],[max total]]</f>
        <v>0.17391304347826086</v>
      </c>
      <c r="L159" s="1">
        <v>98.5</v>
      </c>
      <c r="M159" s="1">
        <f>WEEKNUM(siłownia[[#This Row],[data]],2)</f>
        <v>5</v>
      </c>
    </row>
    <row r="160" spans="1:13" x14ac:dyDescent="0.25">
      <c r="A160" s="4" t="s">
        <v>7</v>
      </c>
      <c r="B160" s="3">
        <v>45324</v>
      </c>
      <c r="C160" s="1">
        <v>3</v>
      </c>
      <c r="D160" s="1">
        <v>12</v>
      </c>
      <c r="E160" s="1">
        <v>30</v>
      </c>
      <c r="F160" s="1" t="str" cm="1">
        <f t="array" ref="F16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160" s="1">
        <f>siłownia[[#This Row],[Serie]]*siłownia[[#This Row],[Powtórzenia]]*siłownia[[#This Row],[Ciężar kg]]</f>
        <v>1080</v>
      </c>
      <c r="H160" s="1">
        <f>SUMIFS(siłownia[Intensywność dzienna],siłownia[data],siłownia[[#This Row],[data]],siłownia[Ćwiczenia],siłownia[[#This Row],[Ćwiczenia]])</f>
        <v>1080</v>
      </c>
      <c r="I160" s="2">
        <f>IFERROR(G160/siłownia[[#This Row],[intensywność]],"Trening")</f>
        <v>1</v>
      </c>
      <c r="J160" s="1">
        <f>_xlfn.MAXIFS(siłownia[Ciężar kg],siłownia[Ćwiczenia],siłownia[[#This Row],[Ćwiczenia]])</f>
        <v>35</v>
      </c>
      <c r="K160" s="5">
        <f>siłownia[[#This Row],[Ciężar kg]]/siłownia[[#This Row],[max total]]</f>
        <v>0.8571428571428571</v>
      </c>
      <c r="L160" s="1">
        <v>98.5</v>
      </c>
      <c r="M160" s="1">
        <f>WEEKNUM(siłownia[[#This Row],[data]],2)</f>
        <v>5</v>
      </c>
    </row>
    <row r="161" spans="1:13" x14ac:dyDescent="0.25">
      <c r="A161" s="4" t="s">
        <v>8</v>
      </c>
      <c r="B161" s="3">
        <v>45324</v>
      </c>
      <c r="C161" s="1">
        <v>4</v>
      </c>
      <c r="D161" s="1">
        <v>10</v>
      </c>
      <c r="E161" s="1">
        <v>15</v>
      </c>
      <c r="F161" s="1" t="str" cm="1">
        <f t="array" ref="F16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161" s="1">
        <f>siłownia[[#This Row],[Serie]]*siłownia[[#This Row],[Powtórzenia]]*siłownia[[#This Row],[Ciężar kg]]</f>
        <v>600</v>
      </c>
      <c r="H161" s="1">
        <f>SUMIFS(siłownia[Intensywność dzienna],siłownia[data],siłownia[[#This Row],[data]],siłownia[Ćwiczenia],siłownia[[#This Row],[Ćwiczenia]])</f>
        <v>600</v>
      </c>
      <c r="I161" s="2">
        <f>IFERROR(G161/siłownia[[#This Row],[intensywność]],"Trening")</f>
        <v>1</v>
      </c>
      <c r="J161" s="1">
        <f>_xlfn.MAXIFS(siłownia[Ciężar kg],siłownia[Ćwiczenia],siłownia[[#This Row],[Ćwiczenia]])</f>
        <v>20</v>
      </c>
      <c r="K161" s="5">
        <f>siłownia[[#This Row],[Ciężar kg]]/siłownia[[#This Row],[max total]]</f>
        <v>0.75</v>
      </c>
      <c r="L161" s="1">
        <v>98.5</v>
      </c>
      <c r="M161" s="1">
        <f>WEEKNUM(siłownia[[#This Row],[data]],2)</f>
        <v>5</v>
      </c>
    </row>
    <row r="162" spans="1:13" x14ac:dyDescent="0.25">
      <c r="A162" s="4" t="s">
        <v>6</v>
      </c>
      <c r="B162" s="3">
        <v>45328</v>
      </c>
      <c r="F162" s="1" t="str" cm="1">
        <f t="array" ref="F16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162" s="5"/>
      <c r="L162" s="1">
        <v>98.5</v>
      </c>
      <c r="M162" s="1">
        <f>WEEKNUM(siłownia[[#This Row],[data]],2)</f>
        <v>6</v>
      </c>
    </row>
    <row r="163" spans="1:13" x14ac:dyDescent="0.25">
      <c r="A163" s="4" t="s">
        <v>16</v>
      </c>
      <c r="B163" s="3">
        <v>45328</v>
      </c>
      <c r="C163" s="1">
        <v>1</v>
      </c>
      <c r="D163" s="1">
        <v>1</v>
      </c>
      <c r="E163" s="1">
        <v>10</v>
      </c>
      <c r="F163" s="1" t="str" cm="1">
        <f t="array" ref="F16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163" s="1">
        <f>siłownia[[#This Row],[Serie]]*siłownia[[#This Row],[Powtórzenia]]*siłownia[[#This Row],[Ciężar kg]]</f>
        <v>10</v>
      </c>
      <c r="H163" s="1">
        <f>SUMIFS(siłownia[Intensywność dzienna],siłownia[data],siłownia[[#This Row],[data]],siłownia[Ćwiczenia],siłownia[[#This Row],[Ćwiczenia]])</f>
        <v>10</v>
      </c>
      <c r="I163" s="2">
        <f>IFERROR(G163/siłownia[[#This Row],[intensywność]],"Trening")</f>
        <v>1</v>
      </c>
      <c r="J163" s="1">
        <f>_xlfn.MAXIFS(siłownia[Ciężar kg],siłownia[Ćwiczenia],siłownia[[#This Row],[Ćwiczenia]])</f>
        <v>45</v>
      </c>
      <c r="K163" s="5">
        <f>siłownia[[#This Row],[Ciężar kg]]/siłownia[[#This Row],[max total]]</f>
        <v>0.22222222222222221</v>
      </c>
      <c r="L163" s="1">
        <v>98.5</v>
      </c>
      <c r="M163" s="1">
        <f>WEEKNUM(siłownia[[#This Row],[data]],2)</f>
        <v>6</v>
      </c>
    </row>
    <row r="164" spans="1:13" x14ac:dyDescent="0.25">
      <c r="A164" s="4" t="s">
        <v>4</v>
      </c>
      <c r="B164" s="3">
        <v>45328</v>
      </c>
      <c r="C164" s="1">
        <v>4</v>
      </c>
      <c r="D164" s="1">
        <v>12</v>
      </c>
      <c r="E164" s="1">
        <v>4</v>
      </c>
      <c r="F164" s="1" t="str" cm="1">
        <f t="array" ref="F16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164" s="1">
        <f>siłownia[[#This Row],[Serie]]*siłownia[[#This Row],[Powtórzenia]]*siłownia[[#This Row],[Ciężar kg]]</f>
        <v>192</v>
      </c>
      <c r="H164" s="1">
        <f>SUMIFS(siłownia[Intensywność dzienna],siłownia[data],siłownia[[#This Row],[data]],siłownia[Ćwiczenia],siłownia[[#This Row],[Ćwiczenia]])</f>
        <v>192</v>
      </c>
      <c r="I164" s="2">
        <f>IFERROR(G164/siłownia[[#This Row],[intensywność]],"Trening")</f>
        <v>1</v>
      </c>
      <c r="J164" s="1">
        <f>_xlfn.MAXIFS(siłownia[Ciężar kg],siłownia[Ćwiczenia],siłownia[[#This Row],[Ćwiczenia]])</f>
        <v>6</v>
      </c>
      <c r="K164" s="5">
        <f>siłownia[[#This Row],[Ciężar kg]]/siłownia[[#This Row],[max total]]</f>
        <v>0.66666666666666663</v>
      </c>
      <c r="L164" s="1">
        <v>98.5</v>
      </c>
      <c r="M164" s="1">
        <f>WEEKNUM(siłownia[[#This Row],[data]],2)</f>
        <v>6</v>
      </c>
    </row>
    <row r="165" spans="1:13" x14ac:dyDescent="0.25">
      <c r="A165" s="4" t="s">
        <v>43</v>
      </c>
      <c r="B165" s="3">
        <v>45328</v>
      </c>
      <c r="C165" s="1">
        <v>2</v>
      </c>
      <c r="D165" s="1">
        <v>12</v>
      </c>
      <c r="E165" s="1">
        <v>20</v>
      </c>
      <c r="F165" s="1" t="str" cm="1">
        <f t="array" ref="F16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165" s="1">
        <f>siłownia[[#This Row],[Serie]]*siłownia[[#This Row],[Powtórzenia]]*siłownia[[#This Row],[Ciężar kg]]</f>
        <v>480</v>
      </c>
      <c r="H165" s="1">
        <f>SUMIFS(siłownia[Intensywność dzienna],siłownia[data],siłownia[[#This Row],[data]],siłownia[Ćwiczenia],siłownia[[#This Row],[Ćwiczenia]])</f>
        <v>1080</v>
      </c>
      <c r="I165" s="2">
        <f>IFERROR(G165/siłownia[[#This Row],[intensywność]],"Trening")</f>
        <v>0.44444444444444442</v>
      </c>
      <c r="J165" s="1">
        <f>_xlfn.MAXIFS(siłownia[Ciężar kg],siłownia[Ćwiczenia],siłownia[[#This Row],[Ćwiczenia]])</f>
        <v>60</v>
      </c>
      <c r="K165" s="5">
        <f>siłownia[[#This Row],[Ciężar kg]]/siłownia[[#This Row],[max total]]</f>
        <v>0.33333333333333331</v>
      </c>
      <c r="L165" s="1">
        <v>98.5</v>
      </c>
      <c r="M165" s="1">
        <f>WEEKNUM(siłownia[[#This Row],[data]],2)</f>
        <v>6</v>
      </c>
    </row>
    <row r="166" spans="1:13" x14ac:dyDescent="0.25">
      <c r="A166" s="4" t="s">
        <v>43</v>
      </c>
      <c r="B166" s="3">
        <v>45328</v>
      </c>
      <c r="C166" s="1">
        <v>2</v>
      </c>
      <c r="D166" s="1">
        <v>12</v>
      </c>
      <c r="E166" s="1">
        <v>25</v>
      </c>
      <c r="F166" s="1" t="str" cm="1">
        <f t="array" ref="F16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166" s="1">
        <f>siłownia[[#This Row],[Serie]]*siłownia[[#This Row],[Powtórzenia]]*siłownia[[#This Row],[Ciężar kg]]</f>
        <v>600</v>
      </c>
      <c r="H166" s="1">
        <f>SUMIFS(siłownia[Intensywność dzienna],siłownia[data],siłownia[[#This Row],[data]],siłownia[Ćwiczenia],siłownia[[#This Row],[Ćwiczenia]])</f>
        <v>1080</v>
      </c>
      <c r="I166" s="2">
        <f>IFERROR(G166/siłownia[[#This Row],[intensywność]],"Trening")</f>
        <v>0.55555555555555558</v>
      </c>
      <c r="J166" s="1">
        <f>_xlfn.MAXIFS(siłownia[Ciężar kg],siłownia[Ćwiczenia],siłownia[[#This Row],[Ćwiczenia]])</f>
        <v>60</v>
      </c>
      <c r="K166" s="5">
        <f>siłownia[[#This Row],[Ciężar kg]]/siłownia[[#This Row],[max total]]</f>
        <v>0.41666666666666669</v>
      </c>
      <c r="L166" s="1">
        <v>98.5</v>
      </c>
      <c r="M166" s="1">
        <f>WEEKNUM(siłownia[[#This Row],[data]],2)</f>
        <v>6</v>
      </c>
    </row>
    <row r="167" spans="1:13" x14ac:dyDescent="0.25">
      <c r="A167" s="4" t="s">
        <v>5</v>
      </c>
      <c r="B167" s="3">
        <v>45328</v>
      </c>
      <c r="C167" s="1">
        <v>4</v>
      </c>
      <c r="D167" s="1">
        <v>12</v>
      </c>
      <c r="E167" s="1">
        <v>15</v>
      </c>
      <c r="F167" s="1" t="str" cm="1">
        <f t="array" ref="F16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167" s="1">
        <f>siłownia[[#This Row],[Serie]]*siłownia[[#This Row],[Powtórzenia]]*siłownia[[#This Row],[Ciężar kg]]</f>
        <v>720</v>
      </c>
      <c r="H167" s="1">
        <f>SUMIFS(siłownia[Intensywność dzienna],siłownia[data],siłownia[[#This Row],[data]],siłownia[Ćwiczenia],siłownia[[#This Row],[Ćwiczenia]])</f>
        <v>720</v>
      </c>
      <c r="I167" s="2">
        <f>IFERROR(G167/siłownia[[#This Row],[intensywność]],"Trening")</f>
        <v>1</v>
      </c>
      <c r="J167" s="1">
        <f>_xlfn.MAXIFS(siłownia[Ciężar kg],siłownia[Ćwiczenia],siłownia[[#This Row],[Ćwiczenia]])</f>
        <v>17.5</v>
      </c>
      <c r="K167" s="5">
        <f>siłownia[[#This Row],[Ciężar kg]]/siłownia[[#This Row],[max total]]</f>
        <v>0.8571428571428571</v>
      </c>
      <c r="L167" s="1">
        <v>98.5</v>
      </c>
      <c r="M167" s="1">
        <f>WEEKNUM(siłownia[[#This Row],[data]],2)</f>
        <v>6</v>
      </c>
    </row>
    <row r="168" spans="1:13" x14ac:dyDescent="0.25">
      <c r="A168" s="4" t="s">
        <v>3</v>
      </c>
      <c r="B168" s="3">
        <v>45328</v>
      </c>
      <c r="C168" s="1">
        <v>3</v>
      </c>
      <c r="D168" s="1">
        <v>12</v>
      </c>
      <c r="E168" s="1">
        <v>50</v>
      </c>
      <c r="F168" s="1" t="str" cm="1">
        <f t="array" ref="F16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168" s="1">
        <f>siłownia[[#This Row],[Serie]]*siłownia[[#This Row],[Powtórzenia]]*siłownia[[#This Row],[Ciężar kg]]</f>
        <v>1800</v>
      </c>
      <c r="H168" s="1">
        <f>SUMIFS(siłownia[Intensywność dzienna],siłownia[data],siłownia[[#This Row],[data]],siłownia[Ćwiczenia],siłownia[[#This Row],[Ćwiczenia]])</f>
        <v>1800</v>
      </c>
      <c r="I168" s="2">
        <f>IFERROR(G168/siłownia[[#This Row],[intensywność]],"Trening")</f>
        <v>1</v>
      </c>
      <c r="J168" s="1">
        <f>_xlfn.MAXIFS(siłownia[Ciężar kg],siłownia[Ćwiczenia],siłownia[[#This Row],[Ćwiczenia]])</f>
        <v>54.5</v>
      </c>
      <c r="K168" s="5">
        <f>siłownia[[#This Row],[Ciężar kg]]/siłownia[[#This Row],[max total]]</f>
        <v>0.91743119266055051</v>
      </c>
      <c r="L168" s="1">
        <v>98.5</v>
      </c>
      <c r="M168" s="1">
        <f>WEEKNUM(siłownia[[#This Row],[data]],2)</f>
        <v>6</v>
      </c>
    </row>
    <row r="169" spans="1:13" x14ac:dyDescent="0.25">
      <c r="A169" s="4" t="s">
        <v>1</v>
      </c>
      <c r="B169" s="3">
        <v>45328</v>
      </c>
      <c r="C169" s="1">
        <v>3</v>
      </c>
      <c r="D169" s="1">
        <v>12</v>
      </c>
      <c r="E169" s="1">
        <v>4</v>
      </c>
      <c r="F169" s="1" t="str" cm="1">
        <f t="array" ref="F16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169" s="1">
        <f>siłownia[[#This Row],[Serie]]*siłownia[[#This Row],[Powtórzenia]]*siłownia[[#This Row],[Ciężar kg]]</f>
        <v>144</v>
      </c>
      <c r="H169" s="1">
        <f>SUMIFS(siłownia[Intensywność dzienna],siłownia[data],siłownia[[#This Row],[data]],siłownia[Ćwiczenia],siłownia[[#This Row],[Ćwiczenia]])</f>
        <v>144</v>
      </c>
      <c r="I169" s="2">
        <f>IFERROR(G169/siłownia[[#This Row],[intensywność]],"Trening")</f>
        <v>1</v>
      </c>
      <c r="J169" s="1">
        <f>_xlfn.MAXIFS(siłownia[Ciężar kg],siłownia[Ćwiczenia],siłownia[[#This Row],[Ćwiczenia]])</f>
        <v>23</v>
      </c>
      <c r="K169" s="5">
        <f>siłownia[[#This Row],[Ciężar kg]]/siłownia[[#This Row],[max total]]</f>
        <v>0.17391304347826086</v>
      </c>
      <c r="L169" s="1">
        <v>98.5</v>
      </c>
      <c r="M169" s="1">
        <f>WEEKNUM(siłownia[[#This Row],[data]],2)</f>
        <v>6</v>
      </c>
    </row>
    <row r="170" spans="1:13" x14ac:dyDescent="0.25">
      <c r="A170" s="4" t="s">
        <v>0</v>
      </c>
      <c r="B170" s="3">
        <v>45328</v>
      </c>
      <c r="C170" s="1">
        <v>2</v>
      </c>
      <c r="D170" s="1">
        <v>8</v>
      </c>
      <c r="E170" s="1">
        <v>15</v>
      </c>
      <c r="F170" s="1" t="str" cm="1">
        <f t="array" ref="F17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170" s="1">
        <f>siłownia[[#This Row],[Serie]]*siłownia[[#This Row],[Powtórzenia]]*siłownia[[#This Row],[Ciężar kg]]</f>
        <v>240</v>
      </c>
      <c r="H170" s="1">
        <f>SUMIFS(siłownia[Intensywność dzienna],siłownia[data],siłownia[[#This Row],[data]],siłownia[Ćwiczenia],siłownia[[#This Row],[Ćwiczenia]])</f>
        <v>528</v>
      </c>
      <c r="I170" s="2">
        <f>IFERROR(G170/siłownia[[#This Row],[intensywność]],"Trening")</f>
        <v>0.45454545454545453</v>
      </c>
      <c r="J170" s="1">
        <f>_xlfn.MAXIFS(siłownia[Ciężar kg],siłownia[Ćwiczenia],siłownia[[#This Row],[Ćwiczenia]])</f>
        <v>30</v>
      </c>
      <c r="K170" s="5">
        <f>siłownia[[#This Row],[Ciężar kg]]/siłownia[[#This Row],[max total]]</f>
        <v>0.5</v>
      </c>
      <c r="L170" s="1">
        <v>98.5</v>
      </c>
      <c r="M170" s="1">
        <f>WEEKNUM(siłownia[[#This Row],[data]],2)</f>
        <v>6</v>
      </c>
    </row>
    <row r="171" spans="1:13" x14ac:dyDescent="0.25">
      <c r="A171" s="4" t="s">
        <v>0</v>
      </c>
      <c r="B171" s="3">
        <v>45328</v>
      </c>
      <c r="C171" s="1">
        <v>2</v>
      </c>
      <c r="D171" s="1">
        <v>12</v>
      </c>
      <c r="E171" s="1">
        <v>12</v>
      </c>
      <c r="F171" s="1" t="str" cm="1">
        <f t="array" ref="F17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171" s="1">
        <f>siłownia[[#This Row],[Serie]]*siłownia[[#This Row],[Powtórzenia]]*siłownia[[#This Row],[Ciężar kg]]</f>
        <v>288</v>
      </c>
      <c r="H171" s="1">
        <f>SUMIFS(siłownia[Intensywność dzienna],siłownia[data],siłownia[[#This Row],[data]],siłownia[Ćwiczenia],siłownia[[#This Row],[Ćwiczenia]])</f>
        <v>528</v>
      </c>
      <c r="I171" s="2">
        <f>IFERROR(G171/siłownia[[#This Row],[intensywność]],"Trening")</f>
        <v>0.54545454545454541</v>
      </c>
      <c r="J171" s="1">
        <f>_xlfn.MAXIFS(siłownia[Ciężar kg],siłownia[Ćwiczenia],siłownia[[#This Row],[Ćwiczenia]])</f>
        <v>30</v>
      </c>
      <c r="K171" s="5">
        <f>siłownia[[#This Row],[Ciężar kg]]/siłownia[[#This Row],[max total]]</f>
        <v>0.4</v>
      </c>
      <c r="L171" s="1">
        <v>98.5</v>
      </c>
      <c r="M171" s="1">
        <f>WEEKNUM(siłownia[[#This Row],[data]],2)</f>
        <v>6</v>
      </c>
    </row>
    <row r="172" spans="1:13" x14ac:dyDescent="0.25">
      <c r="A172" s="4" t="s">
        <v>44</v>
      </c>
      <c r="B172" s="3">
        <v>45328</v>
      </c>
      <c r="C172" s="1">
        <v>3</v>
      </c>
      <c r="D172" s="1">
        <v>12</v>
      </c>
      <c r="E172" s="1">
        <v>12.5</v>
      </c>
      <c r="F172" s="1" t="str" cm="1">
        <f t="array" ref="F17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172" s="1">
        <f>siłownia[[#This Row],[Serie]]*siłownia[[#This Row],[Powtórzenia]]*siłownia[[#This Row],[Ciężar kg]]</f>
        <v>450</v>
      </c>
      <c r="H172" s="1">
        <f>SUMIFS(siłownia[Intensywność dzienna],siłownia[data],siłownia[[#This Row],[data]],siłownia[Ćwiczenia],siłownia[[#This Row],[Ćwiczenia]])</f>
        <v>450</v>
      </c>
      <c r="I172" s="2">
        <f>IFERROR(G172/siłownia[[#This Row],[intensywność]],"Trening")</f>
        <v>1</v>
      </c>
      <c r="J172" s="1">
        <f>_xlfn.MAXIFS(siłownia[Ciężar kg],siłownia[Ćwiczenia],siłownia[[#This Row],[Ćwiczenia]])</f>
        <v>12.5</v>
      </c>
      <c r="K172" s="5">
        <f>siłownia[[#This Row],[Ciężar kg]]/siłownia[[#This Row],[max total]]</f>
        <v>1</v>
      </c>
      <c r="L172" s="1">
        <v>98</v>
      </c>
      <c r="M172" s="1">
        <f>WEEKNUM(siłownia[[#This Row],[data]],2)</f>
        <v>6</v>
      </c>
    </row>
    <row r="173" spans="1:13" x14ac:dyDescent="0.25">
      <c r="A173" s="4" t="s">
        <v>6</v>
      </c>
      <c r="B173" s="3">
        <v>45330</v>
      </c>
      <c r="F173" s="1" t="str" cm="1">
        <f t="array" ref="F17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173" s="5"/>
      <c r="L173" s="1">
        <v>98</v>
      </c>
      <c r="M173" s="1">
        <f>WEEKNUM(siłownia[[#This Row],[data]],2)</f>
        <v>6</v>
      </c>
    </row>
    <row r="174" spans="1:13" x14ac:dyDescent="0.25">
      <c r="A174" s="4" t="s">
        <v>16</v>
      </c>
      <c r="B174" s="3">
        <v>45330</v>
      </c>
      <c r="C174" s="1">
        <v>1</v>
      </c>
      <c r="D174" s="1">
        <v>1</v>
      </c>
      <c r="E174" s="1">
        <v>10</v>
      </c>
      <c r="F174" s="1" t="str" cm="1">
        <f t="array" ref="F17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H174" s="1">
        <f>SUMIFS(siłownia[Intensywność dzienna],siłownia[data],siłownia[[#This Row],[data]],siłownia[Ćwiczenia],siłownia[[#This Row],[Ćwiczenia]])</f>
        <v>0</v>
      </c>
      <c r="I174" s="2" t="str">
        <f>IFERROR(G174/siłownia[[#This Row],[intensywność]],"Trening")</f>
        <v>Trening</v>
      </c>
      <c r="J174" s="1">
        <f>_xlfn.MAXIFS(siłownia[Ciężar kg],siłownia[Ćwiczenia],siłownia[[#This Row],[Ćwiczenia]])</f>
        <v>45</v>
      </c>
      <c r="K174" s="5">
        <f>siłownia[[#This Row],[Ciężar kg]]/siłownia[[#This Row],[max total]]</f>
        <v>0.22222222222222221</v>
      </c>
      <c r="L174" s="1">
        <v>98</v>
      </c>
      <c r="M174" s="1">
        <f>WEEKNUM(siłownia[[#This Row],[data]],2)</f>
        <v>6</v>
      </c>
    </row>
    <row r="175" spans="1:13" x14ac:dyDescent="0.25">
      <c r="A175" s="4" t="s">
        <v>24</v>
      </c>
      <c r="B175" s="3">
        <v>45330</v>
      </c>
      <c r="C175" s="1">
        <v>4</v>
      </c>
      <c r="D175" s="1">
        <v>10</v>
      </c>
      <c r="E175" s="1">
        <v>5</v>
      </c>
      <c r="F175" s="1" t="str" cm="1">
        <f t="array" ref="F17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75" s="1">
        <f>siłownia[[#This Row],[Serie]]*siłownia[[#This Row],[Powtórzenia]]*siłownia[[#This Row],[Ciężar kg]]</f>
        <v>200</v>
      </c>
      <c r="H175" s="1">
        <f>SUMIFS(siłownia[Intensywność dzienna],siłownia[data],siłownia[[#This Row],[data]],siłownia[Ćwiczenia],siłownia[[#This Row],[Ćwiczenia]])</f>
        <v>200</v>
      </c>
      <c r="I175" s="2">
        <f>IFERROR(G175/siłownia[[#This Row],[intensywność]],"Trening")</f>
        <v>1</v>
      </c>
      <c r="J175" s="1">
        <f>_xlfn.MAXIFS(siłownia[Ciężar kg],siłownia[Ćwiczenia],siłownia[[#This Row],[Ćwiczenia]])</f>
        <v>5</v>
      </c>
      <c r="K175" s="5">
        <f>siłownia[[#This Row],[Ciężar kg]]/siłownia[[#This Row],[max total]]</f>
        <v>1</v>
      </c>
      <c r="L175" s="1">
        <v>98</v>
      </c>
      <c r="M175" s="1">
        <f>WEEKNUM(siłownia[[#This Row],[data]],2)</f>
        <v>6</v>
      </c>
    </row>
    <row r="176" spans="1:13" x14ac:dyDescent="0.25">
      <c r="A176" s="4" t="s">
        <v>23</v>
      </c>
      <c r="B176" s="3">
        <v>45330</v>
      </c>
      <c r="C176" s="1">
        <v>3</v>
      </c>
      <c r="D176" s="1">
        <v>6</v>
      </c>
      <c r="E176" s="1">
        <v>50</v>
      </c>
      <c r="F176" s="1" t="str" cm="1">
        <f t="array" ref="F17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76" s="1">
        <f>siłownia[[#This Row],[Serie]]*siłownia[[#This Row],[Powtórzenia]]*siłownia[[#This Row],[Ciężar kg]]</f>
        <v>900</v>
      </c>
      <c r="H176" s="1">
        <f>SUMIFS(siłownia[Intensywność dzienna],siłownia[data],siłownia[[#This Row],[data]],siłownia[Ćwiczenia],siłownia[[#This Row],[Ćwiczenia]])</f>
        <v>1300</v>
      </c>
      <c r="I176" s="2">
        <f>IFERROR(G176/siłownia[[#This Row],[intensywność]],"Trening")</f>
        <v>0.69230769230769229</v>
      </c>
      <c r="J176" s="1">
        <f>_xlfn.MAXIFS(siłownia[Ciężar kg],siłownia[Ćwiczenia],siłownia[[#This Row],[Ćwiczenia]])</f>
        <v>60</v>
      </c>
      <c r="K176" s="5">
        <f>siłownia[[#This Row],[Ciężar kg]]/siłownia[[#This Row],[max total]]</f>
        <v>0.83333333333333337</v>
      </c>
      <c r="L176" s="1">
        <v>98</v>
      </c>
      <c r="M176" s="1">
        <f>WEEKNUM(siłownia[[#This Row],[data]],2)</f>
        <v>6</v>
      </c>
    </row>
    <row r="177" spans="1:13" x14ac:dyDescent="0.25">
      <c r="A177" s="4" t="s">
        <v>23</v>
      </c>
      <c r="B177" s="3">
        <v>45330</v>
      </c>
      <c r="C177" s="1">
        <v>1</v>
      </c>
      <c r="D177" s="1">
        <v>10</v>
      </c>
      <c r="E177" s="1">
        <v>40</v>
      </c>
      <c r="F177" s="1" t="str" cm="1">
        <f t="array" ref="F17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77" s="1">
        <f>siłownia[[#This Row],[Serie]]*siłownia[[#This Row],[Powtórzenia]]*siłownia[[#This Row],[Ciężar kg]]</f>
        <v>400</v>
      </c>
      <c r="H177" s="1">
        <f>SUMIFS(siłownia[Intensywność dzienna],siłownia[data],siłownia[[#This Row],[data]],siłownia[Ćwiczenia],siłownia[[#This Row],[Ćwiczenia]])</f>
        <v>1300</v>
      </c>
      <c r="I177" s="2">
        <f>IFERROR(G177/siłownia[[#This Row],[intensywność]],"Trening")</f>
        <v>0.30769230769230771</v>
      </c>
      <c r="J177" s="1">
        <f>_xlfn.MAXIFS(siłownia[Ciężar kg],siłownia[Ćwiczenia],siłownia[[#This Row],[Ćwiczenia]])</f>
        <v>60</v>
      </c>
      <c r="K177" s="5">
        <f>siłownia[[#This Row],[Ciężar kg]]/siłownia[[#This Row],[max total]]</f>
        <v>0.66666666666666663</v>
      </c>
      <c r="L177" s="1">
        <v>98</v>
      </c>
      <c r="M177" s="1">
        <f>WEEKNUM(siłownia[[#This Row],[data]],2)</f>
        <v>6</v>
      </c>
    </row>
    <row r="178" spans="1:13" x14ac:dyDescent="0.25">
      <c r="A178" s="4" t="s">
        <v>22</v>
      </c>
      <c r="B178" s="3">
        <v>45330</v>
      </c>
      <c r="C178" s="1">
        <v>3</v>
      </c>
      <c r="D178" s="1">
        <v>12</v>
      </c>
      <c r="E178" s="1">
        <v>24</v>
      </c>
      <c r="F178" s="1" t="str" cm="1">
        <f t="array" ref="F17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78" s="1">
        <f>siłownia[[#This Row],[Serie]]*siłownia[[#This Row],[Powtórzenia]]*siłownia[[#This Row],[Ciężar kg]]</f>
        <v>864</v>
      </c>
      <c r="H178" s="1">
        <f>SUMIFS(siłownia[Intensywność dzienna],siłownia[data],siłownia[[#This Row],[data]],siłownia[Ćwiczenia],siłownia[[#This Row],[Ćwiczenia]])</f>
        <v>864</v>
      </c>
      <c r="I178" s="2">
        <f>IFERROR(G178/siłownia[[#This Row],[intensywność]],"Trening")</f>
        <v>1</v>
      </c>
      <c r="J178" s="1">
        <f>_xlfn.MAXIFS(siłownia[Ciężar kg],siłownia[Ćwiczenia],siłownia[[#This Row],[Ćwiczenia]])</f>
        <v>28</v>
      </c>
      <c r="K178" s="5">
        <f>siłownia[[#This Row],[Ciężar kg]]/siłownia[[#This Row],[max total]]</f>
        <v>0.8571428571428571</v>
      </c>
      <c r="L178" s="1">
        <v>98</v>
      </c>
      <c r="M178" s="1">
        <f>WEEKNUM(siłownia[[#This Row],[data]],2)</f>
        <v>6</v>
      </c>
    </row>
    <row r="179" spans="1:13" x14ac:dyDescent="0.25">
      <c r="A179" s="4" t="s">
        <v>21</v>
      </c>
      <c r="B179" s="3">
        <v>45330</v>
      </c>
      <c r="C179" s="1">
        <v>3</v>
      </c>
      <c r="D179" s="1">
        <v>10</v>
      </c>
      <c r="E179" s="1">
        <v>17.5</v>
      </c>
      <c r="F179" s="1" t="str" cm="1">
        <f t="array" ref="F17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79" s="1">
        <f>siłownia[[#This Row],[Serie]]*siłownia[[#This Row],[Powtórzenia]]*siłownia[[#This Row],[Ciężar kg]]</f>
        <v>525</v>
      </c>
      <c r="H179" s="1">
        <f>SUMIFS(siłownia[Intensywność dzienna],siłownia[data],siłownia[[#This Row],[data]],siłownia[Ćwiczenia],siłownia[[#This Row],[Ćwiczenia]])</f>
        <v>525</v>
      </c>
      <c r="I179" s="2">
        <f>IFERROR(G179/siłownia[[#This Row],[intensywność]],"Trening")</f>
        <v>1</v>
      </c>
      <c r="J179" s="1">
        <f>_xlfn.MAXIFS(siłownia[Ciężar kg],siłownia[Ćwiczenia],siłownia[[#This Row],[Ćwiczenia]])</f>
        <v>17.5</v>
      </c>
      <c r="K179" s="5">
        <f>siłownia[[#This Row],[Ciężar kg]]/siłownia[[#This Row],[max total]]</f>
        <v>1</v>
      </c>
      <c r="L179" s="1">
        <v>98</v>
      </c>
      <c r="M179" s="1">
        <f>WEEKNUM(siłownia[[#This Row],[data]],2)</f>
        <v>6</v>
      </c>
    </row>
    <row r="180" spans="1:13" x14ac:dyDescent="0.25">
      <c r="A180" s="4" t="s">
        <v>20</v>
      </c>
      <c r="B180" s="3">
        <v>45330</v>
      </c>
      <c r="C180" s="1">
        <v>4</v>
      </c>
      <c r="D180" s="1">
        <v>12</v>
      </c>
      <c r="E180" s="1">
        <v>40</v>
      </c>
      <c r="F180" s="1" t="str" cm="1">
        <f t="array" ref="F18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80" s="1">
        <f>siłownia[[#This Row],[Serie]]*siłownia[[#This Row],[Powtórzenia]]*siłownia[[#This Row],[Ciężar kg]]</f>
        <v>1920</v>
      </c>
      <c r="H180" s="1">
        <f>SUMIFS(siłownia[Intensywność dzienna],siłownia[data],siłownia[[#This Row],[data]],siłownia[Ćwiczenia],siłownia[[#This Row],[Ćwiczenia]])</f>
        <v>1920</v>
      </c>
      <c r="I180" s="2">
        <f>IFERROR(G180/siłownia[[#This Row],[intensywność]],"Trening")</f>
        <v>1</v>
      </c>
      <c r="J180" s="1">
        <f>_xlfn.MAXIFS(siłownia[Ciężar kg],siłownia[Ćwiczenia],siłownia[[#This Row],[Ćwiczenia]])</f>
        <v>61</v>
      </c>
      <c r="K180" s="5">
        <f>siłownia[[#This Row],[Ciężar kg]]/siłownia[[#This Row],[max total]]</f>
        <v>0.65573770491803274</v>
      </c>
      <c r="L180" s="1">
        <v>98</v>
      </c>
      <c r="M180" s="1">
        <f>WEEKNUM(siłownia[[#This Row],[data]],2)</f>
        <v>6</v>
      </c>
    </row>
    <row r="181" spans="1:13" x14ac:dyDescent="0.25">
      <c r="A181" s="4" t="s">
        <v>19</v>
      </c>
      <c r="B181" s="3">
        <v>45330</v>
      </c>
      <c r="C181" s="1">
        <v>4</v>
      </c>
      <c r="D181" s="1">
        <v>12</v>
      </c>
      <c r="E181" s="1">
        <v>40</v>
      </c>
      <c r="F181" s="1" t="str" cm="1">
        <f t="array" ref="F18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181" s="1">
        <f>siłownia[[#This Row],[Serie]]*siłownia[[#This Row],[Powtórzenia]]*siłownia[[#This Row],[Ciężar kg]]</f>
        <v>1920</v>
      </c>
      <c r="H181" s="1">
        <f>SUMIFS(siłownia[Intensywność dzienna],siłownia[data],siłownia[[#This Row],[data]],siłownia[Ćwiczenia],siłownia[[#This Row],[Ćwiczenia]])</f>
        <v>1920</v>
      </c>
      <c r="I181" s="2">
        <f>IFERROR(G181/siłownia[[#This Row],[intensywność]],"Trening")</f>
        <v>1</v>
      </c>
      <c r="J181" s="1">
        <f>_xlfn.MAXIFS(siłownia[Ciężar kg],siłownia[Ćwiczenia],siłownia[[#This Row],[Ćwiczenia]])</f>
        <v>45</v>
      </c>
      <c r="K181" s="5">
        <f>siłownia[[#This Row],[Ciężar kg]]/siłownia[[#This Row],[max total]]</f>
        <v>0.88888888888888884</v>
      </c>
      <c r="L181" s="1">
        <v>98</v>
      </c>
      <c r="M181" s="1">
        <f>WEEKNUM(siłownia[[#This Row],[data]],2)</f>
        <v>6</v>
      </c>
    </row>
    <row r="182" spans="1:13" x14ac:dyDescent="0.25">
      <c r="A182" s="4" t="s">
        <v>6</v>
      </c>
      <c r="B182" s="3">
        <v>45333</v>
      </c>
      <c r="F182" s="1" t="str" cm="1">
        <f t="array" ref="F18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182" s="5"/>
      <c r="L182" s="1">
        <v>98</v>
      </c>
      <c r="M182" s="1">
        <f>WEEKNUM(siłownia[[#This Row],[data]],2)</f>
        <v>6</v>
      </c>
    </row>
    <row r="183" spans="1:13" x14ac:dyDescent="0.25">
      <c r="A183" s="4" t="s">
        <v>16</v>
      </c>
      <c r="B183" s="3">
        <v>45333</v>
      </c>
      <c r="C183" s="1">
        <v>1</v>
      </c>
      <c r="D183" s="1">
        <v>1</v>
      </c>
      <c r="E183" s="1">
        <v>12</v>
      </c>
      <c r="F183" s="1" t="str" cm="1">
        <f t="array" ref="F18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183" s="1">
        <f>siłownia[[#This Row],[Serie]]*siłownia[[#This Row],[Powtórzenia]]*siłownia[[#This Row],[Ciężar kg]]</f>
        <v>12</v>
      </c>
      <c r="H183" s="1">
        <f>SUMIFS(siłownia[Intensywność dzienna],siłownia[data],siłownia[[#This Row],[data]],siłownia[Ćwiczenia],siłownia[[#This Row],[Ćwiczenia]])</f>
        <v>12</v>
      </c>
      <c r="I183" s="2">
        <f>IFERROR(G183/siłownia[[#This Row],[intensywność]],"Trening")</f>
        <v>1</v>
      </c>
      <c r="J183" s="1">
        <f>_xlfn.MAXIFS(siłownia[Ciężar kg],siłownia[Ćwiczenia],siłownia[[#This Row],[Ćwiczenia]])</f>
        <v>45</v>
      </c>
      <c r="K183" s="5">
        <f>siłownia[[#This Row],[Ciężar kg]]/siłownia[[#This Row],[max total]]</f>
        <v>0.26666666666666666</v>
      </c>
      <c r="L183" s="1">
        <v>98</v>
      </c>
      <c r="M183" s="1">
        <f>WEEKNUM(siłownia[[#This Row],[data]],2)</f>
        <v>6</v>
      </c>
    </row>
    <row r="184" spans="1:13" x14ac:dyDescent="0.25">
      <c r="A184" s="4" t="s">
        <v>15</v>
      </c>
      <c r="B184" s="3">
        <v>45333</v>
      </c>
      <c r="C184" s="1">
        <v>2</v>
      </c>
      <c r="D184" s="1">
        <v>8</v>
      </c>
      <c r="E184" s="1">
        <v>50</v>
      </c>
      <c r="F184" s="1" t="str" cm="1">
        <f t="array" ref="F18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184" s="1">
        <f>siłownia[[#This Row],[Serie]]*siłownia[[#This Row],[Powtórzenia]]*siłownia[[#This Row],[Ciężar kg]]</f>
        <v>800</v>
      </c>
      <c r="H184" s="1">
        <f>SUMIFS(siłownia[Intensywność dzienna],siłownia[data],siłownia[[#This Row],[data]],siłownia[Ćwiczenia],siłownia[[#This Row],[Ćwiczenia]])</f>
        <v>1960</v>
      </c>
      <c r="I184" s="2">
        <f>IFERROR(G184/siłownia[[#This Row],[intensywność]],"Trening")</f>
        <v>0.40816326530612246</v>
      </c>
      <c r="J184" s="1">
        <f>_xlfn.MAXIFS(siłownia[Ciężar kg],siłownia[Ćwiczenia],siłownia[[#This Row],[Ćwiczenia]])</f>
        <v>70</v>
      </c>
      <c r="K184" s="5">
        <f>siłownia[[#This Row],[Ciężar kg]]/siłownia[[#This Row],[max total]]</f>
        <v>0.7142857142857143</v>
      </c>
      <c r="L184" s="1">
        <v>98</v>
      </c>
      <c r="M184" s="1">
        <f>WEEKNUM(siłownia[[#This Row],[data]],2)</f>
        <v>6</v>
      </c>
    </row>
    <row r="185" spans="1:13" x14ac:dyDescent="0.25">
      <c r="A185" s="4" t="s">
        <v>15</v>
      </c>
      <c r="B185" s="3">
        <v>45333</v>
      </c>
      <c r="C185" s="1">
        <v>2</v>
      </c>
      <c r="D185" s="1">
        <v>6</v>
      </c>
      <c r="E185" s="1">
        <v>60</v>
      </c>
      <c r="F185" s="1" t="str" cm="1">
        <f t="array" ref="F18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185" s="1">
        <f>siłownia[[#This Row],[Serie]]*siłownia[[#This Row],[Powtórzenia]]*siłownia[[#This Row],[Ciężar kg]]</f>
        <v>720</v>
      </c>
      <c r="H185" s="1">
        <f>SUMIFS(siłownia[Intensywność dzienna],siłownia[data],siłownia[[#This Row],[data]],siłownia[Ćwiczenia],siłownia[[#This Row],[Ćwiczenia]])</f>
        <v>1960</v>
      </c>
      <c r="I185" s="2">
        <f>IFERROR(G185/siłownia[[#This Row],[intensywność]],"Trening")</f>
        <v>0.36734693877551022</v>
      </c>
      <c r="J185" s="1">
        <f>_xlfn.MAXIFS(siłownia[Ciężar kg],siłownia[Ćwiczenia],siłownia[[#This Row],[Ćwiczenia]])</f>
        <v>70</v>
      </c>
      <c r="K185" s="5">
        <f>siłownia[[#This Row],[Ciężar kg]]/siłownia[[#This Row],[max total]]</f>
        <v>0.8571428571428571</v>
      </c>
      <c r="L185" s="1">
        <v>98</v>
      </c>
      <c r="M185" s="1">
        <f>WEEKNUM(siłownia[[#This Row],[data]],2)</f>
        <v>6</v>
      </c>
    </row>
    <row r="186" spans="1:13" x14ac:dyDescent="0.25">
      <c r="A186" s="4" t="s">
        <v>15</v>
      </c>
      <c r="B186" s="3">
        <v>45333</v>
      </c>
      <c r="C186" s="1">
        <v>1</v>
      </c>
      <c r="D186" s="1">
        <v>11</v>
      </c>
      <c r="E186" s="1">
        <v>40</v>
      </c>
      <c r="F186" s="1" t="str" cm="1">
        <f t="array" ref="F18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186" s="1">
        <f>siłownia[[#This Row],[Serie]]*siłownia[[#This Row],[Powtórzenia]]*siłownia[[#This Row],[Ciężar kg]]</f>
        <v>440</v>
      </c>
      <c r="H186" s="1">
        <f>SUMIFS(siłownia[Intensywność dzienna],siłownia[data],siłownia[[#This Row],[data]],siłownia[Ćwiczenia],siłownia[[#This Row],[Ćwiczenia]])</f>
        <v>1960</v>
      </c>
      <c r="I186" s="2">
        <f>IFERROR(G186/siłownia[[#This Row],[intensywność]],"Trening")</f>
        <v>0.22448979591836735</v>
      </c>
      <c r="J186" s="1">
        <f>_xlfn.MAXIFS(siłownia[Ciężar kg],siłownia[Ćwiczenia],siłownia[[#This Row],[Ćwiczenia]])</f>
        <v>70</v>
      </c>
      <c r="K186" s="5">
        <f>siłownia[[#This Row],[Ciężar kg]]/siłownia[[#This Row],[max total]]</f>
        <v>0.5714285714285714</v>
      </c>
      <c r="L186" s="1">
        <v>98</v>
      </c>
      <c r="M186" s="1">
        <f>WEEKNUM(siłownia[[#This Row],[data]],2)</f>
        <v>6</v>
      </c>
    </row>
    <row r="187" spans="1:13" x14ac:dyDescent="0.25">
      <c r="A187" s="4" t="s">
        <v>14</v>
      </c>
      <c r="B187" s="3">
        <v>45333</v>
      </c>
      <c r="C187" s="1">
        <v>3</v>
      </c>
      <c r="D187" s="1">
        <v>6</v>
      </c>
      <c r="E187" s="1">
        <v>50</v>
      </c>
      <c r="F187" s="1" t="str" cm="1">
        <f t="array" ref="F18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187" s="1">
        <f>siłownia[[#This Row],[Serie]]*siłownia[[#This Row],[Powtórzenia]]*siłownia[[#This Row],[Ciężar kg]]</f>
        <v>900</v>
      </c>
      <c r="H187" s="1">
        <f>SUMIFS(siłownia[Intensywność dzienna],siłownia[data],siłownia[[#This Row],[data]],siłownia[Ćwiczenia],siłownia[[#This Row],[Ćwiczenia]])</f>
        <v>1540</v>
      </c>
      <c r="I187" s="2">
        <f>IFERROR(G187/siłownia[[#This Row],[intensywność]],"Trening")</f>
        <v>0.58441558441558439</v>
      </c>
      <c r="J187" s="1">
        <f>_xlfn.MAXIFS(siłownia[Ciężar kg],siłownia[Ćwiczenia],siłownia[[#This Row],[Ćwiczenia]])</f>
        <v>60</v>
      </c>
      <c r="K187" s="5">
        <f>siłownia[[#This Row],[Ciężar kg]]/siłownia[[#This Row],[max total]]</f>
        <v>0.83333333333333337</v>
      </c>
      <c r="L187" s="1">
        <v>98</v>
      </c>
      <c r="M187" s="1">
        <f>WEEKNUM(siłownia[[#This Row],[data]],2)</f>
        <v>6</v>
      </c>
    </row>
    <row r="188" spans="1:13" x14ac:dyDescent="0.25">
      <c r="A188" s="4" t="s">
        <v>14</v>
      </c>
      <c r="B188" s="3">
        <v>45333</v>
      </c>
      <c r="C188" s="1">
        <v>2</v>
      </c>
      <c r="D188" s="1">
        <v>8</v>
      </c>
      <c r="E188" s="1">
        <v>40</v>
      </c>
      <c r="F188" s="1" t="str" cm="1">
        <f t="array" ref="F18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188" s="1">
        <f>siłownia[[#This Row],[Serie]]*siłownia[[#This Row],[Powtórzenia]]*siłownia[[#This Row],[Ciężar kg]]</f>
        <v>640</v>
      </c>
      <c r="H188" s="1">
        <f>SUMIFS(siłownia[Intensywność dzienna],siłownia[data],siłownia[[#This Row],[data]],siłownia[Ćwiczenia],siłownia[[#This Row],[Ćwiczenia]])</f>
        <v>1540</v>
      </c>
      <c r="I188" s="2">
        <f>IFERROR(G188/siłownia[[#This Row],[intensywność]],"Trening")</f>
        <v>0.41558441558441561</v>
      </c>
      <c r="J188" s="1">
        <f>_xlfn.MAXIFS(siłownia[Ciężar kg],siłownia[Ćwiczenia],siłownia[[#This Row],[Ćwiczenia]])</f>
        <v>60</v>
      </c>
      <c r="K188" s="5">
        <f>siłownia[[#This Row],[Ciężar kg]]/siłownia[[#This Row],[max total]]</f>
        <v>0.66666666666666663</v>
      </c>
      <c r="L188" s="1">
        <v>98</v>
      </c>
      <c r="M188" s="1">
        <f>WEEKNUM(siłownia[[#This Row],[data]],2)</f>
        <v>6</v>
      </c>
    </row>
    <row r="189" spans="1:13" x14ac:dyDescent="0.25">
      <c r="A189" s="4" t="s">
        <v>17</v>
      </c>
      <c r="B189" s="3">
        <v>45333</v>
      </c>
      <c r="C189" s="1">
        <v>2</v>
      </c>
      <c r="D189" s="1">
        <v>8</v>
      </c>
      <c r="E189" s="1">
        <v>27</v>
      </c>
      <c r="F189" s="1" t="str" cm="1">
        <f t="array" ref="F18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189" s="1">
        <f>siłownia[[#This Row],[Serie]]*siłownia[[#This Row],[Powtórzenia]]*siłownia[[#This Row],[Ciężar kg]]</f>
        <v>432</v>
      </c>
      <c r="H189" s="1">
        <f>SUMIFS(siłownia[Intensywność dzienna],siłownia[data],siłownia[[#This Row],[data]],siłownia[Ćwiczenia],siłownia[[#This Row],[Ćwiczenia]])</f>
        <v>762</v>
      </c>
      <c r="I189" s="2">
        <f>IFERROR(G189/siłownia[[#This Row],[intensywność]],"Trening")</f>
        <v>0.56692913385826771</v>
      </c>
      <c r="J189" s="1">
        <f>_xlfn.MAXIFS(siłownia[Ciężar kg],siłownia[Ćwiczenia],siłownia[[#This Row],[Ćwiczenia]])</f>
        <v>35</v>
      </c>
      <c r="K189" s="5">
        <f>siłownia[[#This Row],[Ciężar kg]]/siłownia[[#This Row],[max total]]</f>
        <v>0.77142857142857146</v>
      </c>
      <c r="L189" s="1">
        <v>98</v>
      </c>
      <c r="M189" s="1">
        <f>WEEKNUM(siłownia[[#This Row],[data]],2)</f>
        <v>6</v>
      </c>
    </row>
    <row r="190" spans="1:13" x14ac:dyDescent="0.25">
      <c r="A190" s="4" t="s">
        <v>17</v>
      </c>
      <c r="B190" s="3">
        <v>45333</v>
      </c>
      <c r="C190" s="1">
        <v>1</v>
      </c>
      <c r="D190" s="1">
        <v>15</v>
      </c>
      <c r="E190" s="1">
        <v>22</v>
      </c>
      <c r="F190" s="1" t="str" cm="1">
        <f t="array" ref="F19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190" s="1">
        <f>siłownia[[#This Row],[Serie]]*siłownia[[#This Row],[Powtórzenia]]*siłownia[[#This Row],[Ciężar kg]]</f>
        <v>330</v>
      </c>
      <c r="H190" s="1">
        <f>SUMIFS(siłownia[Intensywność dzienna],siłownia[data],siłownia[[#This Row],[data]],siłownia[Ćwiczenia],siłownia[[#This Row],[Ćwiczenia]])</f>
        <v>762</v>
      </c>
      <c r="I190" s="2">
        <f>IFERROR(G190/siłownia[[#This Row],[intensywność]],"Trening")</f>
        <v>0.43307086614173229</v>
      </c>
      <c r="J190" s="1">
        <f>_xlfn.MAXIFS(siłownia[Ciężar kg],siłownia[Ćwiczenia],siłownia[[#This Row],[Ćwiczenia]])</f>
        <v>35</v>
      </c>
      <c r="K190" s="5">
        <f>siłownia[[#This Row],[Ciężar kg]]/siłownia[[#This Row],[max total]]</f>
        <v>0.62857142857142856</v>
      </c>
      <c r="L190" s="1">
        <v>98</v>
      </c>
      <c r="M190" s="1">
        <f>WEEKNUM(siłownia[[#This Row],[data]],2)</f>
        <v>6</v>
      </c>
    </row>
    <row r="191" spans="1:13" x14ac:dyDescent="0.25">
      <c r="A191" s="4" t="s">
        <v>10</v>
      </c>
      <c r="B191" s="3">
        <v>45333</v>
      </c>
      <c r="C191" s="1">
        <v>3</v>
      </c>
      <c r="D191" s="1">
        <v>12</v>
      </c>
      <c r="E191" s="1">
        <v>5</v>
      </c>
      <c r="F191" s="1" t="str" cm="1">
        <f t="array" ref="F19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191" s="1">
        <f>siłownia[[#This Row],[Serie]]*siłownia[[#This Row],[Powtórzenia]]*siłownia[[#This Row],[Ciężar kg]]</f>
        <v>180</v>
      </c>
      <c r="H191" s="1">
        <f>SUMIFS(siłownia[Intensywność dzienna],siłownia[data],siłownia[[#This Row],[data]],siłownia[Ćwiczenia],siłownia[[#This Row],[Ćwiczenia]])</f>
        <v>180</v>
      </c>
      <c r="I191" s="2">
        <f>IFERROR(G191/siłownia[[#This Row],[intensywność]],"Trening")</f>
        <v>1</v>
      </c>
      <c r="J191" s="1">
        <f>_xlfn.MAXIFS(siłownia[Ciężar kg],siłownia[Ćwiczenia],siłownia[[#This Row],[Ćwiczenia]])</f>
        <v>7</v>
      </c>
      <c r="K191" s="5">
        <f>siłownia[[#This Row],[Ciężar kg]]/siłownia[[#This Row],[max total]]</f>
        <v>0.7142857142857143</v>
      </c>
      <c r="L191" s="1">
        <v>98</v>
      </c>
      <c r="M191" s="1">
        <f>WEEKNUM(siłownia[[#This Row],[data]],2)</f>
        <v>6</v>
      </c>
    </row>
    <row r="192" spans="1:13" x14ac:dyDescent="0.25">
      <c r="A192" s="4" t="s">
        <v>9</v>
      </c>
      <c r="B192" s="3">
        <v>45333</v>
      </c>
      <c r="C192" s="1">
        <v>4</v>
      </c>
      <c r="D192" s="1">
        <v>15</v>
      </c>
      <c r="E192" s="1">
        <v>5</v>
      </c>
      <c r="F192" s="1" t="str" cm="1">
        <f t="array" ref="F19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192" s="1">
        <f>siłownia[[#This Row],[Serie]]*siłownia[[#This Row],[Powtórzenia]]*siłownia[[#This Row],[Ciężar kg]]</f>
        <v>300</v>
      </c>
      <c r="H192" s="1">
        <f>SUMIFS(siłownia[Intensywność dzienna],siłownia[data],siłownia[[#This Row],[data]],siłownia[Ćwiczenia],siłownia[[#This Row],[Ćwiczenia]])</f>
        <v>300</v>
      </c>
      <c r="I192" s="2">
        <f>IFERROR(G192/siłownia[[#This Row],[intensywność]],"Trening")</f>
        <v>1</v>
      </c>
      <c r="J192" s="1">
        <f>_xlfn.MAXIFS(siłownia[Ciężar kg],siłownia[Ćwiczenia],siłownia[[#This Row],[Ćwiczenia]])</f>
        <v>10</v>
      </c>
      <c r="K192" s="5">
        <f>siłownia[[#This Row],[Ciężar kg]]/siłownia[[#This Row],[max total]]</f>
        <v>0.5</v>
      </c>
      <c r="L192" s="1">
        <v>98</v>
      </c>
      <c r="M192" s="1">
        <f>WEEKNUM(siłownia[[#This Row],[data]],2)</f>
        <v>6</v>
      </c>
    </row>
    <row r="193" spans="1:13" x14ac:dyDescent="0.25">
      <c r="A193" s="4" t="s">
        <v>26</v>
      </c>
      <c r="B193" s="3">
        <v>45333</v>
      </c>
      <c r="C193" s="1">
        <v>3</v>
      </c>
      <c r="D193" s="1">
        <v>12</v>
      </c>
      <c r="E193" s="1">
        <v>15</v>
      </c>
      <c r="F193" s="1" t="str" cm="1">
        <f t="array" ref="F19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193" s="1">
        <f>siłownia[[#This Row],[Serie]]*siłownia[[#This Row],[Powtórzenia]]*siłownia[[#This Row],[Ciężar kg]]</f>
        <v>540</v>
      </c>
      <c r="H193" s="1">
        <f>SUMIFS(siłownia[Intensywność dzienna],siłownia[data],siłownia[[#This Row],[data]],siłownia[Ćwiczenia],siłownia[[#This Row],[Ćwiczenia]])</f>
        <v>540</v>
      </c>
      <c r="I193" s="2">
        <f>IFERROR(G193/siłownia[[#This Row],[intensywność]],"Trening")</f>
        <v>1</v>
      </c>
      <c r="J193" s="1">
        <f>_xlfn.MAXIFS(siłownia[Ciężar kg],siłownia[Ćwiczenia],siłownia[[#This Row],[Ćwiczenia]])</f>
        <v>20</v>
      </c>
      <c r="K193" s="5">
        <f>siłownia[[#This Row],[Ciężar kg]]/siłownia[[#This Row],[max total]]</f>
        <v>0.75</v>
      </c>
      <c r="L193" s="1">
        <v>98</v>
      </c>
      <c r="M193" s="1">
        <f>WEEKNUM(siłownia[[#This Row],[data]],2)</f>
        <v>6</v>
      </c>
    </row>
    <row r="194" spans="1:13" x14ac:dyDescent="0.25">
      <c r="A194" s="4" t="s">
        <v>8</v>
      </c>
      <c r="B194" s="3">
        <v>45333</v>
      </c>
      <c r="C194" s="1">
        <v>2</v>
      </c>
      <c r="D194" s="1">
        <v>8</v>
      </c>
      <c r="E194" s="1">
        <v>20</v>
      </c>
      <c r="F194" s="1" t="str" cm="1">
        <f t="array" ref="F19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194" s="1">
        <f>siłownia[[#This Row],[Serie]]*siłownia[[#This Row],[Powtórzenia]]*siłownia[[#This Row],[Ciężar kg]]</f>
        <v>320</v>
      </c>
      <c r="H194" s="1">
        <f>SUMIFS(siłownia[Intensywność dzienna],siłownia[data],siłownia[[#This Row],[data]],siłownia[Ćwiczenia],siłownia[[#This Row],[Ćwiczenia]])</f>
        <v>500</v>
      </c>
      <c r="I194" s="2">
        <f>IFERROR(G194/siłownia[[#This Row],[intensywność]],"Trening")</f>
        <v>0.64</v>
      </c>
      <c r="J194" s="1">
        <f>_xlfn.MAXIFS(siłownia[Ciężar kg],siłownia[Ćwiczenia],siłownia[[#This Row],[Ćwiczenia]])</f>
        <v>20</v>
      </c>
      <c r="K194" s="5">
        <f>siłownia[[#This Row],[Ciężar kg]]/siłownia[[#This Row],[max total]]</f>
        <v>1</v>
      </c>
      <c r="L194" s="1">
        <v>98</v>
      </c>
      <c r="M194" s="1">
        <f>WEEKNUM(siłownia[[#This Row],[data]],2)</f>
        <v>6</v>
      </c>
    </row>
    <row r="195" spans="1:13" x14ac:dyDescent="0.25">
      <c r="A195" s="4" t="s">
        <v>8</v>
      </c>
      <c r="B195" s="3">
        <v>45333</v>
      </c>
      <c r="C195" s="1">
        <v>1</v>
      </c>
      <c r="D195" s="1">
        <v>12</v>
      </c>
      <c r="E195" s="1">
        <v>15</v>
      </c>
      <c r="F195" s="1" t="str" cm="1">
        <f t="array" ref="F19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195" s="1">
        <f>siłownia[[#This Row],[Serie]]*siłownia[[#This Row],[Powtórzenia]]*siłownia[[#This Row],[Ciężar kg]]</f>
        <v>180</v>
      </c>
      <c r="H195" s="1">
        <f>SUMIFS(siłownia[Intensywność dzienna],siłownia[data],siłownia[[#This Row],[data]],siłownia[Ćwiczenia],siłownia[[#This Row],[Ćwiczenia]])</f>
        <v>500</v>
      </c>
      <c r="I195" s="2">
        <f>IFERROR(G195/siłownia[[#This Row],[intensywność]],"Trening")</f>
        <v>0.36</v>
      </c>
      <c r="J195" s="1">
        <f>_xlfn.MAXIFS(siłownia[Ciężar kg],siłownia[Ćwiczenia],siłownia[[#This Row],[Ćwiczenia]])</f>
        <v>20</v>
      </c>
      <c r="K195" s="5">
        <f>siłownia[[#This Row],[Ciężar kg]]/siłownia[[#This Row],[max total]]</f>
        <v>0.75</v>
      </c>
      <c r="L195" s="1">
        <v>98</v>
      </c>
      <c r="M195" s="1">
        <f>WEEKNUM(siłownia[[#This Row],[data]],2)</f>
        <v>6</v>
      </c>
    </row>
    <row r="196" spans="1:13" x14ac:dyDescent="0.25">
      <c r="A196" s="4" t="s">
        <v>7</v>
      </c>
      <c r="B196" s="3">
        <v>45333</v>
      </c>
      <c r="C196" s="1">
        <v>3</v>
      </c>
      <c r="D196" s="1">
        <v>10</v>
      </c>
      <c r="E196" s="1">
        <v>35</v>
      </c>
      <c r="F196" s="1" t="str" cm="1">
        <f t="array" ref="F19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196" s="1">
        <f>siłownia[[#This Row],[Serie]]*siłownia[[#This Row],[Powtórzenia]]*siłownia[[#This Row],[Ciężar kg]]</f>
        <v>1050</v>
      </c>
      <c r="H196" s="1">
        <f>SUMIFS(siłownia[Intensywność dzienna],siłownia[data],siłownia[[#This Row],[data]],siłownia[Ćwiczenia],siłownia[[#This Row],[Ćwiczenia]])</f>
        <v>1050</v>
      </c>
      <c r="I196" s="2">
        <f>IFERROR(G196/siłownia[[#This Row],[intensywność]],"Trening")</f>
        <v>1</v>
      </c>
      <c r="J196" s="1">
        <f>_xlfn.MAXIFS(siłownia[Ciężar kg],siłownia[Ćwiczenia],siłownia[[#This Row],[Ćwiczenia]])</f>
        <v>35</v>
      </c>
      <c r="K196" s="5">
        <f>siłownia[[#This Row],[Ciężar kg]]/siłownia[[#This Row],[max total]]</f>
        <v>1</v>
      </c>
      <c r="L196" s="1">
        <v>98</v>
      </c>
      <c r="M196" s="1">
        <f>WEEKNUM(siłownia[[#This Row],[data]],2)</f>
        <v>6</v>
      </c>
    </row>
    <row r="197" spans="1:13" x14ac:dyDescent="0.25">
      <c r="A197" s="4" t="s">
        <v>6</v>
      </c>
      <c r="B197" s="3">
        <v>45334</v>
      </c>
      <c r="F197" s="1" t="str" cm="1">
        <f t="array" ref="F19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197" s="5"/>
      <c r="L197" s="1">
        <v>98</v>
      </c>
      <c r="M197" s="1">
        <f>WEEKNUM(siłownia[[#This Row],[data]],2)</f>
        <v>7</v>
      </c>
    </row>
    <row r="198" spans="1:13" x14ac:dyDescent="0.25">
      <c r="A198" s="4" t="s">
        <v>16</v>
      </c>
      <c r="B198" s="3">
        <v>45334</v>
      </c>
      <c r="C198" s="1">
        <v>1</v>
      </c>
      <c r="D198" s="1">
        <v>1</v>
      </c>
      <c r="E198" s="1">
        <v>30</v>
      </c>
      <c r="F198" s="1" t="str" cm="1">
        <f t="array" ref="F19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198" s="1">
        <f>siłownia[[#This Row],[Serie]]*siłownia[[#This Row],[Powtórzenia]]*siłownia[[#This Row],[Ciężar kg]]</f>
        <v>30</v>
      </c>
      <c r="H198" s="1">
        <f>SUMIFS(siłownia[Intensywność dzienna],siłownia[data],siłownia[[#This Row],[data]],siłownia[Ćwiczenia],siłownia[[#This Row],[Ćwiczenia]])</f>
        <v>30</v>
      </c>
      <c r="I198" s="2">
        <f>IFERROR(G198/siłownia[[#This Row],[intensywność]],"Trening")</f>
        <v>1</v>
      </c>
      <c r="J198" s="1">
        <f>_xlfn.MAXIFS(siłownia[Ciężar kg],siłownia[Ćwiczenia],siłownia[[#This Row],[Ćwiczenia]])</f>
        <v>45</v>
      </c>
      <c r="K198" s="5">
        <f>siłownia[[#This Row],[Ciężar kg]]/siłownia[[#This Row],[max total]]</f>
        <v>0.66666666666666663</v>
      </c>
      <c r="L198" s="1">
        <v>98</v>
      </c>
      <c r="M198" s="1">
        <f>WEEKNUM(siłownia[[#This Row],[data]],2)</f>
        <v>7</v>
      </c>
    </row>
    <row r="199" spans="1:13" x14ac:dyDescent="0.25">
      <c r="A199" s="4" t="s">
        <v>6</v>
      </c>
      <c r="B199" s="3">
        <v>45335</v>
      </c>
      <c r="F199" s="1" t="str" cm="1">
        <f t="array" ref="F19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199" s="5"/>
      <c r="L199" s="1">
        <v>98</v>
      </c>
      <c r="M199" s="1">
        <f>WEEKNUM(siłownia[[#This Row],[data]],2)</f>
        <v>7</v>
      </c>
    </row>
    <row r="200" spans="1:13" x14ac:dyDescent="0.25">
      <c r="A200" s="4" t="s">
        <v>24</v>
      </c>
      <c r="B200" s="3">
        <v>45335</v>
      </c>
      <c r="C200" s="1">
        <v>3</v>
      </c>
      <c r="D200" s="1">
        <v>12</v>
      </c>
      <c r="E200" s="1">
        <v>1</v>
      </c>
      <c r="F200" s="1" t="str" cm="1">
        <f t="array" ref="F20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00" s="1">
        <f>siłownia[[#This Row],[Serie]]*siłownia[[#This Row],[Powtórzenia]]*siłownia[[#This Row],[Ciężar kg]]</f>
        <v>36</v>
      </c>
      <c r="H200" s="1">
        <f>SUMIFS(siłownia[Intensywność dzienna],siłownia[data],siłownia[[#This Row],[data]],siłownia[Ćwiczenia],siłownia[[#This Row],[Ćwiczenia]])</f>
        <v>36</v>
      </c>
      <c r="I200" s="2">
        <f>IFERROR(G200/siłownia[[#This Row],[intensywność]],"Trening")</f>
        <v>1</v>
      </c>
      <c r="J200" s="1">
        <f>_xlfn.MAXIFS(siłownia[Ciężar kg],siłownia[Ćwiczenia],siłownia[[#This Row],[Ćwiczenia]])</f>
        <v>5</v>
      </c>
      <c r="K200" s="5">
        <f>siłownia[[#This Row],[Ciężar kg]]/siłownia[[#This Row],[max total]]</f>
        <v>0.2</v>
      </c>
      <c r="L200" s="1">
        <v>98</v>
      </c>
      <c r="M200" s="1">
        <f>WEEKNUM(siłownia[[#This Row],[data]],2)</f>
        <v>7</v>
      </c>
    </row>
    <row r="201" spans="1:13" x14ac:dyDescent="0.25">
      <c r="A201" s="4" t="s">
        <v>23</v>
      </c>
      <c r="B201" s="3">
        <v>45335</v>
      </c>
      <c r="C201" s="1">
        <v>1</v>
      </c>
      <c r="D201" s="1">
        <v>8</v>
      </c>
      <c r="E201" s="1">
        <v>40</v>
      </c>
      <c r="F201" s="1" t="str" cm="1">
        <f t="array" ref="F20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01" s="1">
        <f>siłownia[[#This Row],[Serie]]*siłownia[[#This Row],[Powtórzenia]]*siłownia[[#This Row],[Ciężar kg]]</f>
        <v>320</v>
      </c>
      <c r="H201" s="1">
        <f>SUMIFS(siłownia[Intensywność dzienna],siłownia[data],siłownia[[#This Row],[data]],siłownia[Ćwiczenia],siłownia[[#This Row],[Ćwiczenia]])</f>
        <v>1120</v>
      </c>
      <c r="I201" s="2">
        <f>IFERROR(G201/siłownia[[#This Row],[intensywność]],"Trening")</f>
        <v>0.2857142857142857</v>
      </c>
      <c r="J201" s="1">
        <f>_xlfn.MAXIFS(siłownia[Ciężar kg],siłownia[Ćwiczenia],siłownia[[#This Row],[Ćwiczenia]])</f>
        <v>60</v>
      </c>
      <c r="K201" s="5">
        <f>siłownia[[#This Row],[Ciężar kg]]/siłownia[[#This Row],[max total]]</f>
        <v>0.66666666666666663</v>
      </c>
      <c r="L201" s="1">
        <v>98</v>
      </c>
      <c r="M201" s="1">
        <f>WEEKNUM(siłownia[[#This Row],[data]],2)</f>
        <v>7</v>
      </c>
    </row>
    <row r="202" spans="1:13" x14ac:dyDescent="0.25">
      <c r="A202" s="4" t="s">
        <v>23</v>
      </c>
      <c r="B202" s="3">
        <v>45335</v>
      </c>
      <c r="C202" s="1">
        <v>2</v>
      </c>
      <c r="D202" s="1">
        <v>8</v>
      </c>
      <c r="E202" s="1">
        <v>50</v>
      </c>
      <c r="F202" s="1" t="str" cm="1">
        <f t="array" ref="F20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02" s="1">
        <f>siłownia[[#This Row],[Serie]]*siłownia[[#This Row],[Powtórzenia]]*siłownia[[#This Row],[Ciężar kg]]</f>
        <v>800</v>
      </c>
      <c r="H202" s="1">
        <f>SUMIFS(siłownia[Intensywność dzienna],siłownia[data],siłownia[[#This Row],[data]],siłownia[Ćwiczenia],siłownia[[#This Row],[Ćwiczenia]])</f>
        <v>1120</v>
      </c>
      <c r="I202" s="2">
        <f>IFERROR(G202/siłownia[[#This Row],[intensywność]],"Trening")</f>
        <v>0.7142857142857143</v>
      </c>
      <c r="J202" s="1">
        <f>_xlfn.MAXIFS(siłownia[Ciężar kg],siłownia[Ćwiczenia],siłownia[[#This Row],[Ćwiczenia]])</f>
        <v>60</v>
      </c>
      <c r="K202" s="5">
        <f>siłownia[[#This Row],[Ciężar kg]]/siłownia[[#This Row],[max total]]</f>
        <v>0.83333333333333337</v>
      </c>
      <c r="L202" s="1">
        <v>98</v>
      </c>
      <c r="M202" s="1">
        <f>WEEKNUM(siłownia[[#This Row],[data]],2)</f>
        <v>7</v>
      </c>
    </row>
    <row r="203" spans="1:13" x14ac:dyDescent="0.25">
      <c r="A203" s="4" t="s">
        <v>22</v>
      </c>
      <c r="B203" s="3">
        <v>45335</v>
      </c>
      <c r="C203" s="1">
        <v>3</v>
      </c>
      <c r="D203" s="1">
        <v>10</v>
      </c>
      <c r="E203" s="1">
        <v>26</v>
      </c>
      <c r="F203" s="1" t="str" cm="1">
        <f t="array" ref="F20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03" s="1">
        <f>siłownia[[#This Row],[Serie]]*siłownia[[#This Row],[Powtórzenia]]*siłownia[[#This Row],[Ciężar kg]]</f>
        <v>780</v>
      </c>
      <c r="H203" s="1">
        <f>SUMIFS(siłownia[Intensywność dzienna],siłownia[data],siłownia[[#This Row],[data]],siłownia[Ćwiczenia],siłownia[[#This Row],[Ćwiczenia]])</f>
        <v>780</v>
      </c>
      <c r="I203" s="2">
        <f>IFERROR(G203/siłownia[[#This Row],[intensywność]],"Trening")</f>
        <v>1</v>
      </c>
      <c r="J203" s="1">
        <f>_xlfn.MAXIFS(siłownia[Ciężar kg],siłownia[Ćwiczenia],siłownia[[#This Row],[Ćwiczenia]])</f>
        <v>28</v>
      </c>
      <c r="K203" s="5">
        <f>siłownia[[#This Row],[Ciężar kg]]/siłownia[[#This Row],[max total]]</f>
        <v>0.9285714285714286</v>
      </c>
      <c r="L203" s="1">
        <v>98</v>
      </c>
      <c r="M203" s="1">
        <f>WEEKNUM(siłownia[[#This Row],[data]],2)</f>
        <v>7</v>
      </c>
    </row>
    <row r="204" spans="1:13" x14ac:dyDescent="0.25">
      <c r="A204" s="4" t="s">
        <v>21</v>
      </c>
      <c r="B204" s="3">
        <v>45335</v>
      </c>
      <c r="C204" s="1">
        <v>3</v>
      </c>
      <c r="D204" s="1">
        <v>8</v>
      </c>
      <c r="E204" s="1">
        <v>15</v>
      </c>
      <c r="F204" s="1" t="str" cm="1">
        <f t="array" ref="F20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04" s="1">
        <f>siłownia[[#This Row],[Serie]]*siłownia[[#This Row],[Powtórzenia]]*siłownia[[#This Row],[Ciężar kg]]</f>
        <v>360</v>
      </c>
      <c r="H204" s="1">
        <f>SUMIFS(siłownia[Intensywność dzienna],siłownia[data],siłownia[[#This Row],[data]],siłownia[Ćwiczenia],siłownia[[#This Row],[Ćwiczenia]])</f>
        <v>360</v>
      </c>
      <c r="I204" s="2">
        <f>IFERROR(G204/siłownia[[#This Row],[intensywność]],"Trening")</f>
        <v>1</v>
      </c>
      <c r="J204" s="1">
        <f>_xlfn.MAXIFS(siłownia[Ciężar kg],siłownia[Ćwiczenia],siłownia[[#This Row],[Ćwiczenia]])</f>
        <v>17.5</v>
      </c>
      <c r="K204" s="5">
        <f>siłownia[[#This Row],[Ciężar kg]]/siłownia[[#This Row],[max total]]</f>
        <v>0.8571428571428571</v>
      </c>
      <c r="L204" s="1">
        <v>98</v>
      </c>
      <c r="M204" s="1">
        <f>WEEKNUM(siłownia[[#This Row],[data]],2)</f>
        <v>7</v>
      </c>
    </row>
    <row r="205" spans="1:13" x14ac:dyDescent="0.25">
      <c r="A205" s="4" t="s">
        <v>19</v>
      </c>
      <c r="B205" s="3">
        <v>45335</v>
      </c>
      <c r="C205" s="1">
        <v>4</v>
      </c>
      <c r="D205" s="1">
        <v>12</v>
      </c>
      <c r="E205" s="1">
        <v>40</v>
      </c>
      <c r="F205" s="1" t="str" cm="1">
        <f t="array" ref="F20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05" s="1">
        <f>siłownia[[#This Row],[Serie]]*siłownia[[#This Row],[Powtórzenia]]*siłownia[[#This Row],[Ciężar kg]]</f>
        <v>1920</v>
      </c>
      <c r="H205" s="1">
        <f>SUMIFS(siłownia[Intensywność dzienna],siłownia[data],siłownia[[#This Row],[data]],siłownia[Ćwiczenia],siłownia[[#This Row],[Ćwiczenia]])</f>
        <v>1920</v>
      </c>
      <c r="I205" s="2">
        <f>IFERROR(G205/siłownia[[#This Row],[intensywność]],"Trening")</f>
        <v>1</v>
      </c>
      <c r="J205" s="1">
        <f>_xlfn.MAXIFS(siłownia[Ciężar kg],siłownia[Ćwiczenia],siłownia[[#This Row],[Ćwiczenia]])</f>
        <v>45</v>
      </c>
      <c r="K205" s="5">
        <f>siłownia[[#This Row],[Ciężar kg]]/siłownia[[#This Row],[max total]]</f>
        <v>0.88888888888888884</v>
      </c>
      <c r="L205" s="1">
        <v>98</v>
      </c>
      <c r="M205" s="1">
        <f>WEEKNUM(siłownia[[#This Row],[data]],2)</f>
        <v>7</v>
      </c>
    </row>
    <row r="206" spans="1:13" x14ac:dyDescent="0.25">
      <c r="A206" s="4" t="s">
        <v>6</v>
      </c>
      <c r="B206" s="3">
        <v>45338</v>
      </c>
      <c r="F206" s="1" t="str" cm="1">
        <f t="array" ref="F20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206" s="5"/>
      <c r="L206" s="1">
        <v>98</v>
      </c>
      <c r="M206" s="1">
        <f>WEEKNUM(siłownia[[#This Row],[data]],2)</f>
        <v>7</v>
      </c>
    </row>
    <row r="207" spans="1:13" x14ac:dyDescent="0.25">
      <c r="A207" s="4" t="s">
        <v>4</v>
      </c>
      <c r="B207" s="3">
        <v>45338</v>
      </c>
      <c r="C207" s="1">
        <v>4</v>
      </c>
      <c r="D207" s="1">
        <v>12</v>
      </c>
      <c r="E207" s="1">
        <v>5</v>
      </c>
      <c r="F207" s="1" t="str" cm="1">
        <f t="array" ref="F20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207" s="1">
        <f>siłownia[[#This Row],[Serie]]*siłownia[[#This Row],[Powtórzenia]]*siłownia[[#This Row],[Ciężar kg]]</f>
        <v>240</v>
      </c>
      <c r="H207" s="1">
        <f>SUMIFS(siłownia[Intensywność dzienna],siłownia[data],siłownia[[#This Row],[data]],siłownia[Ćwiczenia],siłownia[[#This Row],[Ćwiczenia]])</f>
        <v>240</v>
      </c>
      <c r="I207" s="2">
        <f>IFERROR(G207/siłownia[[#This Row],[intensywność]],"Trening")</f>
        <v>1</v>
      </c>
      <c r="J207" s="1">
        <f>_xlfn.MAXIFS(siłownia[Ciężar kg],siłownia[Ćwiczenia],siłownia[[#This Row],[Ćwiczenia]])</f>
        <v>6</v>
      </c>
      <c r="K207" s="5">
        <f>siłownia[[#This Row],[Ciężar kg]]/siłownia[[#This Row],[max total]]</f>
        <v>0.83333333333333337</v>
      </c>
      <c r="L207" s="1">
        <v>98</v>
      </c>
      <c r="M207" s="1">
        <f>WEEKNUM(siłownia[[#This Row],[data]],2)</f>
        <v>7</v>
      </c>
    </row>
    <row r="208" spans="1:13" x14ac:dyDescent="0.25">
      <c r="A208" s="4" t="s">
        <v>43</v>
      </c>
      <c r="B208" s="3">
        <v>45338</v>
      </c>
      <c r="C208" s="1">
        <v>2</v>
      </c>
      <c r="D208" s="1">
        <v>12</v>
      </c>
      <c r="E208" s="1">
        <v>25</v>
      </c>
      <c r="F208" s="1" t="str" cm="1">
        <f t="array" ref="F20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208" s="1">
        <f>siłownia[[#This Row],[Serie]]*siłownia[[#This Row],[Powtórzenia]]*siłownia[[#This Row],[Ciężar kg]]</f>
        <v>600</v>
      </c>
      <c r="H208" s="1">
        <f>SUMIFS(siłownia[Intensywność dzienna],siłownia[data],siłownia[[#This Row],[data]],siłownia[Ćwiczenia],siłownia[[#This Row],[Ćwiczenia]])</f>
        <v>1320</v>
      </c>
      <c r="I208" s="2">
        <f>IFERROR(G208/siłownia[[#This Row],[intensywność]],"Trening")</f>
        <v>0.45454545454545453</v>
      </c>
      <c r="J208" s="1">
        <f>_xlfn.MAXIFS(siłownia[Ciężar kg],siłownia[Ćwiczenia],siłownia[[#This Row],[Ćwiczenia]])</f>
        <v>60</v>
      </c>
      <c r="K208" s="5">
        <f>siłownia[[#This Row],[Ciężar kg]]/siłownia[[#This Row],[max total]]</f>
        <v>0.41666666666666669</v>
      </c>
      <c r="L208" s="1">
        <v>98</v>
      </c>
      <c r="M208" s="1">
        <f>WEEKNUM(siłownia[[#This Row],[data]],2)</f>
        <v>7</v>
      </c>
    </row>
    <row r="209" spans="1:13" x14ac:dyDescent="0.25">
      <c r="A209" s="4" t="s">
        <v>43</v>
      </c>
      <c r="B209" s="3">
        <v>45338</v>
      </c>
      <c r="C209" s="1">
        <v>2</v>
      </c>
      <c r="D209" s="1">
        <v>12</v>
      </c>
      <c r="E209" s="1">
        <v>30</v>
      </c>
      <c r="F209" s="1" t="str" cm="1">
        <f t="array" ref="F20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209" s="1">
        <f>siłownia[[#This Row],[Serie]]*siłownia[[#This Row],[Powtórzenia]]*siłownia[[#This Row],[Ciężar kg]]</f>
        <v>720</v>
      </c>
      <c r="H209" s="1">
        <f>SUMIFS(siłownia[Intensywność dzienna],siłownia[data],siłownia[[#This Row],[data]],siłownia[Ćwiczenia],siłownia[[#This Row],[Ćwiczenia]])</f>
        <v>1320</v>
      </c>
      <c r="I209" s="2">
        <f>IFERROR(G209/siłownia[[#This Row],[intensywność]],"Trening")</f>
        <v>0.54545454545454541</v>
      </c>
      <c r="J209" s="1">
        <f>_xlfn.MAXIFS(siłownia[Ciężar kg],siłownia[Ćwiczenia],siłownia[[#This Row],[Ćwiczenia]])</f>
        <v>60</v>
      </c>
      <c r="K209" s="5">
        <f>siłownia[[#This Row],[Ciężar kg]]/siłownia[[#This Row],[max total]]</f>
        <v>0.5</v>
      </c>
      <c r="L209" s="1">
        <v>98</v>
      </c>
      <c r="M209" s="1">
        <f>WEEKNUM(siłownia[[#This Row],[data]],2)</f>
        <v>7</v>
      </c>
    </row>
    <row r="210" spans="1:13" x14ac:dyDescent="0.25">
      <c r="A210" s="4" t="s">
        <v>5</v>
      </c>
      <c r="B210" s="3">
        <v>45338</v>
      </c>
      <c r="C210" s="1">
        <v>4</v>
      </c>
      <c r="D210" s="1">
        <v>12</v>
      </c>
      <c r="E210" s="1">
        <v>15</v>
      </c>
      <c r="F210" s="1" t="str" cm="1">
        <f t="array" ref="F21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210" s="1">
        <f>siłownia[[#This Row],[Serie]]*siłownia[[#This Row],[Powtórzenia]]*siłownia[[#This Row],[Ciężar kg]]</f>
        <v>720</v>
      </c>
      <c r="H210" s="1">
        <f>SUMIFS(siłownia[Intensywność dzienna],siłownia[data],siłownia[[#This Row],[data]],siłownia[Ćwiczenia],siłownia[[#This Row],[Ćwiczenia]])</f>
        <v>720</v>
      </c>
      <c r="I210" s="2">
        <f>IFERROR(G210/siłownia[[#This Row],[intensywność]],"Trening")</f>
        <v>1</v>
      </c>
      <c r="J210" s="1">
        <f>_xlfn.MAXIFS(siłownia[Ciężar kg],siłownia[Ćwiczenia],siłownia[[#This Row],[Ćwiczenia]])</f>
        <v>17.5</v>
      </c>
      <c r="K210" s="5">
        <f>siłownia[[#This Row],[Ciężar kg]]/siłownia[[#This Row],[max total]]</f>
        <v>0.8571428571428571</v>
      </c>
      <c r="L210" s="1">
        <v>98</v>
      </c>
      <c r="M210" s="1">
        <f>WEEKNUM(siłownia[[#This Row],[data]],2)</f>
        <v>7</v>
      </c>
    </row>
    <row r="211" spans="1:13" x14ac:dyDescent="0.25">
      <c r="A211" s="4" t="s">
        <v>3</v>
      </c>
      <c r="B211" s="3">
        <v>45338</v>
      </c>
      <c r="C211" s="1">
        <v>3</v>
      </c>
      <c r="D211" s="1">
        <v>12</v>
      </c>
      <c r="E211" s="1">
        <v>50</v>
      </c>
      <c r="F211" s="1" t="str" cm="1">
        <f t="array" ref="F21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211" s="1">
        <f>siłownia[[#This Row],[Serie]]*siłownia[[#This Row],[Powtórzenia]]*siłownia[[#This Row],[Ciężar kg]]</f>
        <v>1800</v>
      </c>
      <c r="H211" s="1">
        <f>SUMIFS(siłownia[Intensywność dzienna],siłownia[data],siłownia[[#This Row],[data]],siłownia[Ćwiczenia],siłownia[[#This Row],[Ćwiczenia]])</f>
        <v>1800</v>
      </c>
      <c r="I211" s="2">
        <f>IFERROR(G211/siłownia[[#This Row],[intensywność]],"Trening")</f>
        <v>1</v>
      </c>
      <c r="J211" s="1">
        <f>_xlfn.MAXIFS(siłownia[Ciężar kg],siłownia[Ćwiczenia],siłownia[[#This Row],[Ćwiczenia]])</f>
        <v>54.5</v>
      </c>
      <c r="K211" s="5">
        <f>siłownia[[#This Row],[Ciężar kg]]/siłownia[[#This Row],[max total]]</f>
        <v>0.91743119266055051</v>
      </c>
      <c r="L211" s="1">
        <v>98</v>
      </c>
      <c r="M211" s="1">
        <f>WEEKNUM(siłownia[[#This Row],[data]],2)</f>
        <v>7</v>
      </c>
    </row>
    <row r="212" spans="1:13" x14ac:dyDescent="0.25">
      <c r="A212" s="4" t="s">
        <v>2</v>
      </c>
      <c r="B212" s="3">
        <v>45338</v>
      </c>
      <c r="C212" s="1">
        <v>3</v>
      </c>
      <c r="D212" s="1">
        <v>12</v>
      </c>
      <c r="E212" s="1">
        <v>35</v>
      </c>
      <c r="F212" s="1" t="str" cm="1">
        <f t="array" ref="F21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212" s="1">
        <f>siłownia[[#This Row],[Serie]]*siłownia[[#This Row],[Powtórzenia]]*siłownia[[#This Row],[Ciężar kg]]</f>
        <v>1260</v>
      </c>
      <c r="H212" s="1">
        <f>SUMIFS(siłownia[Intensywność dzienna],siłownia[data],siłownia[[#This Row],[data]],siłownia[Ćwiczenia],siłownia[[#This Row],[Ćwiczenia]])</f>
        <v>1260</v>
      </c>
      <c r="I212" s="2">
        <f>IFERROR(G212/siłownia[[#This Row],[intensywność]],"Trening")</f>
        <v>1</v>
      </c>
      <c r="J212" s="1">
        <f>_xlfn.MAXIFS(siłownia[Ciężar kg],siłownia[Ćwiczenia],siłownia[[#This Row],[Ćwiczenia]])</f>
        <v>43</v>
      </c>
      <c r="K212" s="5">
        <f>siłownia[[#This Row],[Ciężar kg]]/siłownia[[#This Row],[max total]]</f>
        <v>0.81395348837209303</v>
      </c>
      <c r="L212" s="1">
        <v>98</v>
      </c>
      <c r="M212" s="1">
        <f>WEEKNUM(siłownia[[#This Row],[data]],2)</f>
        <v>7</v>
      </c>
    </row>
    <row r="213" spans="1:13" x14ac:dyDescent="0.25">
      <c r="A213" s="4" t="s">
        <v>0</v>
      </c>
      <c r="B213" s="3">
        <v>45338</v>
      </c>
      <c r="C213" s="1">
        <v>2</v>
      </c>
      <c r="D213" s="1">
        <v>8</v>
      </c>
      <c r="E213" s="1">
        <v>15</v>
      </c>
      <c r="F213" s="1" t="str" cm="1">
        <f t="array" ref="F21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213" s="1">
        <f>siłownia[[#This Row],[Serie]]*siłownia[[#This Row],[Powtórzenia]]*siłownia[[#This Row],[Ciężar kg]]</f>
        <v>240</v>
      </c>
      <c r="H213" s="1">
        <f>SUMIFS(siłownia[Intensywność dzienna],siłownia[data],siłownia[[#This Row],[data]],siłownia[Ćwiczenia],siłownia[[#This Row],[Ćwiczenia]])</f>
        <v>480</v>
      </c>
      <c r="I213" s="2">
        <f>IFERROR(G213/siłownia[[#This Row],[intensywność]],"Trening")</f>
        <v>0.5</v>
      </c>
      <c r="J213" s="1">
        <f>_xlfn.MAXIFS(siłownia[Ciężar kg],siłownia[Ćwiczenia],siłownia[[#This Row],[Ćwiczenia]])</f>
        <v>30</v>
      </c>
      <c r="K213" s="5">
        <f>siłownia[[#This Row],[Ciężar kg]]/siłownia[[#This Row],[max total]]</f>
        <v>0.5</v>
      </c>
      <c r="L213" s="1">
        <v>98</v>
      </c>
      <c r="M213" s="1">
        <f>WEEKNUM(siłownia[[#This Row],[data]],2)</f>
        <v>7</v>
      </c>
    </row>
    <row r="214" spans="1:13" x14ac:dyDescent="0.25">
      <c r="A214" s="4" t="s">
        <v>0</v>
      </c>
      <c r="B214" s="3">
        <v>45338</v>
      </c>
      <c r="C214" s="1">
        <v>2</v>
      </c>
      <c r="D214" s="1">
        <v>12</v>
      </c>
      <c r="E214" s="1">
        <v>10</v>
      </c>
      <c r="F214" s="1" t="str" cm="1">
        <f t="array" ref="F21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214" s="1">
        <f>siłownia[[#This Row],[Serie]]*siłownia[[#This Row],[Powtórzenia]]*siłownia[[#This Row],[Ciężar kg]]</f>
        <v>240</v>
      </c>
      <c r="H214" s="1">
        <f>SUMIFS(siłownia[Intensywność dzienna],siłownia[data],siłownia[[#This Row],[data]],siłownia[Ćwiczenia],siłownia[[#This Row],[Ćwiczenia]])</f>
        <v>480</v>
      </c>
      <c r="I214" s="2">
        <f>IFERROR(G214/siłownia[[#This Row],[intensywność]],"Trening")</f>
        <v>0.5</v>
      </c>
      <c r="J214" s="1">
        <f>_xlfn.MAXIFS(siłownia[Ciężar kg],siłownia[Ćwiczenia],siłownia[[#This Row],[Ćwiczenia]])</f>
        <v>30</v>
      </c>
      <c r="K214" s="5">
        <f>siłownia[[#This Row],[Ciężar kg]]/siłownia[[#This Row],[max total]]</f>
        <v>0.33333333333333331</v>
      </c>
      <c r="L214" s="1">
        <v>98</v>
      </c>
      <c r="M214" s="1">
        <f>WEEKNUM(siłownia[[#This Row],[data]],2)</f>
        <v>7</v>
      </c>
    </row>
    <row r="215" spans="1:13" x14ac:dyDescent="0.25">
      <c r="A215" s="4" t="s">
        <v>44</v>
      </c>
      <c r="B215" s="3">
        <v>45338</v>
      </c>
      <c r="C215" s="1">
        <v>3</v>
      </c>
      <c r="D215" s="1">
        <v>12</v>
      </c>
      <c r="E215" s="1">
        <v>12.5</v>
      </c>
      <c r="F215" s="1" t="str" cm="1">
        <f t="array" ref="F21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215" s="1">
        <f>siłownia[[#This Row],[Serie]]*siłownia[[#This Row],[Powtórzenia]]*siłownia[[#This Row],[Ciężar kg]]</f>
        <v>450</v>
      </c>
      <c r="H215" s="1">
        <f>SUMIFS(siłownia[Intensywność dzienna],siłownia[data],siłownia[[#This Row],[data]],siłownia[Ćwiczenia],siłownia[[#This Row],[Ćwiczenia]])</f>
        <v>450</v>
      </c>
      <c r="I215" s="2">
        <f>IFERROR(G215/siłownia[[#This Row],[intensywność]],"Trening")</f>
        <v>1</v>
      </c>
      <c r="J215" s="1">
        <f>_xlfn.MAXIFS(siłownia[Ciężar kg],siłownia[Ćwiczenia],siłownia[[#This Row],[Ćwiczenia]])</f>
        <v>12.5</v>
      </c>
      <c r="K215" s="5">
        <f>siłownia[[#This Row],[Ciężar kg]]/siłownia[[#This Row],[max total]]</f>
        <v>1</v>
      </c>
      <c r="L215" s="1">
        <v>98</v>
      </c>
      <c r="M215" s="1">
        <f>WEEKNUM(siłownia[[#This Row],[data]],2)</f>
        <v>7</v>
      </c>
    </row>
    <row r="216" spans="1:13" x14ac:dyDescent="0.25">
      <c r="A216" s="4" t="s">
        <v>6</v>
      </c>
      <c r="B216" s="3">
        <v>45339</v>
      </c>
      <c r="F216" s="1" t="str" cm="1">
        <f t="array" ref="F21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216" s="5"/>
      <c r="L216" s="1">
        <v>98</v>
      </c>
      <c r="M216" s="1">
        <f>WEEKNUM(siłownia[[#This Row],[data]],2)</f>
        <v>7</v>
      </c>
    </row>
    <row r="217" spans="1:13" x14ac:dyDescent="0.25">
      <c r="A217" s="4" t="s">
        <v>16</v>
      </c>
      <c r="B217" s="3">
        <v>45339</v>
      </c>
      <c r="C217" s="1">
        <v>1</v>
      </c>
      <c r="D217" s="1">
        <v>1</v>
      </c>
      <c r="E217" s="1">
        <v>30</v>
      </c>
      <c r="F217" s="1" t="str" cm="1">
        <f t="array" ref="F21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217" s="1">
        <f>siłownia[[#This Row],[Serie]]*siłownia[[#This Row],[Powtórzenia]]*siłownia[[#This Row],[Ciężar kg]]</f>
        <v>30</v>
      </c>
      <c r="H217" s="1">
        <f>SUMIFS(siłownia[Intensywność dzienna],siłownia[data],siłownia[[#This Row],[data]],siłownia[Ćwiczenia],siłownia[[#This Row],[Ćwiczenia]])</f>
        <v>30</v>
      </c>
      <c r="I217" s="2">
        <f>IFERROR(G217/siłownia[[#This Row],[intensywność]],"Trening")</f>
        <v>1</v>
      </c>
      <c r="J217" s="1">
        <f>_xlfn.MAXIFS(siłownia[Ciężar kg],siłownia[Ćwiczenia],siłownia[[#This Row],[Ćwiczenia]])</f>
        <v>45</v>
      </c>
      <c r="K217" s="5">
        <f>siłownia[[#This Row],[Ciężar kg]]/siłownia[[#This Row],[max total]]</f>
        <v>0.66666666666666663</v>
      </c>
      <c r="L217" s="1">
        <v>98</v>
      </c>
      <c r="M217" s="1">
        <f>WEEKNUM(siłownia[[#This Row],[data]],2)</f>
        <v>7</v>
      </c>
    </row>
    <row r="218" spans="1:13" x14ac:dyDescent="0.25">
      <c r="A218" s="4" t="s">
        <v>6</v>
      </c>
      <c r="B218" s="3">
        <v>45340</v>
      </c>
      <c r="F218" s="1" t="str" cm="1">
        <f t="array" ref="F21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218" s="5"/>
      <c r="L218" s="1">
        <v>98</v>
      </c>
      <c r="M218" s="1">
        <f>WEEKNUM(siłownia[[#This Row],[data]],2)</f>
        <v>7</v>
      </c>
    </row>
    <row r="219" spans="1:13" x14ac:dyDescent="0.25">
      <c r="A219" s="4" t="s">
        <v>16</v>
      </c>
      <c r="B219" s="3">
        <v>45340</v>
      </c>
      <c r="C219" s="1">
        <v>1</v>
      </c>
      <c r="D219" s="1">
        <v>1</v>
      </c>
      <c r="E219" s="1">
        <v>10</v>
      </c>
      <c r="F219" s="1" t="str" cm="1">
        <f t="array" ref="F21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219" s="1">
        <f>siłownia[[#This Row],[Serie]]*siłownia[[#This Row],[Powtórzenia]]*siłownia[[#This Row],[Ciężar kg]]</f>
        <v>10</v>
      </c>
      <c r="H219" s="1">
        <f>SUMIFS(siłownia[Intensywność dzienna],siłownia[data],siłownia[[#This Row],[data]],siłownia[Ćwiczenia],siłownia[[#This Row],[Ćwiczenia]])</f>
        <v>10</v>
      </c>
      <c r="I219" s="2">
        <f>IFERROR(G219/siłownia[[#This Row],[intensywność]],"Trening")</f>
        <v>1</v>
      </c>
      <c r="J219" s="1">
        <f>_xlfn.MAXIFS(siłownia[Ciężar kg],siłownia[Ćwiczenia],siłownia[[#This Row],[Ćwiczenia]])</f>
        <v>45</v>
      </c>
      <c r="K219" s="5">
        <f>siłownia[[#This Row],[Ciężar kg]]/siłownia[[#This Row],[max total]]</f>
        <v>0.22222222222222221</v>
      </c>
      <c r="L219" s="1">
        <v>98</v>
      </c>
      <c r="M219" s="1">
        <f>WEEKNUM(siłownia[[#This Row],[data]],2)</f>
        <v>7</v>
      </c>
    </row>
    <row r="220" spans="1:13" x14ac:dyDescent="0.25">
      <c r="A220" s="4" t="s">
        <v>15</v>
      </c>
      <c r="B220" s="3">
        <v>45340</v>
      </c>
      <c r="C220" s="1">
        <v>1</v>
      </c>
      <c r="D220" s="1">
        <v>12</v>
      </c>
      <c r="E220" s="1">
        <v>50</v>
      </c>
      <c r="F220" s="1" t="str" cm="1">
        <f t="array" ref="F22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220" s="1">
        <f>siłownia[[#This Row],[Serie]]*siłownia[[#This Row],[Powtórzenia]]*siłownia[[#This Row],[Ciężar kg]]</f>
        <v>600</v>
      </c>
      <c r="H220" s="1">
        <f>SUMIFS(siłownia[Intensywność dzienna],siłownia[data],siłownia[[#This Row],[data]],siłownia[Ćwiczenia],siłownia[[#This Row],[Ćwiczenia]])</f>
        <v>1705</v>
      </c>
      <c r="I220" s="2">
        <f>IFERROR(G220/siłownia[[#This Row],[intensywność]],"Trening")</f>
        <v>0.35190615835777128</v>
      </c>
      <c r="J220" s="1">
        <f>_xlfn.MAXIFS(siłownia[Ciężar kg],siłownia[Ćwiczenia],siłownia[[#This Row],[Ćwiczenia]])</f>
        <v>70</v>
      </c>
      <c r="K220" s="5">
        <f>siłownia[[#This Row],[Ciężar kg]]/siłownia[[#This Row],[max total]]</f>
        <v>0.7142857142857143</v>
      </c>
      <c r="L220" s="1">
        <v>98</v>
      </c>
      <c r="M220" s="1">
        <f>WEEKNUM(siłownia[[#This Row],[data]],2)</f>
        <v>7</v>
      </c>
    </row>
    <row r="221" spans="1:13" x14ac:dyDescent="0.25">
      <c r="A221" s="4" t="s">
        <v>15</v>
      </c>
      <c r="B221" s="3">
        <v>45340</v>
      </c>
      <c r="C221" s="1">
        <v>2</v>
      </c>
      <c r="D221" s="1">
        <v>6</v>
      </c>
      <c r="E221" s="1">
        <v>60</v>
      </c>
      <c r="F221" s="1" t="str" cm="1">
        <f t="array" ref="F22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221" s="1">
        <f>siłownia[[#This Row],[Serie]]*siłownia[[#This Row],[Powtórzenia]]*siłownia[[#This Row],[Ciężar kg]]</f>
        <v>720</v>
      </c>
      <c r="H221" s="1">
        <f>SUMIFS(siłownia[Intensywność dzienna],siłownia[data],siłownia[[#This Row],[data]],siłownia[Ćwiczenia],siłownia[[#This Row],[Ćwiczenia]])</f>
        <v>1705</v>
      </c>
      <c r="I221" s="2">
        <f>IFERROR(G221/siłownia[[#This Row],[intensywność]],"Trening")</f>
        <v>0.42228739002932553</v>
      </c>
      <c r="J221" s="1">
        <f>_xlfn.MAXIFS(siłownia[Ciężar kg],siłownia[Ćwiczenia],siłownia[[#This Row],[Ćwiczenia]])</f>
        <v>70</v>
      </c>
      <c r="K221" s="5">
        <f>siłownia[[#This Row],[Ciężar kg]]/siłownia[[#This Row],[max total]]</f>
        <v>0.8571428571428571</v>
      </c>
      <c r="L221" s="1">
        <v>98</v>
      </c>
      <c r="M221" s="1">
        <f>WEEKNUM(siłownia[[#This Row],[data]],2)</f>
        <v>7</v>
      </c>
    </row>
    <row r="222" spans="1:13" x14ac:dyDescent="0.25">
      <c r="A222" s="4" t="s">
        <v>15</v>
      </c>
      <c r="B222" s="3">
        <v>45340</v>
      </c>
      <c r="C222" s="1">
        <v>1</v>
      </c>
      <c r="D222" s="1">
        <v>7</v>
      </c>
      <c r="E222" s="1">
        <v>55</v>
      </c>
      <c r="F222" s="1" t="str" cm="1">
        <f t="array" ref="F22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222" s="1">
        <f>siłownia[[#This Row],[Serie]]*siłownia[[#This Row],[Powtórzenia]]*siłownia[[#This Row],[Ciężar kg]]</f>
        <v>385</v>
      </c>
      <c r="H222" s="1">
        <f>SUMIFS(siłownia[Intensywność dzienna],siłownia[data],siłownia[[#This Row],[data]],siłownia[Ćwiczenia],siłownia[[#This Row],[Ćwiczenia]])</f>
        <v>1705</v>
      </c>
      <c r="I222" s="2">
        <f>IFERROR(G222/siłownia[[#This Row],[intensywność]],"Trening")</f>
        <v>0.22580645161290322</v>
      </c>
      <c r="J222" s="1">
        <f>_xlfn.MAXIFS(siłownia[Ciężar kg],siłownia[Ćwiczenia],siłownia[[#This Row],[Ćwiczenia]])</f>
        <v>70</v>
      </c>
      <c r="K222" s="5">
        <f>siłownia[[#This Row],[Ciężar kg]]/siłownia[[#This Row],[max total]]</f>
        <v>0.7857142857142857</v>
      </c>
      <c r="L222" s="1">
        <v>97.5</v>
      </c>
      <c r="M222" s="1">
        <f>WEEKNUM(siłownia[[#This Row],[data]],2)</f>
        <v>7</v>
      </c>
    </row>
    <row r="223" spans="1:13" x14ac:dyDescent="0.25">
      <c r="A223" s="4" t="s">
        <v>14</v>
      </c>
      <c r="B223" s="3">
        <v>45340</v>
      </c>
      <c r="C223" s="1">
        <v>2</v>
      </c>
      <c r="D223" s="1">
        <v>10</v>
      </c>
      <c r="E223" s="1">
        <v>40</v>
      </c>
      <c r="F223" s="1" t="str" cm="1">
        <f t="array" ref="F22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223" s="1">
        <f>siłownia[[#This Row],[Serie]]*siłownia[[#This Row],[Powtórzenia]]*siłownia[[#This Row],[Ciężar kg]]</f>
        <v>800</v>
      </c>
      <c r="H223" s="1">
        <f>SUMIFS(siłownia[Intensywność dzienna],siłownia[data],siłownia[[#This Row],[data]],siłownia[Ćwiczenia],siłownia[[#This Row],[Ćwiczenia]])</f>
        <v>2000</v>
      </c>
      <c r="I223" s="2">
        <f>IFERROR(G223/siłownia[[#This Row],[intensywność]],"Trening")</f>
        <v>0.4</v>
      </c>
      <c r="J223" s="1">
        <f>_xlfn.MAXIFS(siłownia[Ciężar kg],siłownia[Ćwiczenia],siłownia[[#This Row],[Ćwiczenia]])</f>
        <v>60</v>
      </c>
      <c r="K223" s="5">
        <f>siłownia[[#This Row],[Ciężar kg]]/siłownia[[#This Row],[max total]]</f>
        <v>0.66666666666666663</v>
      </c>
      <c r="L223" s="1">
        <v>97.5</v>
      </c>
      <c r="M223" s="1">
        <f>WEEKNUM(siłownia[[#This Row],[data]],2)</f>
        <v>7</v>
      </c>
    </row>
    <row r="224" spans="1:13" x14ac:dyDescent="0.25">
      <c r="A224" s="4" t="s">
        <v>14</v>
      </c>
      <c r="B224" s="3">
        <v>45340</v>
      </c>
      <c r="C224" s="1">
        <v>3</v>
      </c>
      <c r="D224" s="1">
        <v>8</v>
      </c>
      <c r="E224" s="1">
        <v>50</v>
      </c>
      <c r="F224" s="1" t="str" cm="1">
        <f t="array" ref="F22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224" s="1">
        <f>siłownia[[#This Row],[Serie]]*siłownia[[#This Row],[Powtórzenia]]*siłownia[[#This Row],[Ciężar kg]]</f>
        <v>1200</v>
      </c>
      <c r="H224" s="1">
        <f>SUMIFS(siłownia[Intensywność dzienna],siłownia[data],siłownia[[#This Row],[data]],siłownia[Ćwiczenia],siłownia[[#This Row],[Ćwiczenia]])</f>
        <v>2000</v>
      </c>
      <c r="I224" s="2">
        <f>IFERROR(G224/siłownia[[#This Row],[intensywność]],"Trening")</f>
        <v>0.6</v>
      </c>
      <c r="J224" s="1">
        <f>_xlfn.MAXIFS(siłownia[Ciężar kg],siłownia[Ćwiczenia],siłownia[[#This Row],[Ćwiczenia]])</f>
        <v>60</v>
      </c>
      <c r="K224" s="5">
        <f>siłownia[[#This Row],[Ciężar kg]]/siłownia[[#This Row],[max total]]</f>
        <v>0.83333333333333337</v>
      </c>
      <c r="L224" s="1">
        <v>97.5</v>
      </c>
      <c r="M224" s="1">
        <f>WEEKNUM(siłownia[[#This Row],[data]],2)</f>
        <v>7</v>
      </c>
    </row>
    <row r="225" spans="1:13" x14ac:dyDescent="0.25">
      <c r="A225" s="4" t="s">
        <v>27</v>
      </c>
      <c r="B225" s="3">
        <v>45340</v>
      </c>
      <c r="C225" s="1">
        <v>1</v>
      </c>
      <c r="D225" s="1">
        <v>10</v>
      </c>
      <c r="E225" s="1">
        <v>34</v>
      </c>
      <c r="F225" s="1" t="str" cm="1">
        <f t="array" ref="F22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225" s="1">
        <f>siłownia[[#This Row],[Serie]]*siłownia[[#This Row],[Powtórzenia]]*siłownia[[#This Row],[Ciężar kg]]</f>
        <v>340</v>
      </c>
      <c r="H225" s="1">
        <f>SUMIFS(siłownia[Intensywność dzienna],siłownia[data],siłownia[[#This Row],[data]],siłownia[Ćwiczenia],siłownia[[#This Row],[Ćwiczenia]])</f>
        <v>700</v>
      </c>
      <c r="I225" s="2">
        <f>IFERROR(G225/siłownia[[#This Row],[intensywność]],"Trening")</f>
        <v>0.48571428571428571</v>
      </c>
      <c r="J225" s="1">
        <f>_xlfn.MAXIFS(siłownia[Ciężar kg],siłownia[Ćwiczenia],siłownia[[#This Row],[Ćwiczenia]])</f>
        <v>34</v>
      </c>
      <c r="K225" s="5">
        <f>siłownia[[#This Row],[Ciężar kg]]/siłownia[[#This Row],[max total]]</f>
        <v>1</v>
      </c>
      <c r="L225" s="1">
        <v>97.5</v>
      </c>
      <c r="M225" s="1">
        <f>WEEKNUM(siłownia[[#This Row],[data]],2)</f>
        <v>7</v>
      </c>
    </row>
    <row r="226" spans="1:13" x14ac:dyDescent="0.25">
      <c r="A226" s="4" t="s">
        <v>27</v>
      </c>
      <c r="B226" s="3">
        <v>45340</v>
      </c>
      <c r="C226" s="1">
        <v>2</v>
      </c>
      <c r="D226" s="1">
        <v>8</v>
      </c>
      <c r="E226" s="1">
        <v>22.5</v>
      </c>
      <c r="F226" s="1" t="str" cm="1">
        <f t="array" ref="F22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226" s="1">
        <f>siłownia[[#This Row],[Serie]]*siłownia[[#This Row],[Powtórzenia]]*siłownia[[#This Row],[Ciężar kg]]</f>
        <v>360</v>
      </c>
      <c r="H226" s="1">
        <f>SUMIFS(siłownia[Intensywność dzienna],siłownia[data],siłownia[[#This Row],[data]],siłownia[Ćwiczenia],siłownia[[#This Row],[Ćwiczenia]])</f>
        <v>700</v>
      </c>
      <c r="I226" s="2">
        <f>IFERROR(G226/siłownia[[#This Row],[intensywność]],"Trening")</f>
        <v>0.51428571428571423</v>
      </c>
      <c r="J226" s="1">
        <f>_xlfn.MAXIFS(siłownia[Ciężar kg],siłownia[Ćwiczenia],siłownia[[#This Row],[Ćwiczenia]])</f>
        <v>34</v>
      </c>
      <c r="K226" s="5">
        <f>siłownia[[#This Row],[Ciężar kg]]/siłownia[[#This Row],[max total]]</f>
        <v>0.66176470588235292</v>
      </c>
      <c r="L226" s="1">
        <v>97.5</v>
      </c>
      <c r="M226" s="1">
        <f>WEEKNUM(siłownia[[#This Row],[data]],2)</f>
        <v>7</v>
      </c>
    </row>
    <row r="227" spans="1:13" x14ac:dyDescent="0.25">
      <c r="A227" s="4" t="s">
        <v>12</v>
      </c>
      <c r="B227" s="3">
        <v>45340</v>
      </c>
      <c r="C227" s="1">
        <v>2</v>
      </c>
      <c r="D227" s="1">
        <v>8</v>
      </c>
      <c r="E227" s="1">
        <v>40.5</v>
      </c>
      <c r="F227" s="1" t="str" cm="1">
        <f t="array" ref="F22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227" s="1">
        <f>siłownia[[#This Row],[Serie]]*siłownia[[#This Row],[Powtórzenia]]*siłownia[[#This Row],[Ciężar kg]]</f>
        <v>648</v>
      </c>
      <c r="H227" s="1">
        <f>SUMIFS(siłownia[Intensywność dzienna],siłownia[data],siłownia[[#This Row],[data]],siłownia[Ćwiczenia],siłownia[[#This Row],[Ćwiczenia]])</f>
        <v>648</v>
      </c>
      <c r="I227" s="2">
        <f>IFERROR(G227/siłownia[[#This Row],[intensywność]],"Trening")</f>
        <v>1</v>
      </c>
      <c r="J227" s="1">
        <f>_xlfn.MAXIFS(siłownia[Ciężar kg],siłownia[Ćwiczenia],siłownia[[#This Row],[Ćwiczenia]])</f>
        <v>50</v>
      </c>
      <c r="K227" s="5">
        <f>siłownia[[#This Row],[Ciężar kg]]/siłownia[[#This Row],[max total]]</f>
        <v>0.81</v>
      </c>
      <c r="L227" s="1">
        <v>97.5</v>
      </c>
      <c r="M227" s="1">
        <f>WEEKNUM(siłownia[[#This Row],[data]],2)</f>
        <v>7</v>
      </c>
    </row>
    <row r="228" spans="1:13" x14ac:dyDescent="0.25">
      <c r="A228" s="4" t="s">
        <v>17</v>
      </c>
      <c r="B228" s="3">
        <v>45340</v>
      </c>
      <c r="C228" s="1">
        <v>2</v>
      </c>
      <c r="D228" s="1">
        <v>8</v>
      </c>
      <c r="E228" s="1">
        <v>35</v>
      </c>
      <c r="F228" s="1" t="str" cm="1">
        <f t="array" ref="F22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228" s="1">
        <f>siłownia[[#This Row],[Serie]]*siłownia[[#This Row],[Powtórzenia]]*siłownia[[#This Row],[Ciężar kg]]</f>
        <v>560</v>
      </c>
      <c r="H228" s="1">
        <f>SUMIFS(siłownia[Intensywność dzienna],siłownia[data],siłownia[[#This Row],[data]],siłownia[Ćwiczenia],siłownia[[#This Row],[Ćwiczenia]])</f>
        <v>960</v>
      </c>
      <c r="I228" s="2">
        <f>IFERROR(G228/siłownia[[#This Row],[intensywność]],"Trening")</f>
        <v>0.58333333333333337</v>
      </c>
      <c r="J228" s="1">
        <f>_xlfn.MAXIFS(siłownia[Ciężar kg],siłownia[Ćwiczenia],siłownia[[#This Row],[Ćwiczenia]])</f>
        <v>35</v>
      </c>
      <c r="K228" s="5">
        <f>siłownia[[#This Row],[Ciężar kg]]/siłownia[[#This Row],[max total]]</f>
        <v>1</v>
      </c>
      <c r="L228" s="1">
        <v>97.5</v>
      </c>
      <c r="M228" s="1">
        <f>WEEKNUM(siłownia[[#This Row],[data]],2)</f>
        <v>7</v>
      </c>
    </row>
    <row r="229" spans="1:13" x14ac:dyDescent="0.25">
      <c r="A229" s="4" t="s">
        <v>17</v>
      </c>
      <c r="B229" s="3">
        <v>45340</v>
      </c>
      <c r="C229" s="1">
        <v>2</v>
      </c>
      <c r="D229" s="1">
        <v>10</v>
      </c>
      <c r="E229" s="1">
        <v>20</v>
      </c>
      <c r="F229" s="1" t="str" cm="1">
        <f t="array" ref="F22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229" s="1">
        <f>siłownia[[#This Row],[Serie]]*siłownia[[#This Row],[Powtórzenia]]*siłownia[[#This Row],[Ciężar kg]]</f>
        <v>400</v>
      </c>
      <c r="H229" s="1">
        <f>SUMIFS(siłownia[Intensywność dzienna],siłownia[data],siłownia[[#This Row],[data]],siłownia[Ćwiczenia],siłownia[[#This Row],[Ćwiczenia]])</f>
        <v>960</v>
      </c>
      <c r="I229" s="2">
        <f>IFERROR(G229/siłownia[[#This Row],[intensywność]],"Trening")</f>
        <v>0.41666666666666669</v>
      </c>
      <c r="J229" s="1">
        <f>_xlfn.MAXIFS(siłownia[Ciężar kg],siłownia[Ćwiczenia],siłownia[[#This Row],[Ćwiczenia]])</f>
        <v>35</v>
      </c>
      <c r="K229" s="5">
        <f>siłownia[[#This Row],[Ciężar kg]]/siłownia[[#This Row],[max total]]</f>
        <v>0.5714285714285714</v>
      </c>
      <c r="L229" s="1">
        <v>97.5</v>
      </c>
      <c r="M229" s="1">
        <f>WEEKNUM(siłownia[[#This Row],[data]],2)</f>
        <v>7</v>
      </c>
    </row>
    <row r="230" spans="1:13" x14ac:dyDescent="0.25">
      <c r="A230" s="4" t="s">
        <v>10</v>
      </c>
      <c r="B230" s="3">
        <v>45340</v>
      </c>
      <c r="C230" s="1">
        <v>3</v>
      </c>
      <c r="D230" s="1">
        <v>12</v>
      </c>
      <c r="E230" s="1">
        <v>6</v>
      </c>
      <c r="F230" s="1" t="str" cm="1">
        <f t="array" ref="F23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230" s="1">
        <f>siłownia[[#This Row],[Serie]]*siłownia[[#This Row],[Powtórzenia]]*siłownia[[#This Row],[Ciężar kg]]</f>
        <v>216</v>
      </c>
      <c r="H230" s="1">
        <f>SUMIFS(siłownia[Intensywność dzienna],siłownia[data],siłownia[[#This Row],[data]],siłownia[Ćwiczenia],siłownia[[#This Row],[Ćwiczenia]])</f>
        <v>216</v>
      </c>
      <c r="I230" s="2">
        <f>IFERROR(G230/siłownia[[#This Row],[intensywność]],"Trening")</f>
        <v>1</v>
      </c>
      <c r="J230" s="1">
        <f>_xlfn.MAXIFS(siłownia[Ciężar kg],siłownia[Ćwiczenia],siłownia[[#This Row],[Ćwiczenia]])</f>
        <v>7</v>
      </c>
      <c r="K230" s="5">
        <f>siłownia[[#This Row],[Ciężar kg]]/siłownia[[#This Row],[max total]]</f>
        <v>0.8571428571428571</v>
      </c>
      <c r="L230" s="1">
        <v>97.5</v>
      </c>
      <c r="M230" s="1">
        <f>WEEKNUM(siłownia[[#This Row],[data]],2)</f>
        <v>7</v>
      </c>
    </row>
    <row r="231" spans="1:13" x14ac:dyDescent="0.25">
      <c r="A231" s="4" t="s">
        <v>9</v>
      </c>
      <c r="B231" s="3">
        <v>45340</v>
      </c>
      <c r="C231" s="1">
        <v>3</v>
      </c>
      <c r="D231" s="1">
        <v>12</v>
      </c>
      <c r="E231" s="1">
        <v>6</v>
      </c>
      <c r="F231" s="1" t="str" cm="1">
        <f t="array" ref="F23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231" s="1">
        <f>siłownia[[#This Row],[Serie]]*siłownia[[#This Row],[Powtórzenia]]*siłownia[[#This Row],[Ciężar kg]]</f>
        <v>216</v>
      </c>
      <c r="H231" s="1">
        <f>SUMIFS(siłownia[Intensywność dzienna],siłownia[data],siłownia[[#This Row],[data]],siłownia[Ćwiczenia],siłownia[[#This Row],[Ćwiczenia]])</f>
        <v>216</v>
      </c>
      <c r="I231" s="2">
        <f>IFERROR(G231/siłownia[[#This Row],[intensywność]],"Trening")</f>
        <v>1</v>
      </c>
      <c r="J231" s="1">
        <f>_xlfn.MAXIFS(siłownia[Ciężar kg],siłownia[Ćwiczenia],siłownia[[#This Row],[Ćwiczenia]])</f>
        <v>10</v>
      </c>
      <c r="K231" s="5">
        <f>siłownia[[#This Row],[Ciężar kg]]/siłownia[[#This Row],[max total]]</f>
        <v>0.6</v>
      </c>
      <c r="L231" s="1">
        <v>97.5</v>
      </c>
      <c r="M231" s="1">
        <f>WEEKNUM(siłownia[[#This Row],[data]],2)</f>
        <v>7</v>
      </c>
    </row>
    <row r="232" spans="1:13" x14ac:dyDescent="0.25">
      <c r="A232" s="4" t="s">
        <v>8</v>
      </c>
      <c r="B232" s="3">
        <v>45340</v>
      </c>
      <c r="C232" s="1">
        <v>2</v>
      </c>
      <c r="D232" s="1">
        <v>8</v>
      </c>
      <c r="E232" s="1">
        <v>15</v>
      </c>
      <c r="F232" s="1" t="str" cm="1">
        <f t="array" ref="F23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232" s="1">
        <f>siłownia[[#This Row],[Serie]]*siłownia[[#This Row],[Powtórzenia]]*siłownia[[#This Row],[Ciężar kg]]</f>
        <v>240</v>
      </c>
      <c r="H232" s="1">
        <f>SUMIFS(siłownia[Intensywność dzienna],siłownia[data],siłownia[[#This Row],[data]],siłownia[Ćwiczenia],siłownia[[#This Row],[Ćwiczenia]])</f>
        <v>240</v>
      </c>
      <c r="I232" s="2">
        <f>IFERROR(G232/siłownia[[#This Row],[intensywność]],"Trening")</f>
        <v>1</v>
      </c>
      <c r="J232" s="1">
        <f>_xlfn.MAXIFS(siłownia[Ciężar kg],siłownia[Ćwiczenia],siłownia[[#This Row],[Ćwiczenia]])</f>
        <v>20</v>
      </c>
      <c r="K232" s="5">
        <f>siłownia[[#This Row],[Ciężar kg]]/siłownia[[#This Row],[max total]]</f>
        <v>0.75</v>
      </c>
      <c r="L232" s="1">
        <v>97.5</v>
      </c>
      <c r="M232" s="1">
        <f>WEEKNUM(siłownia[[#This Row],[data]],2)</f>
        <v>7</v>
      </c>
    </row>
    <row r="233" spans="1:13" x14ac:dyDescent="0.25">
      <c r="A233" s="4" t="s">
        <v>7</v>
      </c>
      <c r="B233" s="3">
        <v>45340</v>
      </c>
      <c r="C233" s="1">
        <v>1</v>
      </c>
      <c r="D233" s="1">
        <v>10</v>
      </c>
      <c r="E233" s="1">
        <v>10</v>
      </c>
      <c r="F233" s="1" t="str" cm="1">
        <f t="array" ref="F23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233" s="1">
        <f>siłownia[[#This Row],[Serie]]*siłownia[[#This Row],[Powtórzenia]]*siłownia[[#This Row],[Ciężar kg]]</f>
        <v>100</v>
      </c>
      <c r="H233" s="1">
        <f>SUMIFS(siłownia[Intensywność dzienna],siłownia[data],siłownia[[#This Row],[data]],siłownia[Ćwiczenia],siłownia[[#This Row],[Ćwiczenia]])</f>
        <v>880</v>
      </c>
      <c r="I233" s="2">
        <f>IFERROR(G233/siłownia[[#This Row],[intensywność]],"Trening")</f>
        <v>0.11363636363636363</v>
      </c>
      <c r="J233" s="1">
        <f>_xlfn.MAXIFS(siłownia[Ciężar kg],siłownia[Ćwiczenia],siłownia[[#This Row],[Ćwiczenia]])</f>
        <v>35</v>
      </c>
      <c r="K233" s="5">
        <f>siłownia[[#This Row],[Ciężar kg]]/siłownia[[#This Row],[max total]]</f>
        <v>0.2857142857142857</v>
      </c>
      <c r="L233" s="1">
        <v>97.5</v>
      </c>
      <c r="M233" s="1">
        <f>WEEKNUM(siłownia[[#This Row],[data]],2)</f>
        <v>7</v>
      </c>
    </row>
    <row r="234" spans="1:13" x14ac:dyDescent="0.25">
      <c r="A234" s="4" t="s">
        <v>7</v>
      </c>
      <c r="B234" s="3">
        <v>45340</v>
      </c>
      <c r="C234" s="1">
        <v>3</v>
      </c>
      <c r="D234" s="1">
        <v>8</v>
      </c>
      <c r="E234" s="1">
        <v>32.5</v>
      </c>
      <c r="F234" s="1" t="str" cm="1">
        <f t="array" ref="F23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234" s="1">
        <f>siłownia[[#This Row],[Serie]]*siłownia[[#This Row],[Powtórzenia]]*siłownia[[#This Row],[Ciężar kg]]</f>
        <v>780</v>
      </c>
      <c r="H234" s="1">
        <f>SUMIFS(siłownia[Intensywność dzienna],siłownia[data],siłownia[[#This Row],[data]],siłownia[Ćwiczenia],siłownia[[#This Row],[Ćwiczenia]])</f>
        <v>880</v>
      </c>
      <c r="I234" s="2">
        <f>IFERROR(G234/siłownia[[#This Row],[intensywność]],"Trening")</f>
        <v>0.88636363636363635</v>
      </c>
      <c r="J234" s="1">
        <f>_xlfn.MAXIFS(siłownia[Ciężar kg],siłownia[Ćwiczenia],siłownia[[#This Row],[Ćwiczenia]])</f>
        <v>35</v>
      </c>
      <c r="K234" s="5">
        <f>siłownia[[#This Row],[Ciężar kg]]/siłownia[[#This Row],[max total]]</f>
        <v>0.9285714285714286</v>
      </c>
      <c r="L234" s="1">
        <v>97.5</v>
      </c>
      <c r="M234" s="1">
        <f>WEEKNUM(siłownia[[#This Row],[data]],2)</f>
        <v>7</v>
      </c>
    </row>
    <row r="235" spans="1:13" x14ac:dyDescent="0.25">
      <c r="A235" s="4" t="s">
        <v>6</v>
      </c>
      <c r="B235" s="3">
        <v>45341</v>
      </c>
      <c r="F235" s="1" t="str" cm="1">
        <f t="array" ref="F23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235" s="5"/>
      <c r="L235" s="1">
        <v>97.5</v>
      </c>
      <c r="M235" s="1">
        <f>WEEKNUM(siłownia[[#This Row],[data]],2)</f>
        <v>8</v>
      </c>
    </row>
    <row r="236" spans="1:13" x14ac:dyDescent="0.25">
      <c r="A236" s="4" t="s">
        <v>16</v>
      </c>
      <c r="B236" s="3">
        <v>45341</v>
      </c>
      <c r="C236" s="1">
        <v>1</v>
      </c>
      <c r="D236" s="1">
        <v>1</v>
      </c>
      <c r="E236" s="1">
        <v>30</v>
      </c>
      <c r="F236" s="1" t="str" cm="1">
        <f t="array" ref="F23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236" s="1">
        <f>siłownia[[#This Row],[Serie]]*siłownia[[#This Row],[Powtórzenia]]*siłownia[[#This Row],[Ciężar kg]]</f>
        <v>30</v>
      </c>
      <c r="H236" s="1">
        <f>SUMIFS(siłownia[Intensywność dzienna],siłownia[data],siłownia[[#This Row],[data]],siłownia[Ćwiczenia],siłownia[[#This Row],[Ćwiczenia]])</f>
        <v>30</v>
      </c>
      <c r="I236" s="2">
        <f>IFERROR(G236/siłownia[[#This Row],[intensywność]],"Trening")</f>
        <v>1</v>
      </c>
      <c r="J236" s="1">
        <f>_xlfn.MAXIFS(siłownia[Ciężar kg],siłownia[Ćwiczenia],siłownia[[#This Row],[Ćwiczenia]])</f>
        <v>45</v>
      </c>
      <c r="K236" s="5">
        <f>siłownia[[#This Row],[Ciężar kg]]/siłownia[[#This Row],[max total]]</f>
        <v>0.66666666666666663</v>
      </c>
      <c r="L236" s="1">
        <v>97.5</v>
      </c>
      <c r="M236" s="1">
        <f>WEEKNUM(siłownia[[#This Row],[data]],2)</f>
        <v>8</v>
      </c>
    </row>
    <row r="237" spans="1:13" x14ac:dyDescent="0.25">
      <c r="A237" s="4" t="s">
        <v>6</v>
      </c>
      <c r="B237" s="3">
        <v>45342</v>
      </c>
      <c r="F237" s="1" t="str" cm="1">
        <f t="array" ref="F23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237" s="5"/>
      <c r="L237" s="1">
        <v>97.5</v>
      </c>
      <c r="M237" s="1">
        <f>WEEKNUM(siłownia[[#This Row],[data]],2)</f>
        <v>8</v>
      </c>
    </row>
    <row r="238" spans="1:13" x14ac:dyDescent="0.25">
      <c r="A238" s="4" t="s">
        <v>16</v>
      </c>
      <c r="B238" s="3">
        <v>45342</v>
      </c>
      <c r="C238" s="1">
        <v>1</v>
      </c>
      <c r="D238" s="1">
        <v>1</v>
      </c>
      <c r="E238" s="1">
        <v>5</v>
      </c>
      <c r="F238" s="1" t="str" cm="1">
        <f t="array" ref="F23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238" s="1">
        <f>siłownia[[#This Row],[Serie]]*siłownia[[#This Row],[Powtórzenia]]*siłownia[[#This Row],[Ciężar kg]]</f>
        <v>5</v>
      </c>
      <c r="H238" s="1">
        <f>SUMIFS(siłownia[Intensywność dzienna],siłownia[data],siłownia[[#This Row],[data]],siłownia[Ćwiczenia],siłownia[[#This Row],[Ćwiczenia]])</f>
        <v>10</v>
      </c>
      <c r="I238" s="2">
        <f>IFERROR(G238/siłownia[[#This Row],[intensywność]],"Trening")</f>
        <v>0.5</v>
      </c>
      <c r="J238" s="1">
        <f>_xlfn.MAXIFS(siłownia[Ciężar kg],siłownia[Ćwiczenia],siłownia[[#This Row],[Ćwiczenia]])</f>
        <v>45</v>
      </c>
      <c r="K238" s="5">
        <f>siłownia[[#This Row],[Ciężar kg]]/siłownia[[#This Row],[max total]]</f>
        <v>0.1111111111111111</v>
      </c>
      <c r="L238" s="1">
        <v>97.5</v>
      </c>
      <c r="M238" s="1">
        <f>WEEKNUM(siłownia[[#This Row],[data]],2)</f>
        <v>8</v>
      </c>
    </row>
    <row r="239" spans="1:13" x14ac:dyDescent="0.25">
      <c r="A239" s="4" t="s">
        <v>4</v>
      </c>
      <c r="B239" s="3">
        <v>45342</v>
      </c>
      <c r="C239" s="1">
        <v>4</v>
      </c>
      <c r="D239" s="1">
        <v>12</v>
      </c>
      <c r="E239" s="1">
        <v>5</v>
      </c>
      <c r="F239" s="1" t="str" cm="1">
        <f t="array" ref="F23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239" s="1">
        <f>siłownia[[#This Row],[Serie]]*siłownia[[#This Row],[Powtórzenia]]*siłownia[[#This Row],[Ciężar kg]]</f>
        <v>240</v>
      </c>
      <c r="H239" s="1">
        <f>SUMIFS(siłownia[Intensywność dzienna],siłownia[data],siłownia[[#This Row],[data]],siłownia[Ćwiczenia],siłownia[[#This Row],[Ćwiczenia]])</f>
        <v>240</v>
      </c>
      <c r="I239" s="2">
        <f>IFERROR(G239/siłownia[[#This Row],[intensywność]],"Trening")</f>
        <v>1</v>
      </c>
      <c r="J239" s="1">
        <f>_xlfn.MAXIFS(siłownia[Ciężar kg],siłownia[Ćwiczenia],siłownia[[#This Row],[Ćwiczenia]])</f>
        <v>6</v>
      </c>
      <c r="K239" s="5">
        <f>siłownia[[#This Row],[Ciężar kg]]/siłownia[[#This Row],[max total]]</f>
        <v>0.83333333333333337</v>
      </c>
      <c r="L239" s="1">
        <v>97.5</v>
      </c>
      <c r="M239" s="1">
        <f>WEEKNUM(siłownia[[#This Row],[data]],2)</f>
        <v>8</v>
      </c>
    </row>
    <row r="240" spans="1:13" x14ac:dyDescent="0.25">
      <c r="A240" s="4" t="s">
        <v>43</v>
      </c>
      <c r="B240" s="3">
        <v>45342</v>
      </c>
      <c r="C240" s="1">
        <v>2</v>
      </c>
      <c r="D240" s="1">
        <v>8</v>
      </c>
      <c r="E240" s="1">
        <v>50</v>
      </c>
      <c r="F240" s="1" t="str" cm="1">
        <f t="array" ref="F24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240" s="1">
        <f>siłownia[[#This Row],[Serie]]*siłownia[[#This Row],[Powtórzenia]]*siłownia[[#This Row],[Ciężar kg]]</f>
        <v>800</v>
      </c>
      <c r="H240" s="1">
        <f>SUMIFS(siłownia[Intensywność dzienna],siłownia[data],siłownia[[#This Row],[data]],siłownia[Ćwiczenia],siłownia[[#This Row],[Ćwiczenia]])</f>
        <v>1760</v>
      </c>
      <c r="I240" s="2">
        <f>IFERROR(G240/siłownia[[#This Row],[intensywność]],"Trening")</f>
        <v>0.45454545454545453</v>
      </c>
      <c r="J240" s="1">
        <f>_xlfn.MAXIFS(siłownia[Ciężar kg],siłownia[Ćwiczenia],siłownia[[#This Row],[Ćwiczenia]])</f>
        <v>60</v>
      </c>
      <c r="K240" s="5">
        <f>siłownia[[#This Row],[Ciężar kg]]/siłownia[[#This Row],[max total]]</f>
        <v>0.83333333333333337</v>
      </c>
      <c r="L240" s="1">
        <v>97.5</v>
      </c>
      <c r="M240" s="1">
        <f>WEEKNUM(siłownia[[#This Row],[data]],2)</f>
        <v>8</v>
      </c>
    </row>
    <row r="241" spans="1:13" x14ac:dyDescent="0.25">
      <c r="A241" s="4" t="s">
        <v>43</v>
      </c>
      <c r="B241" s="3">
        <v>45342</v>
      </c>
      <c r="C241" s="1">
        <v>2</v>
      </c>
      <c r="D241" s="1">
        <v>12</v>
      </c>
      <c r="E241" s="1">
        <v>40</v>
      </c>
      <c r="F241" s="1" t="str" cm="1">
        <f t="array" ref="F24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241" s="1">
        <f>siłownia[[#This Row],[Serie]]*siłownia[[#This Row],[Powtórzenia]]*siłownia[[#This Row],[Ciężar kg]]</f>
        <v>960</v>
      </c>
      <c r="H241" s="1">
        <f>SUMIFS(siłownia[Intensywność dzienna],siłownia[data],siłownia[[#This Row],[data]],siłownia[Ćwiczenia],siłownia[[#This Row],[Ćwiczenia]])</f>
        <v>1760</v>
      </c>
      <c r="I241" s="2">
        <f>IFERROR(G241/siłownia[[#This Row],[intensywność]],"Trening")</f>
        <v>0.54545454545454541</v>
      </c>
      <c r="J241" s="1">
        <f>_xlfn.MAXIFS(siłownia[Ciężar kg],siłownia[Ćwiczenia],siłownia[[#This Row],[Ćwiczenia]])</f>
        <v>60</v>
      </c>
      <c r="K241" s="5">
        <f>siłownia[[#This Row],[Ciężar kg]]/siłownia[[#This Row],[max total]]</f>
        <v>0.66666666666666663</v>
      </c>
      <c r="L241" s="1">
        <v>97.5</v>
      </c>
      <c r="M241" s="1">
        <f>WEEKNUM(siłownia[[#This Row],[data]],2)</f>
        <v>8</v>
      </c>
    </row>
    <row r="242" spans="1:13" x14ac:dyDescent="0.25">
      <c r="A242" s="4" t="s">
        <v>5</v>
      </c>
      <c r="B242" s="3">
        <v>45342</v>
      </c>
      <c r="C242" s="1">
        <v>3</v>
      </c>
      <c r="D242" s="1">
        <v>12</v>
      </c>
      <c r="E242" s="1">
        <v>15</v>
      </c>
      <c r="F242" s="1" t="str" cm="1">
        <f t="array" ref="F24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242" s="1">
        <f>siłownia[[#This Row],[Serie]]*siłownia[[#This Row],[Powtórzenia]]*siłownia[[#This Row],[Ciężar kg]]</f>
        <v>540</v>
      </c>
      <c r="H242" s="1">
        <f>SUMIFS(siłownia[Intensywność dzienna],siłownia[data],siłownia[[#This Row],[data]],siłownia[Ćwiczenia],siłownia[[#This Row],[Ćwiczenia]])</f>
        <v>540</v>
      </c>
      <c r="I242" s="2">
        <f>IFERROR(G242/siłownia[[#This Row],[intensywność]],"Trening")</f>
        <v>1</v>
      </c>
      <c r="J242" s="1">
        <f>_xlfn.MAXIFS(siłownia[Ciężar kg],siłownia[Ćwiczenia],siłownia[[#This Row],[Ćwiczenia]])</f>
        <v>17.5</v>
      </c>
      <c r="K242" s="5">
        <f>siłownia[[#This Row],[Ciężar kg]]/siłownia[[#This Row],[max total]]</f>
        <v>0.8571428571428571</v>
      </c>
      <c r="L242" s="1">
        <v>97.5</v>
      </c>
      <c r="M242" s="1">
        <f>WEEKNUM(siłownia[[#This Row],[data]],2)</f>
        <v>8</v>
      </c>
    </row>
    <row r="243" spans="1:13" x14ac:dyDescent="0.25">
      <c r="A243" s="4" t="s">
        <v>3</v>
      </c>
      <c r="B243" s="3">
        <v>45342</v>
      </c>
      <c r="C243" s="1">
        <v>3</v>
      </c>
      <c r="D243" s="1">
        <v>8</v>
      </c>
      <c r="E243" s="1">
        <v>43</v>
      </c>
      <c r="F243" s="1" t="str" cm="1">
        <f t="array" ref="F24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243" s="1">
        <f>siłownia[[#This Row],[Serie]]*siłownia[[#This Row],[Powtórzenia]]*siłownia[[#This Row],[Ciężar kg]]</f>
        <v>1032</v>
      </c>
      <c r="H243" s="1">
        <f>SUMIFS(siłownia[Intensywność dzienna],siłownia[data],siłownia[[#This Row],[data]],siłownia[Ćwiczenia],siłownia[[#This Row],[Ćwiczenia]])</f>
        <v>1032</v>
      </c>
      <c r="I243" s="2">
        <f>IFERROR(G243/siłownia[[#This Row],[intensywność]],"Trening")</f>
        <v>1</v>
      </c>
      <c r="J243" s="1">
        <f>_xlfn.MAXIFS(siłownia[Ciężar kg],siłownia[Ćwiczenia],siłownia[[#This Row],[Ćwiczenia]])</f>
        <v>54.5</v>
      </c>
      <c r="K243" s="5">
        <f>siłownia[[#This Row],[Ciężar kg]]/siłownia[[#This Row],[max total]]</f>
        <v>0.78899082568807344</v>
      </c>
      <c r="L243" s="1">
        <v>97.5</v>
      </c>
      <c r="M243" s="1">
        <f>WEEKNUM(siłownia[[#This Row],[data]],2)</f>
        <v>8</v>
      </c>
    </row>
    <row r="244" spans="1:13" x14ac:dyDescent="0.25">
      <c r="A244" s="4" t="s">
        <v>2</v>
      </c>
      <c r="B244" s="3">
        <v>45342</v>
      </c>
      <c r="C244" s="1">
        <v>3</v>
      </c>
      <c r="D244" s="1">
        <v>12</v>
      </c>
      <c r="E244" s="1">
        <v>40</v>
      </c>
      <c r="F244" s="1" t="str" cm="1">
        <f t="array" ref="F24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244" s="1">
        <f>siłownia[[#This Row],[Serie]]*siłownia[[#This Row],[Powtórzenia]]*siłownia[[#This Row],[Ciężar kg]]</f>
        <v>1440</v>
      </c>
      <c r="H244" s="1">
        <f>SUMIFS(siłownia[Intensywność dzienna],siłownia[data],siłownia[[#This Row],[data]],siłownia[Ćwiczenia],siłownia[[#This Row],[Ćwiczenia]])</f>
        <v>1440</v>
      </c>
      <c r="I244" s="2">
        <f>IFERROR(G244/siłownia[[#This Row],[intensywność]],"Trening")</f>
        <v>1</v>
      </c>
      <c r="J244" s="1">
        <f>_xlfn.MAXIFS(siłownia[Ciężar kg],siłownia[Ćwiczenia],siłownia[[#This Row],[Ćwiczenia]])</f>
        <v>43</v>
      </c>
      <c r="K244" s="5">
        <f>siłownia[[#This Row],[Ciężar kg]]/siłownia[[#This Row],[max total]]</f>
        <v>0.93023255813953487</v>
      </c>
      <c r="L244" s="1">
        <v>97.5</v>
      </c>
      <c r="M244" s="1">
        <f>WEEKNUM(siłownia[[#This Row],[data]],2)</f>
        <v>8</v>
      </c>
    </row>
    <row r="245" spans="1:13" x14ac:dyDescent="0.25">
      <c r="A245" s="4" t="s">
        <v>1</v>
      </c>
      <c r="B245" s="3">
        <v>45342</v>
      </c>
      <c r="C245" s="1">
        <v>3</v>
      </c>
      <c r="D245" s="1">
        <v>15</v>
      </c>
      <c r="E245" s="1">
        <v>4</v>
      </c>
      <c r="F245" s="1" t="str" cm="1">
        <f t="array" ref="F24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245" s="1">
        <f>siłownia[[#This Row],[Serie]]*siłownia[[#This Row],[Powtórzenia]]*siłownia[[#This Row],[Ciężar kg]]</f>
        <v>180</v>
      </c>
      <c r="H245" s="1">
        <f>SUMIFS(siłownia[Intensywność dzienna],siłownia[data],siłownia[[#This Row],[data]],siłownia[Ćwiczenia],siłownia[[#This Row],[Ćwiczenia]])</f>
        <v>180</v>
      </c>
      <c r="I245" s="2">
        <f>IFERROR(G245/siłownia[[#This Row],[intensywność]],"Trening")</f>
        <v>1</v>
      </c>
      <c r="J245" s="1">
        <f>_xlfn.MAXIFS(siłownia[Ciężar kg],siłownia[Ćwiczenia],siłownia[[#This Row],[Ćwiczenia]])</f>
        <v>23</v>
      </c>
      <c r="K245" s="5">
        <f>siłownia[[#This Row],[Ciężar kg]]/siłownia[[#This Row],[max total]]</f>
        <v>0.17391304347826086</v>
      </c>
      <c r="L245" s="1">
        <v>97.5</v>
      </c>
      <c r="M245" s="1">
        <f>WEEKNUM(siłownia[[#This Row],[data]],2)</f>
        <v>8</v>
      </c>
    </row>
    <row r="246" spans="1:13" x14ac:dyDescent="0.25">
      <c r="A246" s="4" t="s">
        <v>0</v>
      </c>
      <c r="B246" s="3">
        <v>45342</v>
      </c>
      <c r="C246" s="1">
        <v>3</v>
      </c>
      <c r="D246" s="1">
        <v>10</v>
      </c>
      <c r="E246" s="1">
        <v>15</v>
      </c>
      <c r="F246" s="1" t="str" cm="1">
        <f t="array" ref="F24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246" s="1">
        <f>siłownia[[#This Row],[Serie]]*siłownia[[#This Row],[Powtórzenia]]*siłownia[[#This Row],[Ciężar kg]]</f>
        <v>450</v>
      </c>
      <c r="H246" s="1">
        <f>SUMIFS(siłownia[Intensywność dzienna],siłownia[data],siłownia[[#This Row],[data]],siłownia[Ćwiczenia],siłownia[[#This Row],[Ćwiczenia]])</f>
        <v>450</v>
      </c>
      <c r="I246" s="2">
        <f>IFERROR(G246/siłownia[[#This Row],[intensywność]],"Trening")</f>
        <v>1</v>
      </c>
      <c r="J246" s="1">
        <f>_xlfn.MAXIFS(siłownia[Ciężar kg],siłownia[Ćwiczenia],siłownia[[#This Row],[Ćwiczenia]])</f>
        <v>30</v>
      </c>
      <c r="K246" s="5">
        <f>siłownia[[#This Row],[Ciężar kg]]/siłownia[[#This Row],[max total]]</f>
        <v>0.5</v>
      </c>
      <c r="L246" s="1">
        <v>97.5</v>
      </c>
      <c r="M246" s="1">
        <f>WEEKNUM(siłownia[[#This Row],[data]],2)</f>
        <v>8</v>
      </c>
    </row>
    <row r="247" spans="1:13" x14ac:dyDescent="0.25">
      <c r="A247" s="4" t="s">
        <v>44</v>
      </c>
      <c r="B247" s="3">
        <v>45342</v>
      </c>
      <c r="C247" s="1">
        <v>4</v>
      </c>
      <c r="D247" s="1">
        <v>8</v>
      </c>
      <c r="E247" s="1">
        <v>12.5</v>
      </c>
      <c r="F247" s="1" t="str" cm="1">
        <f t="array" ref="F24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247" s="1">
        <f>siłownia[[#This Row],[Serie]]*siłownia[[#This Row],[Powtórzenia]]*siłownia[[#This Row],[Ciężar kg]]</f>
        <v>400</v>
      </c>
      <c r="H247" s="1">
        <f>SUMIFS(siłownia[Intensywność dzienna],siłownia[data],siłownia[[#This Row],[data]],siłownia[Ćwiczenia],siłownia[[#This Row],[Ćwiczenia]])</f>
        <v>400</v>
      </c>
      <c r="I247" s="2">
        <f>IFERROR(G247/siłownia[[#This Row],[intensywność]],"Trening")</f>
        <v>1</v>
      </c>
      <c r="J247" s="1">
        <f>_xlfn.MAXIFS(siłownia[Ciężar kg],siłownia[Ćwiczenia],siłownia[[#This Row],[Ćwiczenia]])</f>
        <v>12.5</v>
      </c>
      <c r="K247" s="5">
        <f>siłownia[[#This Row],[Ciężar kg]]/siłownia[[#This Row],[max total]]</f>
        <v>1</v>
      </c>
      <c r="L247" s="1">
        <v>97.5</v>
      </c>
      <c r="M247" s="1">
        <f>WEEKNUM(siłownia[[#This Row],[data]],2)</f>
        <v>8</v>
      </c>
    </row>
    <row r="248" spans="1:13" x14ac:dyDescent="0.25">
      <c r="A248" s="4" t="s">
        <v>16</v>
      </c>
      <c r="B248" s="3">
        <v>45342</v>
      </c>
      <c r="C248" s="1">
        <v>1</v>
      </c>
      <c r="D248" s="1">
        <v>1</v>
      </c>
      <c r="E248" s="1">
        <v>5</v>
      </c>
      <c r="F248" s="1" t="str" cm="1">
        <f t="array" ref="F24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248" s="1">
        <f>siłownia[[#This Row],[Serie]]*siłownia[[#This Row],[Powtórzenia]]*siłownia[[#This Row],[Ciężar kg]]</f>
        <v>5</v>
      </c>
      <c r="H248" s="1">
        <f>SUMIFS(siłownia[Intensywność dzienna],siłownia[data],siłownia[[#This Row],[data]],siłownia[Ćwiczenia],siłownia[[#This Row],[Ćwiczenia]])</f>
        <v>10</v>
      </c>
      <c r="I248" s="2">
        <f>IFERROR(G248/siłownia[[#This Row],[intensywność]],"Trening")</f>
        <v>0.5</v>
      </c>
      <c r="J248" s="1">
        <f>_xlfn.MAXIFS(siłownia[Ciężar kg],siłownia[Ćwiczenia],siłownia[[#This Row],[Ćwiczenia]])</f>
        <v>45</v>
      </c>
      <c r="K248" s="5">
        <f>siłownia[[#This Row],[Ciężar kg]]/siłownia[[#This Row],[max total]]</f>
        <v>0.1111111111111111</v>
      </c>
      <c r="L248" s="1">
        <v>97.5</v>
      </c>
      <c r="M248" s="1">
        <f>WEEKNUM(siłownia[[#This Row],[data]],2)</f>
        <v>8</v>
      </c>
    </row>
    <row r="249" spans="1:13" x14ac:dyDescent="0.25">
      <c r="A249" s="4" t="s">
        <v>6</v>
      </c>
      <c r="B249" s="3">
        <v>45344</v>
      </c>
      <c r="F249" s="1" t="str" cm="1">
        <f t="array" ref="F24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249" s="5"/>
      <c r="L249" s="1">
        <v>97.5</v>
      </c>
      <c r="M249" s="1">
        <f>WEEKNUM(siłownia[[#This Row],[data]],2)</f>
        <v>8</v>
      </c>
    </row>
    <row r="250" spans="1:13" x14ac:dyDescent="0.25">
      <c r="A250" s="4" t="s">
        <v>24</v>
      </c>
      <c r="B250" s="3">
        <v>45344</v>
      </c>
      <c r="C250" s="1">
        <v>3</v>
      </c>
      <c r="D250" s="1">
        <v>10</v>
      </c>
      <c r="E250" s="1">
        <v>1</v>
      </c>
      <c r="F250" s="1" t="str" cm="1">
        <f t="array" ref="F25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50" s="1">
        <f>siłownia[[#This Row],[Serie]]*siłownia[[#This Row],[Powtórzenia]]*siłownia[[#This Row],[Ciężar kg]]</f>
        <v>30</v>
      </c>
      <c r="H250" s="1">
        <f>SUMIFS(siłownia[Intensywność dzienna],siłownia[data],siłownia[[#This Row],[data]],siłownia[Ćwiczenia],siłownia[[#This Row],[Ćwiczenia]])</f>
        <v>30</v>
      </c>
      <c r="I250" s="2">
        <f>IFERROR(G250/siłownia[[#This Row],[intensywność]],"Trening")</f>
        <v>1</v>
      </c>
      <c r="J250" s="1">
        <f>_xlfn.MAXIFS(siłownia[Ciężar kg],siłownia[Ćwiczenia],siłownia[[#This Row],[Ćwiczenia]])</f>
        <v>5</v>
      </c>
      <c r="K250" s="5">
        <f>siłownia[[#This Row],[Ciężar kg]]/siłownia[[#This Row],[max total]]</f>
        <v>0.2</v>
      </c>
      <c r="L250" s="1">
        <v>97.5</v>
      </c>
      <c r="M250" s="1">
        <f>WEEKNUM(siłownia[[#This Row],[data]],2)</f>
        <v>8</v>
      </c>
    </row>
    <row r="251" spans="1:13" x14ac:dyDescent="0.25">
      <c r="A251" s="4" t="s">
        <v>23</v>
      </c>
      <c r="B251" s="3">
        <v>45344</v>
      </c>
      <c r="C251" s="1">
        <v>3</v>
      </c>
      <c r="D251" s="1">
        <v>8</v>
      </c>
      <c r="E251" s="1">
        <v>50</v>
      </c>
      <c r="F251" s="1" t="str" cm="1">
        <f t="array" ref="F25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51" s="1">
        <f>siłownia[[#This Row],[Serie]]*siłownia[[#This Row],[Powtórzenia]]*siłownia[[#This Row],[Ciężar kg]]</f>
        <v>1200</v>
      </c>
      <c r="H251" s="1">
        <f>SUMIFS(siłownia[Intensywność dzienna],siłownia[data],siłownia[[#This Row],[data]],siłownia[Ćwiczenia],siłownia[[#This Row],[Ćwiczenia]])</f>
        <v>2140</v>
      </c>
      <c r="I251" s="2">
        <f>IFERROR(G251/siłownia[[#This Row],[intensywność]],"Trening")</f>
        <v>0.56074766355140182</v>
      </c>
      <c r="J251" s="1">
        <f>_xlfn.MAXIFS(siłownia[Ciężar kg],siłownia[Ćwiczenia],siłownia[[#This Row],[Ćwiczenia]])</f>
        <v>60</v>
      </c>
      <c r="K251" s="5">
        <f>siłownia[[#This Row],[Ciężar kg]]/siłownia[[#This Row],[max total]]</f>
        <v>0.83333333333333337</v>
      </c>
      <c r="L251" s="1">
        <v>97.5</v>
      </c>
      <c r="M251" s="1">
        <f>WEEKNUM(siłownia[[#This Row],[data]],2)</f>
        <v>8</v>
      </c>
    </row>
    <row r="252" spans="1:13" x14ac:dyDescent="0.25">
      <c r="A252" s="4" t="s">
        <v>23</v>
      </c>
      <c r="B252" s="3">
        <v>45344</v>
      </c>
      <c r="C252" s="1">
        <v>2</v>
      </c>
      <c r="D252" s="1">
        <v>8</v>
      </c>
      <c r="E252" s="1">
        <v>40</v>
      </c>
      <c r="F252" s="1" t="str" cm="1">
        <f t="array" ref="F25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52" s="1">
        <f>siłownia[[#This Row],[Serie]]*siłownia[[#This Row],[Powtórzenia]]*siłownia[[#This Row],[Ciężar kg]]</f>
        <v>640</v>
      </c>
      <c r="H252" s="1">
        <f>SUMIFS(siłownia[Intensywność dzienna],siłownia[data],siłownia[[#This Row],[data]],siłownia[Ćwiczenia],siłownia[[#This Row],[Ćwiczenia]])</f>
        <v>2140</v>
      </c>
      <c r="I252" s="2">
        <f>IFERROR(G252/siłownia[[#This Row],[intensywność]],"Trening")</f>
        <v>0.29906542056074764</v>
      </c>
      <c r="J252" s="1">
        <f>_xlfn.MAXIFS(siłownia[Ciężar kg],siłownia[Ćwiczenia],siłownia[[#This Row],[Ćwiczenia]])</f>
        <v>60</v>
      </c>
      <c r="K252" s="5">
        <f>siłownia[[#This Row],[Ciężar kg]]/siłownia[[#This Row],[max total]]</f>
        <v>0.66666666666666663</v>
      </c>
      <c r="L252" s="1">
        <v>97.5</v>
      </c>
      <c r="M252" s="1">
        <f>WEEKNUM(siłownia[[#This Row],[data]],2)</f>
        <v>8</v>
      </c>
    </row>
    <row r="253" spans="1:13" x14ac:dyDescent="0.25">
      <c r="A253" s="4" t="s">
        <v>23</v>
      </c>
      <c r="B253" s="3">
        <v>45344</v>
      </c>
      <c r="C253" s="1">
        <v>1</v>
      </c>
      <c r="D253" s="1">
        <v>5</v>
      </c>
      <c r="E253" s="1">
        <v>60</v>
      </c>
      <c r="F253" s="1" t="str" cm="1">
        <f t="array" ref="F25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53" s="1">
        <f>siłownia[[#This Row],[Serie]]*siłownia[[#This Row],[Powtórzenia]]*siłownia[[#This Row],[Ciężar kg]]</f>
        <v>300</v>
      </c>
      <c r="H253" s="1">
        <f>SUMIFS(siłownia[Intensywność dzienna],siłownia[data],siłownia[[#This Row],[data]],siłownia[Ćwiczenia],siłownia[[#This Row],[Ćwiczenia]])</f>
        <v>2140</v>
      </c>
      <c r="I253" s="2">
        <f>IFERROR(G253/siłownia[[#This Row],[intensywność]],"Trening")</f>
        <v>0.14018691588785046</v>
      </c>
      <c r="J253" s="1">
        <f>_xlfn.MAXIFS(siłownia[Ciężar kg],siłownia[Ćwiczenia],siłownia[[#This Row],[Ćwiczenia]])</f>
        <v>60</v>
      </c>
      <c r="K253" s="5">
        <f>siłownia[[#This Row],[Ciężar kg]]/siłownia[[#This Row],[max total]]</f>
        <v>1</v>
      </c>
      <c r="L253" s="1">
        <v>97.5</v>
      </c>
      <c r="M253" s="1">
        <f>WEEKNUM(siłownia[[#This Row],[data]],2)</f>
        <v>8</v>
      </c>
    </row>
    <row r="254" spans="1:13" x14ac:dyDescent="0.25">
      <c r="A254" s="4" t="s">
        <v>22</v>
      </c>
      <c r="B254" s="3">
        <v>45344</v>
      </c>
      <c r="C254" s="1">
        <v>3</v>
      </c>
      <c r="D254" s="1">
        <v>10</v>
      </c>
      <c r="E254" s="1">
        <v>24</v>
      </c>
      <c r="F254" s="1" t="str" cm="1">
        <f t="array" ref="F25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54" s="1">
        <f>siłownia[[#This Row],[Serie]]*siłownia[[#This Row],[Powtórzenia]]*siłownia[[#This Row],[Ciężar kg]]</f>
        <v>720</v>
      </c>
      <c r="H254" s="1">
        <f>SUMIFS(siłownia[Intensywność dzienna],siłownia[data],siłownia[[#This Row],[data]],siłownia[Ćwiczenia],siłownia[[#This Row],[Ćwiczenia]])</f>
        <v>720</v>
      </c>
      <c r="I254" s="2">
        <f>IFERROR(G254/siłownia[[#This Row],[intensywność]],"Trening")</f>
        <v>1</v>
      </c>
      <c r="J254" s="1">
        <f>_xlfn.MAXIFS(siłownia[Ciężar kg],siłownia[Ćwiczenia],siłownia[[#This Row],[Ćwiczenia]])</f>
        <v>28</v>
      </c>
      <c r="K254" s="5">
        <f>siłownia[[#This Row],[Ciężar kg]]/siłownia[[#This Row],[max total]]</f>
        <v>0.8571428571428571</v>
      </c>
      <c r="L254" s="1">
        <v>97.5</v>
      </c>
      <c r="M254" s="1">
        <f>WEEKNUM(siłownia[[#This Row],[data]],2)</f>
        <v>8</v>
      </c>
    </row>
    <row r="255" spans="1:13" x14ac:dyDescent="0.25">
      <c r="A255" s="4" t="s">
        <v>21</v>
      </c>
      <c r="B255" s="3">
        <v>45344</v>
      </c>
      <c r="C255" s="1">
        <v>3</v>
      </c>
      <c r="D255" s="1">
        <v>10</v>
      </c>
      <c r="E255" s="1">
        <v>15</v>
      </c>
      <c r="F255" s="1" t="str" cm="1">
        <f t="array" ref="F25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55" s="1">
        <f>siłownia[[#This Row],[Serie]]*siłownia[[#This Row],[Powtórzenia]]*siłownia[[#This Row],[Ciężar kg]]</f>
        <v>450</v>
      </c>
      <c r="H255" s="1">
        <f>SUMIFS(siłownia[Intensywność dzienna],siłownia[data],siłownia[[#This Row],[data]],siłownia[Ćwiczenia],siłownia[[#This Row],[Ćwiczenia]])</f>
        <v>450</v>
      </c>
      <c r="I255" s="2">
        <f>IFERROR(G255/siłownia[[#This Row],[intensywność]],"Trening")</f>
        <v>1</v>
      </c>
      <c r="J255" s="1">
        <f>_xlfn.MAXIFS(siłownia[Ciężar kg],siłownia[Ćwiczenia],siłownia[[#This Row],[Ćwiczenia]])</f>
        <v>17.5</v>
      </c>
      <c r="K255" s="5">
        <f>siłownia[[#This Row],[Ciężar kg]]/siłownia[[#This Row],[max total]]</f>
        <v>0.8571428571428571</v>
      </c>
      <c r="L255" s="1">
        <v>97.5</v>
      </c>
      <c r="M255" s="1">
        <f>WEEKNUM(siłownia[[#This Row],[data]],2)</f>
        <v>8</v>
      </c>
    </row>
    <row r="256" spans="1:13" x14ac:dyDescent="0.25">
      <c r="A256" s="4" t="s">
        <v>20</v>
      </c>
      <c r="B256" s="3">
        <v>45344</v>
      </c>
      <c r="C256" s="1">
        <v>3</v>
      </c>
      <c r="D256" s="1">
        <v>10</v>
      </c>
      <c r="E256" s="1">
        <v>40.5</v>
      </c>
      <c r="F256" s="1" t="str" cm="1">
        <f t="array" ref="F25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56" s="1">
        <f>siłownia[[#This Row],[Serie]]*siłownia[[#This Row],[Powtórzenia]]*siłownia[[#This Row],[Ciężar kg]]</f>
        <v>1215</v>
      </c>
      <c r="H256" s="1">
        <f>SUMIFS(siłownia[Intensywność dzienna],siłownia[data],siłownia[[#This Row],[data]],siłownia[Ćwiczenia],siłownia[[#This Row],[Ćwiczenia]])</f>
        <v>1215</v>
      </c>
      <c r="I256" s="2">
        <f>IFERROR(G256/siłownia[[#This Row],[intensywność]],"Trening")</f>
        <v>1</v>
      </c>
      <c r="J256" s="1">
        <f>_xlfn.MAXIFS(siłownia[Ciężar kg],siłownia[Ćwiczenia],siłownia[[#This Row],[Ćwiczenia]])</f>
        <v>61</v>
      </c>
      <c r="K256" s="5">
        <f>siłownia[[#This Row],[Ciężar kg]]/siłownia[[#This Row],[max total]]</f>
        <v>0.66393442622950816</v>
      </c>
      <c r="L256" s="1">
        <v>97.5</v>
      </c>
      <c r="M256" s="1">
        <f>WEEKNUM(siłownia[[#This Row],[data]],2)</f>
        <v>8</v>
      </c>
    </row>
    <row r="257" spans="1:13" x14ac:dyDescent="0.25">
      <c r="A257" s="4" t="s">
        <v>19</v>
      </c>
      <c r="B257" s="3">
        <v>45344</v>
      </c>
      <c r="C257" s="1">
        <v>4</v>
      </c>
      <c r="D257" s="1">
        <v>12</v>
      </c>
      <c r="E257" s="1">
        <v>35</v>
      </c>
      <c r="F257" s="1" t="str" cm="1">
        <f t="array" ref="F25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57" s="1">
        <f>siłownia[[#This Row],[Serie]]*siłownia[[#This Row],[Powtórzenia]]*siłownia[[#This Row],[Ciężar kg]]</f>
        <v>1680</v>
      </c>
      <c r="H257" s="1">
        <f>SUMIFS(siłownia[Intensywność dzienna],siłownia[data],siłownia[[#This Row],[data]],siłownia[Ćwiczenia],siłownia[[#This Row],[Ćwiczenia]])</f>
        <v>1680</v>
      </c>
      <c r="I257" s="2">
        <f>IFERROR(G257/siłownia[[#This Row],[intensywność]],"Trening")</f>
        <v>1</v>
      </c>
      <c r="J257" s="1">
        <f>_xlfn.MAXIFS(siłownia[Ciężar kg],siłownia[Ćwiczenia],siłownia[[#This Row],[Ćwiczenia]])</f>
        <v>45</v>
      </c>
      <c r="K257" s="5">
        <f>siłownia[[#This Row],[Ciężar kg]]/siłownia[[#This Row],[max total]]</f>
        <v>0.77777777777777779</v>
      </c>
      <c r="L257" s="1">
        <v>97.5</v>
      </c>
      <c r="M257" s="1">
        <f>WEEKNUM(siłownia[[#This Row],[data]],2)</f>
        <v>8</v>
      </c>
    </row>
    <row r="258" spans="1:13" x14ac:dyDescent="0.25">
      <c r="A258" s="4" t="s">
        <v>6</v>
      </c>
      <c r="B258" s="3">
        <v>45347</v>
      </c>
      <c r="F258" s="1" t="str" cm="1">
        <f t="array" ref="F25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258" s="5"/>
      <c r="L258" s="1">
        <v>97.5</v>
      </c>
      <c r="M258" s="1">
        <f>WEEKNUM(siłownia[[#This Row],[data]],2)</f>
        <v>8</v>
      </c>
    </row>
    <row r="259" spans="1:13" x14ac:dyDescent="0.25">
      <c r="A259" s="4" t="s">
        <v>16</v>
      </c>
      <c r="B259" s="3">
        <v>45347</v>
      </c>
      <c r="C259" s="1">
        <v>1</v>
      </c>
      <c r="D259" s="1">
        <v>1</v>
      </c>
      <c r="E259" s="1">
        <v>10</v>
      </c>
      <c r="F259" s="1" t="str" cm="1">
        <f t="array" ref="F25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259" s="1">
        <f>siłownia[[#This Row],[Serie]]*siłownia[[#This Row],[Powtórzenia]]*siłownia[[#This Row],[Ciężar kg]]</f>
        <v>10</v>
      </c>
      <c r="H259" s="1">
        <f>SUMIFS(siłownia[Intensywność dzienna],siłownia[data],siłownia[[#This Row],[data]],siłownia[Ćwiczenia],siłownia[[#This Row],[Ćwiczenia]])</f>
        <v>10</v>
      </c>
      <c r="I259" s="2">
        <f>IFERROR(G259/siłownia[[#This Row],[intensywność]],"Trening")</f>
        <v>1</v>
      </c>
      <c r="J259" s="1">
        <f>_xlfn.MAXIFS(siłownia[Ciężar kg],siłownia[Ćwiczenia],siłownia[[#This Row],[Ćwiczenia]])</f>
        <v>45</v>
      </c>
      <c r="K259" s="5">
        <f>siłownia[[#This Row],[Ciężar kg]]/siłownia[[#This Row],[max total]]</f>
        <v>0.22222222222222221</v>
      </c>
      <c r="L259" s="1">
        <v>97.5</v>
      </c>
      <c r="M259" s="1">
        <f>WEEKNUM(siłownia[[#This Row],[data]],2)</f>
        <v>8</v>
      </c>
    </row>
    <row r="260" spans="1:13" x14ac:dyDescent="0.25">
      <c r="A260" s="4" t="s">
        <v>15</v>
      </c>
      <c r="B260" s="3">
        <v>45347</v>
      </c>
      <c r="C260" s="1">
        <v>3</v>
      </c>
      <c r="D260" s="1">
        <v>6</v>
      </c>
      <c r="E260" s="1">
        <v>60</v>
      </c>
      <c r="F260" s="1" t="str" cm="1">
        <f t="array" ref="F26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260" s="1">
        <f>siłownia[[#This Row],[Serie]]*siłownia[[#This Row],[Powtórzenia]]*siłownia[[#This Row],[Ciężar kg]]</f>
        <v>1080</v>
      </c>
      <c r="H260" s="1">
        <f>SUMIFS(siłownia[Intensywność dzienna],siłownia[data],siłownia[[#This Row],[data]],siłownia[Ćwiczenia],siłownia[[#This Row],[Ćwiczenia]])</f>
        <v>1880</v>
      </c>
      <c r="I260" s="2">
        <f>IFERROR(G260/siłownia[[#This Row],[intensywność]],"Trening")</f>
        <v>0.57446808510638303</v>
      </c>
      <c r="J260" s="1">
        <f>_xlfn.MAXIFS(siłownia[Ciężar kg],siłownia[Ćwiczenia],siłownia[[#This Row],[Ćwiczenia]])</f>
        <v>70</v>
      </c>
      <c r="K260" s="5">
        <f>siłownia[[#This Row],[Ciężar kg]]/siłownia[[#This Row],[max total]]</f>
        <v>0.8571428571428571</v>
      </c>
      <c r="L260" s="1">
        <v>97.5</v>
      </c>
      <c r="M260" s="1">
        <f>WEEKNUM(siłownia[[#This Row],[data]],2)</f>
        <v>8</v>
      </c>
    </row>
    <row r="261" spans="1:13" x14ac:dyDescent="0.25">
      <c r="A261" s="4" t="s">
        <v>15</v>
      </c>
      <c r="B261" s="3">
        <v>45347</v>
      </c>
      <c r="C261" s="1">
        <v>2</v>
      </c>
      <c r="D261" s="1">
        <v>10</v>
      </c>
      <c r="E261" s="1">
        <v>40</v>
      </c>
      <c r="F261" s="1" t="str" cm="1">
        <f t="array" ref="F26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261" s="1">
        <f>siłownia[[#This Row],[Serie]]*siłownia[[#This Row],[Powtórzenia]]*siłownia[[#This Row],[Ciężar kg]]</f>
        <v>800</v>
      </c>
      <c r="H261" s="1">
        <f>SUMIFS(siłownia[Intensywność dzienna],siłownia[data],siłownia[[#This Row],[data]],siłownia[Ćwiczenia],siłownia[[#This Row],[Ćwiczenia]])</f>
        <v>1880</v>
      </c>
      <c r="I261" s="2">
        <f>IFERROR(G261/siłownia[[#This Row],[intensywność]],"Trening")</f>
        <v>0.42553191489361702</v>
      </c>
      <c r="J261" s="1">
        <f>_xlfn.MAXIFS(siłownia[Ciężar kg],siłownia[Ćwiczenia],siłownia[[#This Row],[Ćwiczenia]])</f>
        <v>70</v>
      </c>
      <c r="K261" s="5">
        <f>siłownia[[#This Row],[Ciężar kg]]/siłownia[[#This Row],[max total]]</f>
        <v>0.5714285714285714</v>
      </c>
      <c r="L261" s="1">
        <v>97</v>
      </c>
      <c r="M261" s="1">
        <f>WEEKNUM(siłownia[[#This Row],[data]],2)</f>
        <v>8</v>
      </c>
    </row>
    <row r="262" spans="1:13" x14ac:dyDescent="0.25">
      <c r="A262" s="4" t="s">
        <v>14</v>
      </c>
      <c r="B262" s="3">
        <v>45347</v>
      </c>
      <c r="C262" s="1">
        <v>2</v>
      </c>
      <c r="D262" s="1">
        <v>8</v>
      </c>
      <c r="E262" s="1">
        <v>40</v>
      </c>
      <c r="F262" s="1" t="str" cm="1">
        <f t="array" ref="F26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262" s="1">
        <f>siłownia[[#This Row],[Serie]]*siłownia[[#This Row],[Powtórzenia]]*siłownia[[#This Row],[Ciężar kg]]</f>
        <v>640</v>
      </c>
      <c r="H262" s="1">
        <f>SUMIFS(siłownia[Intensywność dzienna],siłownia[data],siłownia[[#This Row],[data]],siłownia[Ćwiczenia],siłownia[[#This Row],[Ćwiczenia]])</f>
        <v>1840</v>
      </c>
      <c r="I262" s="2">
        <f>IFERROR(G262/siłownia[[#This Row],[intensywność]],"Trening")</f>
        <v>0.34782608695652173</v>
      </c>
      <c r="J262" s="1">
        <f>_xlfn.MAXIFS(siłownia[Ciężar kg],siłownia[Ćwiczenia],siłownia[[#This Row],[Ćwiczenia]])</f>
        <v>60</v>
      </c>
      <c r="K262" s="5">
        <f>siłownia[[#This Row],[Ciężar kg]]/siłownia[[#This Row],[max total]]</f>
        <v>0.66666666666666663</v>
      </c>
      <c r="L262" s="1">
        <v>97</v>
      </c>
      <c r="M262" s="1">
        <f>WEEKNUM(siłownia[[#This Row],[data]],2)</f>
        <v>8</v>
      </c>
    </row>
    <row r="263" spans="1:13" x14ac:dyDescent="0.25">
      <c r="A263" s="4" t="s">
        <v>14</v>
      </c>
      <c r="B263" s="3">
        <v>45347</v>
      </c>
      <c r="C263" s="1">
        <v>3</v>
      </c>
      <c r="D263" s="1">
        <v>8</v>
      </c>
      <c r="E263" s="1">
        <v>50</v>
      </c>
      <c r="F263" s="1" t="str" cm="1">
        <f t="array" ref="F26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263" s="1">
        <f>siłownia[[#This Row],[Serie]]*siłownia[[#This Row],[Powtórzenia]]*siłownia[[#This Row],[Ciężar kg]]</f>
        <v>1200</v>
      </c>
      <c r="H263" s="1">
        <f>SUMIFS(siłownia[Intensywność dzienna],siłownia[data],siłownia[[#This Row],[data]],siłownia[Ćwiczenia],siłownia[[#This Row],[Ćwiczenia]])</f>
        <v>1840</v>
      </c>
      <c r="I263" s="2">
        <f>IFERROR(G263/siłownia[[#This Row],[intensywność]],"Trening")</f>
        <v>0.65217391304347827</v>
      </c>
      <c r="J263" s="1">
        <f>_xlfn.MAXIFS(siłownia[Ciężar kg],siłownia[Ćwiczenia],siłownia[[#This Row],[Ćwiczenia]])</f>
        <v>60</v>
      </c>
      <c r="K263" s="5">
        <f>siłownia[[#This Row],[Ciężar kg]]/siłownia[[#This Row],[max total]]</f>
        <v>0.83333333333333337</v>
      </c>
      <c r="L263" s="1">
        <v>97</v>
      </c>
      <c r="M263" s="1">
        <f>WEEKNUM(siłownia[[#This Row],[data]],2)</f>
        <v>8</v>
      </c>
    </row>
    <row r="264" spans="1:13" x14ac:dyDescent="0.25">
      <c r="A264" s="4" t="s">
        <v>13</v>
      </c>
      <c r="B264" s="3">
        <v>45347</v>
      </c>
      <c r="C264" s="1">
        <v>3</v>
      </c>
      <c r="D264" s="1">
        <v>10</v>
      </c>
      <c r="E264" s="1">
        <v>41</v>
      </c>
      <c r="F264" s="1" t="str" cm="1">
        <f t="array" ref="F26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264" s="1">
        <f>siłownia[[#This Row],[Serie]]*siłownia[[#This Row],[Powtórzenia]]*siłownia[[#This Row],[Ciężar kg]]</f>
        <v>1230</v>
      </c>
      <c r="H264" s="1">
        <f>SUMIFS(siłownia[Intensywność dzienna],siłownia[data],siłownia[[#This Row],[data]],siłownia[Ćwiczenia],siłownia[[#This Row],[Ćwiczenia]])</f>
        <v>1230</v>
      </c>
      <c r="I264" s="2">
        <f>IFERROR(G264/siłownia[[#This Row],[intensywność]],"Trening")</f>
        <v>1</v>
      </c>
      <c r="J264" s="1">
        <f>_xlfn.MAXIFS(siłownia[Ciężar kg],siłownia[Ćwiczenia],siłownia[[#This Row],[Ćwiczenia]])</f>
        <v>41</v>
      </c>
      <c r="K264" s="5">
        <f>siłownia[[#This Row],[Ciężar kg]]/siłownia[[#This Row],[max total]]</f>
        <v>1</v>
      </c>
      <c r="L264" s="1">
        <v>97</v>
      </c>
      <c r="M264" s="1">
        <f>WEEKNUM(siłownia[[#This Row],[data]],2)</f>
        <v>8</v>
      </c>
    </row>
    <row r="265" spans="1:13" x14ac:dyDescent="0.25">
      <c r="A265" s="4" t="s">
        <v>12</v>
      </c>
      <c r="B265" s="3">
        <v>45347</v>
      </c>
      <c r="C265" s="1">
        <v>4</v>
      </c>
      <c r="D265" s="1">
        <v>12</v>
      </c>
      <c r="E265" s="1">
        <v>49</v>
      </c>
      <c r="F265" s="1" t="str" cm="1">
        <f t="array" ref="F26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265" s="1">
        <f>siłownia[[#This Row],[Serie]]*siłownia[[#This Row],[Powtórzenia]]*siłownia[[#This Row],[Ciężar kg]]</f>
        <v>2352</v>
      </c>
      <c r="H265" s="1">
        <f>SUMIFS(siłownia[Intensywność dzienna],siłownia[data],siłownia[[#This Row],[data]],siłownia[Ćwiczenia],siłownia[[#This Row],[Ćwiczenia]])</f>
        <v>2352</v>
      </c>
      <c r="I265" s="2">
        <f>IFERROR(G265/siłownia[[#This Row],[intensywność]],"Trening")</f>
        <v>1</v>
      </c>
      <c r="J265" s="1">
        <f>_xlfn.MAXIFS(siłownia[Ciężar kg],siłownia[Ćwiczenia],siłownia[[#This Row],[Ćwiczenia]])</f>
        <v>50</v>
      </c>
      <c r="K265" s="5">
        <f>siłownia[[#This Row],[Ciężar kg]]/siłownia[[#This Row],[max total]]</f>
        <v>0.98</v>
      </c>
      <c r="L265" s="1">
        <v>97</v>
      </c>
      <c r="M265" s="1">
        <f>WEEKNUM(siłownia[[#This Row],[data]],2)</f>
        <v>8</v>
      </c>
    </row>
    <row r="266" spans="1:13" x14ac:dyDescent="0.25">
      <c r="A266" s="4" t="s">
        <v>17</v>
      </c>
      <c r="B266" s="3">
        <v>45347</v>
      </c>
      <c r="C266" s="1">
        <v>1</v>
      </c>
      <c r="D266" s="1">
        <v>8</v>
      </c>
      <c r="E266" s="1">
        <v>15</v>
      </c>
      <c r="F266" s="1" t="str" cm="1">
        <f t="array" ref="F26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266" s="1">
        <f>siłownia[[#This Row],[Serie]]*siłownia[[#This Row],[Powtórzenia]]*siłownia[[#This Row],[Ciężar kg]]</f>
        <v>120</v>
      </c>
      <c r="H266" s="1">
        <f>SUMIFS(siłownia[Intensywność dzienna],siłownia[data],siłownia[[#This Row],[data]],siłownia[Ćwiczenia],siłownia[[#This Row],[Ćwiczenia]])</f>
        <v>480</v>
      </c>
      <c r="I266" s="2">
        <f>IFERROR(G266/siłownia[[#This Row],[intensywność]],"Trening")</f>
        <v>0.25</v>
      </c>
      <c r="J266" s="1">
        <f>_xlfn.MAXIFS(siłownia[Ciężar kg],siłownia[Ćwiczenia],siłownia[[#This Row],[Ćwiczenia]])</f>
        <v>35</v>
      </c>
      <c r="K266" s="5">
        <f>siłownia[[#This Row],[Ciężar kg]]/siłownia[[#This Row],[max total]]</f>
        <v>0.42857142857142855</v>
      </c>
      <c r="L266" s="1">
        <v>97</v>
      </c>
      <c r="M266" s="1">
        <f>WEEKNUM(siłownia[[#This Row],[data]],2)</f>
        <v>8</v>
      </c>
    </row>
    <row r="267" spans="1:13" x14ac:dyDescent="0.25">
      <c r="A267" s="4" t="s">
        <v>17</v>
      </c>
      <c r="B267" s="3">
        <v>45347</v>
      </c>
      <c r="C267" s="1">
        <v>2</v>
      </c>
      <c r="D267" s="1">
        <v>6</v>
      </c>
      <c r="E267" s="1">
        <v>30</v>
      </c>
      <c r="F267" s="1" t="str" cm="1">
        <f t="array" ref="F26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267" s="1">
        <f>siłownia[[#This Row],[Serie]]*siłownia[[#This Row],[Powtórzenia]]*siłownia[[#This Row],[Ciężar kg]]</f>
        <v>360</v>
      </c>
      <c r="H267" s="1">
        <f>SUMIFS(siłownia[Intensywność dzienna],siłownia[data],siłownia[[#This Row],[data]],siłownia[Ćwiczenia],siłownia[[#This Row],[Ćwiczenia]])</f>
        <v>480</v>
      </c>
      <c r="I267" s="2">
        <f>IFERROR(G267/siłownia[[#This Row],[intensywność]],"Trening")</f>
        <v>0.75</v>
      </c>
      <c r="J267" s="1">
        <f>_xlfn.MAXIFS(siłownia[Ciężar kg],siłownia[Ćwiczenia],siłownia[[#This Row],[Ćwiczenia]])</f>
        <v>35</v>
      </c>
      <c r="K267" s="5">
        <f>siłownia[[#This Row],[Ciężar kg]]/siłownia[[#This Row],[max total]]</f>
        <v>0.8571428571428571</v>
      </c>
      <c r="L267" s="1">
        <v>97</v>
      </c>
      <c r="M267" s="1">
        <f>WEEKNUM(siłownia[[#This Row],[data]],2)</f>
        <v>8</v>
      </c>
    </row>
    <row r="268" spans="1:13" x14ac:dyDescent="0.25">
      <c r="A268" s="4" t="s">
        <v>10</v>
      </c>
      <c r="B268" s="3">
        <v>45347</v>
      </c>
      <c r="C268" s="1">
        <v>3</v>
      </c>
      <c r="D268" s="1">
        <v>10</v>
      </c>
      <c r="E268" s="1">
        <v>5</v>
      </c>
      <c r="F268" s="1" t="str" cm="1">
        <f t="array" ref="F26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268" s="1">
        <f>siłownia[[#This Row],[Serie]]*siłownia[[#This Row],[Powtórzenia]]*siłownia[[#This Row],[Ciężar kg]]</f>
        <v>150</v>
      </c>
      <c r="H268" s="1">
        <f>SUMIFS(siłownia[Intensywność dzienna],siłownia[data],siłownia[[#This Row],[data]],siłownia[Ćwiczenia],siłownia[[#This Row],[Ćwiczenia]])</f>
        <v>150</v>
      </c>
      <c r="I268" s="2">
        <f>IFERROR(G268/siłownia[[#This Row],[intensywność]],"Trening")</f>
        <v>1</v>
      </c>
      <c r="J268" s="1">
        <f>_xlfn.MAXIFS(siłownia[Ciężar kg],siłownia[Ćwiczenia],siłownia[[#This Row],[Ćwiczenia]])</f>
        <v>7</v>
      </c>
      <c r="K268" s="5">
        <f>siłownia[[#This Row],[Ciężar kg]]/siłownia[[#This Row],[max total]]</f>
        <v>0.7142857142857143</v>
      </c>
      <c r="L268" s="1">
        <v>97</v>
      </c>
      <c r="M268" s="1">
        <f>WEEKNUM(siłownia[[#This Row],[data]],2)</f>
        <v>8</v>
      </c>
    </row>
    <row r="269" spans="1:13" x14ac:dyDescent="0.25">
      <c r="A269" s="4" t="s">
        <v>9</v>
      </c>
      <c r="B269" s="3">
        <v>45347</v>
      </c>
      <c r="C269" s="1">
        <v>2</v>
      </c>
      <c r="D269" s="1">
        <v>12</v>
      </c>
      <c r="E269" s="1">
        <v>7</v>
      </c>
      <c r="F269" s="1" t="str" cm="1">
        <f t="array" ref="F26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269" s="1">
        <f>siłownia[[#This Row],[Serie]]*siłownia[[#This Row],[Powtórzenia]]*siłownia[[#This Row],[Ciężar kg]]</f>
        <v>168</v>
      </c>
      <c r="H269" s="1">
        <f>SUMIFS(siłownia[Intensywność dzienna],siłownia[data],siłownia[[#This Row],[data]],siłownia[Ćwiczenia],siłownia[[#This Row],[Ćwiczenia]])</f>
        <v>328</v>
      </c>
      <c r="I269" s="2">
        <f>IFERROR(G269/siłownia[[#This Row],[intensywność]],"Trening")</f>
        <v>0.51219512195121952</v>
      </c>
      <c r="J269" s="1">
        <f>_xlfn.MAXIFS(siłownia[Ciężar kg],siłownia[Ćwiczenia],siłownia[[#This Row],[Ćwiczenia]])</f>
        <v>10</v>
      </c>
      <c r="K269" s="5">
        <f>siłownia[[#This Row],[Ciężar kg]]/siłownia[[#This Row],[max total]]</f>
        <v>0.7</v>
      </c>
      <c r="L269" s="1">
        <v>97</v>
      </c>
      <c r="M269" s="1">
        <f>WEEKNUM(siłownia[[#This Row],[data]],2)</f>
        <v>8</v>
      </c>
    </row>
    <row r="270" spans="1:13" x14ac:dyDescent="0.25">
      <c r="A270" s="4" t="s">
        <v>9</v>
      </c>
      <c r="B270" s="3">
        <v>45347</v>
      </c>
      <c r="C270" s="1">
        <v>2</v>
      </c>
      <c r="D270" s="1">
        <v>10</v>
      </c>
      <c r="E270" s="1">
        <v>8</v>
      </c>
      <c r="F270" s="1" t="str" cm="1">
        <f t="array" ref="F27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270" s="1">
        <f>siłownia[[#This Row],[Serie]]*siłownia[[#This Row],[Powtórzenia]]*siłownia[[#This Row],[Ciężar kg]]</f>
        <v>160</v>
      </c>
      <c r="H270" s="1">
        <f>SUMIFS(siłownia[Intensywność dzienna],siłownia[data],siłownia[[#This Row],[data]],siłownia[Ćwiczenia],siłownia[[#This Row],[Ćwiczenia]])</f>
        <v>328</v>
      </c>
      <c r="I270" s="2">
        <f>IFERROR(G270/siłownia[[#This Row],[intensywność]],"Trening")</f>
        <v>0.48780487804878048</v>
      </c>
      <c r="J270" s="1">
        <f>_xlfn.MAXIFS(siłownia[Ciężar kg],siłownia[Ćwiczenia],siłownia[[#This Row],[Ćwiczenia]])</f>
        <v>10</v>
      </c>
      <c r="K270" s="5">
        <f>siłownia[[#This Row],[Ciężar kg]]/siłownia[[#This Row],[max total]]</f>
        <v>0.8</v>
      </c>
      <c r="L270" s="1">
        <v>97</v>
      </c>
      <c r="M270" s="1">
        <f>WEEKNUM(siłownia[[#This Row],[data]],2)</f>
        <v>8</v>
      </c>
    </row>
    <row r="271" spans="1:13" x14ac:dyDescent="0.25">
      <c r="A271" s="4" t="s">
        <v>26</v>
      </c>
      <c r="B271" s="3">
        <v>45347</v>
      </c>
      <c r="C271" s="1">
        <v>1</v>
      </c>
      <c r="D271" s="1">
        <v>10</v>
      </c>
      <c r="E271" s="1">
        <v>10</v>
      </c>
      <c r="F271" s="1" t="str" cm="1">
        <f t="array" ref="F27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271" s="1">
        <f>siłownia[[#This Row],[Serie]]*siłownia[[#This Row],[Powtórzenia]]*siłownia[[#This Row],[Ciężar kg]]</f>
        <v>100</v>
      </c>
      <c r="H271" s="1">
        <f>SUMIFS(siłownia[Intensywność dzienna],siłownia[data],siłownia[[#This Row],[data]],siłownia[Ćwiczenia],siłownia[[#This Row],[Ćwiczenia]])</f>
        <v>420</v>
      </c>
      <c r="I271" s="2">
        <f>IFERROR(G271/siłownia[[#This Row],[intensywność]],"Trening")</f>
        <v>0.23809523809523808</v>
      </c>
      <c r="J271" s="1">
        <f>_xlfn.MAXIFS(siłownia[Ciężar kg],siłownia[Ćwiczenia],siłownia[[#This Row],[Ćwiczenia]])</f>
        <v>20</v>
      </c>
      <c r="K271" s="5">
        <f>siłownia[[#This Row],[Ciężar kg]]/siłownia[[#This Row],[max total]]</f>
        <v>0.5</v>
      </c>
      <c r="L271" s="1">
        <v>97</v>
      </c>
      <c r="M271" s="1">
        <f>WEEKNUM(siłownia[[#This Row],[data]],2)</f>
        <v>8</v>
      </c>
    </row>
    <row r="272" spans="1:13" x14ac:dyDescent="0.25">
      <c r="A272" s="4" t="s">
        <v>26</v>
      </c>
      <c r="B272" s="3">
        <v>45347</v>
      </c>
      <c r="C272" s="1">
        <v>2</v>
      </c>
      <c r="D272" s="1">
        <v>8</v>
      </c>
      <c r="E272" s="1">
        <v>20</v>
      </c>
      <c r="F272" s="1" t="str" cm="1">
        <f t="array" ref="F27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272" s="1">
        <f>siłownia[[#This Row],[Serie]]*siłownia[[#This Row],[Powtórzenia]]*siłownia[[#This Row],[Ciężar kg]]</f>
        <v>320</v>
      </c>
      <c r="H272" s="1">
        <f>SUMIFS(siłownia[Intensywność dzienna],siłownia[data],siłownia[[#This Row],[data]],siłownia[Ćwiczenia],siłownia[[#This Row],[Ćwiczenia]])</f>
        <v>420</v>
      </c>
      <c r="I272" s="2">
        <f>IFERROR(G272/siłownia[[#This Row],[intensywność]],"Trening")</f>
        <v>0.76190476190476186</v>
      </c>
      <c r="J272" s="1">
        <f>_xlfn.MAXIFS(siłownia[Ciężar kg],siłownia[Ćwiczenia],siłownia[[#This Row],[Ćwiczenia]])</f>
        <v>20</v>
      </c>
      <c r="K272" s="5">
        <f>siłownia[[#This Row],[Ciężar kg]]/siłownia[[#This Row],[max total]]</f>
        <v>1</v>
      </c>
      <c r="L272" s="1">
        <v>97</v>
      </c>
      <c r="M272" s="1">
        <f>WEEKNUM(siłownia[[#This Row],[data]],2)</f>
        <v>8</v>
      </c>
    </row>
    <row r="273" spans="1:13" x14ac:dyDescent="0.25">
      <c r="A273" s="4" t="s">
        <v>8</v>
      </c>
      <c r="B273" s="3">
        <v>45347</v>
      </c>
      <c r="C273" s="1">
        <v>1</v>
      </c>
      <c r="D273" s="1">
        <v>4</v>
      </c>
      <c r="E273" s="1">
        <v>20</v>
      </c>
      <c r="F273" s="1" t="str" cm="1">
        <f t="array" ref="F27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273" s="1">
        <f>siłownia[[#This Row],[Serie]]*siłownia[[#This Row],[Powtórzenia]]*siłownia[[#This Row],[Ciężar kg]]</f>
        <v>80</v>
      </c>
      <c r="H273" s="1">
        <f>SUMIFS(siłownia[Intensywność dzienna],siłownia[data],siłownia[[#This Row],[data]],siłownia[Ćwiczenia],siłownia[[#This Row],[Ćwiczenia]])</f>
        <v>290</v>
      </c>
      <c r="I273" s="2">
        <f>IFERROR(G273/siłownia[[#This Row],[intensywność]],"Trening")</f>
        <v>0.27586206896551724</v>
      </c>
      <c r="J273" s="1">
        <f>_xlfn.MAXIFS(siłownia[Ciężar kg],siłownia[Ćwiczenia],siłownia[[#This Row],[Ćwiczenia]])</f>
        <v>20</v>
      </c>
      <c r="K273" s="5">
        <f>siłownia[[#This Row],[Ciężar kg]]/siłownia[[#This Row],[max total]]</f>
        <v>1</v>
      </c>
      <c r="L273" s="1">
        <v>97</v>
      </c>
      <c r="M273" s="1">
        <f>WEEKNUM(siłownia[[#This Row],[data]],2)</f>
        <v>8</v>
      </c>
    </row>
    <row r="274" spans="1:13" x14ac:dyDescent="0.25">
      <c r="A274" s="4" t="s">
        <v>8</v>
      </c>
      <c r="B274" s="3">
        <v>45347</v>
      </c>
      <c r="C274" s="1">
        <v>2</v>
      </c>
      <c r="D274" s="1">
        <v>7</v>
      </c>
      <c r="E274" s="1">
        <v>15</v>
      </c>
      <c r="F274" s="1" t="str" cm="1">
        <f t="array" ref="F27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274" s="1">
        <f>siłownia[[#This Row],[Serie]]*siłownia[[#This Row],[Powtórzenia]]*siłownia[[#This Row],[Ciężar kg]]</f>
        <v>210</v>
      </c>
      <c r="H274" s="1">
        <f>SUMIFS(siłownia[Intensywność dzienna],siłownia[data],siłownia[[#This Row],[data]],siłownia[Ćwiczenia],siłownia[[#This Row],[Ćwiczenia]])</f>
        <v>290</v>
      </c>
      <c r="I274" s="2">
        <f>IFERROR(G274/siłownia[[#This Row],[intensywność]],"Trening")</f>
        <v>0.72413793103448276</v>
      </c>
      <c r="J274" s="1">
        <f>_xlfn.MAXIFS(siłownia[Ciężar kg],siłownia[Ćwiczenia],siłownia[[#This Row],[Ćwiczenia]])</f>
        <v>20</v>
      </c>
      <c r="K274" s="5">
        <f>siłownia[[#This Row],[Ciężar kg]]/siłownia[[#This Row],[max total]]</f>
        <v>0.75</v>
      </c>
      <c r="L274" s="1">
        <v>97</v>
      </c>
      <c r="M274" s="1">
        <f>WEEKNUM(siłownia[[#This Row],[data]],2)</f>
        <v>8</v>
      </c>
    </row>
    <row r="275" spans="1:13" x14ac:dyDescent="0.25">
      <c r="A275" s="4" t="s">
        <v>7</v>
      </c>
      <c r="B275" s="3">
        <v>45347</v>
      </c>
      <c r="C275" s="1">
        <v>3</v>
      </c>
      <c r="D275" s="1">
        <v>8</v>
      </c>
      <c r="E275" s="1">
        <v>34</v>
      </c>
      <c r="F275" s="1" t="str" cm="1">
        <f t="array" ref="F27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275" s="1">
        <f>siłownia[[#This Row],[Serie]]*siłownia[[#This Row],[Powtórzenia]]*siłownia[[#This Row],[Ciężar kg]]</f>
        <v>816</v>
      </c>
      <c r="H275" s="1">
        <f>SUMIFS(siłownia[Intensywność dzienna],siłownia[data],siłownia[[#This Row],[data]],siłownia[Ćwiczenia],siłownia[[#This Row],[Ćwiczenia]])</f>
        <v>816</v>
      </c>
      <c r="I275" s="2">
        <f>IFERROR(G275/siłownia[[#This Row],[intensywność]],"Trening")</f>
        <v>1</v>
      </c>
      <c r="J275" s="1">
        <f>_xlfn.MAXIFS(siłownia[Ciężar kg],siłownia[Ćwiczenia],siłownia[[#This Row],[Ćwiczenia]])</f>
        <v>35</v>
      </c>
      <c r="K275" s="5">
        <f>siłownia[[#This Row],[Ciężar kg]]/siłownia[[#This Row],[max total]]</f>
        <v>0.97142857142857142</v>
      </c>
      <c r="L275" s="1">
        <v>97</v>
      </c>
      <c r="M275" s="1">
        <f>WEEKNUM(siłownia[[#This Row],[data]],2)</f>
        <v>8</v>
      </c>
    </row>
    <row r="276" spans="1:13" x14ac:dyDescent="0.25">
      <c r="A276" s="4" t="s">
        <v>6</v>
      </c>
      <c r="B276" s="3">
        <v>45356</v>
      </c>
      <c r="F276" s="1" t="str" cm="1">
        <f t="array" ref="F27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276" s="5"/>
      <c r="L276" s="1">
        <v>97</v>
      </c>
      <c r="M276" s="1">
        <f>WEEKNUM(siłownia[[#This Row],[data]],2)</f>
        <v>10</v>
      </c>
    </row>
    <row r="277" spans="1:13" x14ac:dyDescent="0.25">
      <c r="A277" s="4" t="s">
        <v>25</v>
      </c>
      <c r="B277" s="3">
        <v>45356</v>
      </c>
      <c r="C277" s="1">
        <v>4</v>
      </c>
      <c r="D277" s="1">
        <v>12</v>
      </c>
      <c r="E277" s="1">
        <v>17.5</v>
      </c>
      <c r="F277" s="1" t="str" cm="1">
        <f t="array" ref="F27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277" s="1">
        <f>siłownia[[#This Row],[Serie]]*siłownia[[#This Row],[Powtórzenia]]*siłownia[[#This Row],[Ciężar kg]]</f>
        <v>840</v>
      </c>
      <c r="H277" s="1">
        <f>SUMIFS(siłownia[Intensywność dzienna],siłownia[data],siłownia[[#This Row],[data]],siłownia[Ćwiczenia],siłownia[[#This Row],[Ćwiczenia]])</f>
        <v>840</v>
      </c>
      <c r="I277" s="2">
        <f>IFERROR(G277/siłownia[[#This Row],[intensywność]],"Trening")</f>
        <v>1</v>
      </c>
      <c r="J277" s="1">
        <f>_xlfn.MAXIFS(siłownia[Ciężar kg],siłownia[Ćwiczenia],siłownia[[#This Row],[Ćwiczenia]])</f>
        <v>17.5</v>
      </c>
      <c r="K277" s="5">
        <f>siłownia[[#This Row],[Ciężar kg]]/siłownia[[#This Row],[max total]]</f>
        <v>1</v>
      </c>
      <c r="L277" s="1">
        <v>97</v>
      </c>
      <c r="M277" s="1">
        <f>WEEKNUM(siłownia[[#This Row],[data]],2)</f>
        <v>10</v>
      </c>
    </row>
    <row r="278" spans="1:13" x14ac:dyDescent="0.25">
      <c r="A278" s="4" t="s">
        <v>12</v>
      </c>
      <c r="B278" s="3">
        <v>45356</v>
      </c>
      <c r="C278" s="1">
        <v>3</v>
      </c>
      <c r="D278" s="1">
        <v>12</v>
      </c>
      <c r="E278" s="1">
        <v>41</v>
      </c>
      <c r="F278" s="1" t="str" cm="1">
        <f t="array" ref="F27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278" s="1">
        <f>siłownia[[#This Row],[Serie]]*siłownia[[#This Row],[Powtórzenia]]*siłownia[[#This Row],[Ciężar kg]]</f>
        <v>1476</v>
      </c>
      <c r="H278" s="1">
        <f>SUMIFS(siłownia[Intensywność dzienna],siłownia[data],siłownia[[#This Row],[data]],siłownia[Ćwiczenia],siłownia[[#This Row],[Ćwiczenia]])</f>
        <v>1476</v>
      </c>
      <c r="I278" s="2">
        <f>IFERROR(G278/siłownia[[#This Row],[intensywność]],"Trening")</f>
        <v>1</v>
      </c>
      <c r="J278" s="1">
        <f>_xlfn.MAXIFS(siłownia[Ciężar kg],siłownia[Ćwiczenia],siłownia[[#This Row],[Ćwiczenia]])</f>
        <v>50</v>
      </c>
      <c r="K278" s="5">
        <f>siłownia[[#This Row],[Ciężar kg]]/siłownia[[#This Row],[max total]]</f>
        <v>0.82</v>
      </c>
      <c r="L278" s="1">
        <v>97</v>
      </c>
      <c r="M278" s="1">
        <f>WEEKNUM(siłownia[[#This Row],[data]],2)</f>
        <v>10</v>
      </c>
    </row>
    <row r="279" spans="1:13" x14ac:dyDescent="0.25">
      <c r="A279" s="4" t="s">
        <v>11</v>
      </c>
      <c r="B279" s="3">
        <v>45356</v>
      </c>
      <c r="C279" s="1">
        <v>3</v>
      </c>
      <c r="D279" s="1">
        <v>8</v>
      </c>
      <c r="E279" s="1">
        <v>12</v>
      </c>
      <c r="F279" s="1" t="str" cm="1">
        <f t="array" ref="F27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279" s="1">
        <f>siłownia[[#This Row],[Serie]]*siłownia[[#This Row],[Powtórzenia]]*siłownia[[#This Row],[Ciężar kg]]</f>
        <v>288</v>
      </c>
      <c r="H279" s="1">
        <f>SUMIFS(siłownia[Intensywność dzienna],siłownia[data],siłownia[[#This Row],[data]],siłownia[Ćwiczenia],siłownia[[#This Row],[Ćwiczenia]])</f>
        <v>288</v>
      </c>
      <c r="I279" s="2">
        <f>IFERROR(G279/siłownia[[#This Row],[intensywność]],"Trening")</f>
        <v>1</v>
      </c>
      <c r="J279" s="1">
        <f>_xlfn.MAXIFS(siłownia[Ciężar kg],siłownia[Ćwiczenia],siłownia[[#This Row],[Ćwiczenia]])</f>
        <v>16</v>
      </c>
      <c r="K279" s="5">
        <f>siłownia[[#This Row],[Ciężar kg]]/siłownia[[#This Row],[max total]]</f>
        <v>0.75</v>
      </c>
      <c r="L279" s="1">
        <v>97</v>
      </c>
      <c r="M279" s="1">
        <f>WEEKNUM(siłownia[[#This Row],[data]],2)</f>
        <v>10</v>
      </c>
    </row>
    <row r="280" spans="1:13" x14ac:dyDescent="0.25">
      <c r="A280" s="4" t="s">
        <v>10</v>
      </c>
      <c r="B280" s="3">
        <v>45356</v>
      </c>
      <c r="C280" s="1">
        <v>3</v>
      </c>
      <c r="D280" s="1">
        <v>8</v>
      </c>
      <c r="E280" s="1">
        <v>6</v>
      </c>
      <c r="F280" s="1" t="str" cm="1">
        <f t="array" ref="F28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280" s="1">
        <f>siłownia[[#This Row],[Serie]]*siłownia[[#This Row],[Powtórzenia]]*siłownia[[#This Row],[Ciężar kg]]</f>
        <v>144</v>
      </c>
      <c r="H280" s="1">
        <f>SUMIFS(siłownia[Intensywność dzienna],siłownia[data],siłownia[[#This Row],[data]],siłownia[Ćwiczenia],siłownia[[#This Row],[Ćwiczenia]])</f>
        <v>144</v>
      </c>
      <c r="I280" s="2">
        <f>IFERROR(G280/siłownia[[#This Row],[intensywność]],"Trening")</f>
        <v>1</v>
      </c>
      <c r="J280" s="1">
        <f>_xlfn.MAXIFS(siłownia[Ciężar kg],siłownia[Ćwiczenia],siłownia[[#This Row],[Ćwiczenia]])</f>
        <v>7</v>
      </c>
      <c r="K280" s="5">
        <f>siłownia[[#This Row],[Ciężar kg]]/siłownia[[#This Row],[max total]]</f>
        <v>0.8571428571428571</v>
      </c>
      <c r="L280" s="1">
        <v>97</v>
      </c>
      <c r="M280" s="1">
        <f>WEEKNUM(siłownia[[#This Row],[data]],2)</f>
        <v>10</v>
      </c>
    </row>
    <row r="281" spans="1:13" x14ac:dyDescent="0.25">
      <c r="A281" s="4" t="s">
        <v>9</v>
      </c>
      <c r="B281" s="3">
        <v>45356</v>
      </c>
      <c r="C281" s="1">
        <v>3</v>
      </c>
      <c r="D281" s="1">
        <v>12</v>
      </c>
      <c r="E281" s="1">
        <v>8</v>
      </c>
      <c r="F281" s="1" t="str" cm="1">
        <f t="array" ref="F28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281" s="1">
        <f>siłownia[[#This Row],[Serie]]*siłownia[[#This Row],[Powtórzenia]]*siłownia[[#This Row],[Ciężar kg]]</f>
        <v>288</v>
      </c>
      <c r="H281" s="1">
        <f>SUMIFS(siłownia[Intensywność dzienna],siłownia[data],siłownia[[#This Row],[data]],siłownia[Ćwiczenia],siłownia[[#This Row],[Ćwiczenia]])</f>
        <v>288</v>
      </c>
      <c r="I281" s="2">
        <f>IFERROR(G281/siłownia[[#This Row],[intensywność]],"Trening")</f>
        <v>1</v>
      </c>
      <c r="J281" s="1">
        <f>_xlfn.MAXIFS(siłownia[Ciężar kg],siłownia[Ćwiczenia],siłownia[[#This Row],[Ćwiczenia]])</f>
        <v>10</v>
      </c>
      <c r="K281" s="5">
        <f>siłownia[[#This Row],[Ciężar kg]]/siłownia[[#This Row],[max total]]</f>
        <v>0.8</v>
      </c>
      <c r="L281" s="1">
        <v>97</v>
      </c>
      <c r="M281" s="1">
        <f>WEEKNUM(siłownia[[#This Row],[data]],2)</f>
        <v>10</v>
      </c>
    </row>
    <row r="282" spans="1:13" x14ac:dyDescent="0.25">
      <c r="A282" s="4" t="s">
        <v>8</v>
      </c>
      <c r="B282" s="3">
        <v>45356</v>
      </c>
      <c r="C282" s="1">
        <v>4</v>
      </c>
      <c r="D282" s="1">
        <v>12</v>
      </c>
      <c r="E282" s="1">
        <v>16</v>
      </c>
      <c r="F282" s="1" t="str" cm="1">
        <f t="array" ref="F28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282" s="1">
        <f>siłownia[[#This Row],[Serie]]*siłownia[[#This Row],[Powtórzenia]]*siłownia[[#This Row],[Ciężar kg]]</f>
        <v>768</v>
      </c>
      <c r="H282" s="1">
        <f>SUMIFS(siłownia[Intensywność dzienna],siłownia[data],siłownia[[#This Row],[data]],siłownia[Ćwiczenia],siłownia[[#This Row],[Ćwiczenia]])</f>
        <v>768</v>
      </c>
      <c r="I282" s="2">
        <f>IFERROR(G282/siłownia[[#This Row],[intensywność]],"Trening")</f>
        <v>1</v>
      </c>
      <c r="J282" s="1">
        <f>_xlfn.MAXIFS(siłownia[Ciężar kg],siłownia[Ćwiczenia],siłownia[[#This Row],[Ćwiczenia]])</f>
        <v>20</v>
      </c>
      <c r="K282" s="5">
        <f>siłownia[[#This Row],[Ciężar kg]]/siłownia[[#This Row],[max total]]</f>
        <v>0.8</v>
      </c>
      <c r="L282" s="1">
        <v>97</v>
      </c>
      <c r="M282" s="1">
        <f>WEEKNUM(siłownia[[#This Row],[data]],2)</f>
        <v>10</v>
      </c>
    </row>
    <row r="283" spans="1:13" x14ac:dyDescent="0.25">
      <c r="A283" s="4" t="s">
        <v>7</v>
      </c>
      <c r="B283" s="3">
        <v>45356</v>
      </c>
      <c r="C283" s="1">
        <v>4</v>
      </c>
      <c r="D283" s="1">
        <v>12</v>
      </c>
      <c r="E283" s="1">
        <v>35</v>
      </c>
      <c r="F283" s="1" t="str" cm="1">
        <f t="array" ref="F28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283" s="1">
        <f>siłownia[[#This Row],[Serie]]*siłownia[[#This Row],[Powtórzenia]]*siłownia[[#This Row],[Ciężar kg]]</f>
        <v>1680</v>
      </c>
      <c r="H283" s="1">
        <f>SUMIFS(siłownia[Intensywność dzienna],siłownia[data],siłownia[[#This Row],[data]],siłownia[Ćwiczenia],siłownia[[#This Row],[Ćwiczenia]])</f>
        <v>1680</v>
      </c>
      <c r="I283" s="2">
        <f>IFERROR(G283/siłownia[[#This Row],[intensywność]],"Trening")</f>
        <v>1</v>
      </c>
      <c r="J283" s="1">
        <f>_xlfn.MAXIFS(siłownia[Ciężar kg],siłownia[Ćwiczenia],siłownia[[#This Row],[Ćwiczenia]])</f>
        <v>35</v>
      </c>
      <c r="K283" s="5">
        <f>siłownia[[#This Row],[Ciężar kg]]/siłownia[[#This Row],[max total]]</f>
        <v>1</v>
      </c>
      <c r="L283" s="1">
        <v>97</v>
      </c>
      <c r="M283" s="1">
        <f>WEEKNUM(siłownia[[#This Row],[data]],2)</f>
        <v>10</v>
      </c>
    </row>
    <row r="284" spans="1:13" x14ac:dyDescent="0.25">
      <c r="A284" s="4" t="s">
        <v>6</v>
      </c>
      <c r="B284" s="3">
        <v>45358</v>
      </c>
      <c r="F284" s="1" t="str" cm="1">
        <f t="array" ref="F28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284" s="5"/>
      <c r="L284" s="1">
        <v>97</v>
      </c>
      <c r="M284" s="1">
        <f>WEEKNUM(siłownia[[#This Row],[data]],2)</f>
        <v>10</v>
      </c>
    </row>
    <row r="285" spans="1:13" x14ac:dyDescent="0.25">
      <c r="A285" s="4" t="s">
        <v>4</v>
      </c>
      <c r="B285" s="3">
        <v>45358</v>
      </c>
      <c r="C285" s="1">
        <v>4</v>
      </c>
      <c r="D285" s="1">
        <v>8</v>
      </c>
      <c r="E285" s="1">
        <v>6</v>
      </c>
      <c r="F285" s="1" t="str" cm="1">
        <f t="array" ref="F28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285" s="1">
        <f>siłownia[[#This Row],[Serie]]*siłownia[[#This Row],[Powtórzenia]]*siłownia[[#This Row],[Ciężar kg]]</f>
        <v>192</v>
      </c>
      <c r="H285" s="1">
        <f>SUMIFS(siłownia[Intensywność dzienna],siłownia[data],siłownia[[#This Row],[data]],siłownia[Ćwiczenia],siłownia[[#This Row],[Ćwiczenia]])</f>
        <v>192</v>
      </c>
      <c r="I285" s="2">
        <f>IFERROR(G285/siłownia[[#This Row],[intensywność]],"Trening")</f>
        <v>1</v>
      </c>
      <c r="J285" s="1">
        <f>_xlfn.MAXIFS(siłownia[Ciężar kg],siłownia[Ćwiczenia],siłownia[[#This Row],[Ćwiczenia]])</f>
        <v>6</v>
      </c>
      <c r="K285" s="5">
        <f>siłownia[[#This Row],[Ciężar kg]]/siłownia[[#This Row],[max total]]</f>
        <v>1</v>
      </c>
      <c r="L285" s="1">
        <v>97</v>
      </c>
      <c r="M285" s="1">
        <f>WEEKNUM(siłownia[[#This Row],[data]],2)</f>
        <v>10</v>
      </c>
    </row>
    <row r="286" spans="1:13" x14ac:dyDescent="0.25">
      <c r="A286" s="4" t="s">
        <v>43</v>
      </c>
      <c r="B286" s="3">
        <v>45358</v>
      </c>
      <c r="C286" s="1">
        <v>4</v>
      </c>
      <c r="D286" s="1">
        <v>12</v>
      </c>
      <c r="E286" s="1">
        <v>40</v>
      </c>
      <c r="F286" s="1" t="str" cm="1">
        <f t="array" ref="F28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286" s="1">
        <f>siłownia[[#This Row],[Serie]]*siłownia[[#This Row],[Powtórzenia]]*siłownia[[#This Row],[Ciężar kg]]</f>
        <v>1920</v>
      </c>
      <c r="H286" s="1">
        <f>SUMIFS(siłownia[Intensywność dzienna],siłownia[data],siłownia[[#This Row],[data]],siłownia[Ćwiczenia],siłownia[[#This Row],[Ćwiczenia]])</f>
        <v>1920</v>
      </c>
      <c r="I286" s="2">
        <f>IFERROR(G286/siłownia[[#This Row],[intensywność]],"Trening")</f>
        <v>1</v>
      </c>
      <c r="J286" s="1">
        <f>_xlfn.MAXIFS(siłownia[Ciężar kg],siłownia[Ćwiczenia],siłownia[[#This Row],[Ćwiczenia]])</f>
        <v>60</v>
      </c>
      <c r="K286" s="5">
        <f>siłownia[[#This Row],[Ciężar kg]]/siłownia[[#This Row],[max total]]</f>
        <v>0.66666666666666663</v>
      </c>
      <c r="L286" s="1">
        <v>97</v>
      </c>
      <c r="M286" s="1">
        <f>WEEKNUM(siłownia[[#This Row],[data]],2)</f>
        <v>10</v>
      </c>
    </row>
    <row r="287" spans="1:13" x14ac:dyDescent="0.25">
      <c r="A287" s="4" t="s">
        <v>5</v>
      </c>
      <c r="B287" s="3">
        <v>45358</v>
      </c>
      <c r="C287" s="1">
        <v>3</v>
      </c>
      <c r="D287" s="1">
        <v>12</v>
      </c>
      <c r="E287" s="1">
        <v>12.5</v>
      </c>
      <c r="F287" s="1" t="str" cm="1">
        <f t="array" ref="F28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287" s="1">
        <f>siłownia[[#This Row],[Serie]]*siłownia[[#This Row],[Powtórzenia]]*siłownia[[#This Row],[Ciężar kg]]</f>
        <v>450</v>
      </c>
      <c r="H287" s="1">
        <f>SUMIFS(siłownia[Intensywność dzienna],siłownia[data],siłownia[[#This Row],[data]],siłownia[Ćwiczenia],siłownia[[#This Row],[Ćwiczenia]])</f>
        <v>450</v>
      </c>
      <c r="I287" s="2">
        <f>IFERROR(G287/siłownia[[#This Row],[intensywność]],"Trening")</f>
        <v>1</v>
      </c>
      <c r="J287" s="1">
        <f>_xlfn.MAXIFS(siłownia[Ciężar kg],siłownia[Ćwiczenia],siłownia[[#This Row],[Ćwiczenia]])</f>
        <v>17.5</v>
      </c>
      <c r="K287" s="5">
        <f>siłownia[[#This Row],[Ciężar kg]]/siłownia[[#This Row],[max total]]</f>
        <v>0.7142857142857143</v>
      </c>
      <c r="L287" s="1">
        <v>97</v>
      </c>
      <c r="M287" s="1">
        <f>WEEKNUM(siłownia[[#This Row],[data]],2)</f>
        <v>10</v>
      </c>
    </row>
    <row r="288" spans="1:13" x14ac:dyDescent="0.25">
      <c r="A288" s="4" t="s">
        <v>2</v>
      </c>
      <c r="B288" s="3">
        <v>45358</v>
      </c>
      <c r="C288" s="1">
        <v>3</v>
      </c>
      <c r="D288" s="1">
        <v>12</v>
      </c>
      <c r="E288" s="1">
        <v>35</v>
      </c>
      <c r="F288" s="1" t="str" cm="1">
        <f t="array" ref="F28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288" s="1">
        <f>siłownia[[#This Row],[Serie]]*siłownia[[#This Row],[Powtórzenia]]*siłownia[[#This Row],[Ciężar kg]]</f>
        <v>1260</v>
      </c>
      <c r="H288" s="1">
        <f>SUMIFS(siłownia[Intensywność dzienna],siłownia[data],siłownia[[#This Row],[data]],siłownia[Ćwiczenia],siłownia[[#This Row],[Ćwiczenia]])</f>
        <v>1260</v>
      </c>
      <c r="I288" s="2">
        <f>IFERROR(G288/siłownia[[#This Row],[intensywność]],"Trening")</f>
        <v>1</v>
      </c>
      <c r="J288" s="1">
        <f>_xlfn.MAXIFS(siłownia[Ciężar kg],siłownia[Ćwiczenia],siłownia[[#This Row],[Ćwiczenia]])</f>
        <v>43</v>
      </c>
      <c r="K288" s="5">
        <f>siłownia[[#This Row],[Ciężar kg]]/siłownia[[#This Row],[max total]]</f>
        <v>0.81395348837209303</v>
      </c>
      <c r="L288" s="1">
        <v>97</v>
      </c>
      <c r="M288" s="1">
        <f>WEEKNUM(siłownia[[#This Row],[data]],2)</f>
        <v>10</v>
      </c>
    </row>
    <row r="289" spans="1:13" x14ac:dyDescent="0.25">
      <c r="A289" s="4" t="s">
        <v>1</v>
      </c>
      <c r="B289" s="3">
        <v>45358</v>
      </c>
      <c r="C289" s="1">
        <v>3</v>
      </c>
      <c r="D289" s="1">
        <v>12</v>
      </c>
      <c r="E289" s="1">
        <v>5</v>
      </c>
      <c r="F289" s="1" t="str" cm="1">
        <f t="array" ref="F28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289" s="1">
        <f>siłownia[[#This Row],[Serie]]*siłownia[[#This Row],[Powtórzenia]]*siłownia[[#This Row],[Ciężar kg]]</f>
        <v>180</v>
      </c>
      <c r="H289" s="1">
        <f>SUMIFS(siłownia[Intensywność dzienna],siłownia[data],siłownia[[#This Row],[data]],siłownia[Ćwiczenia],siłownia[[#This Row],[Ćwiczenia]])</f>
        <v>180</v>
      </c>
      <c r="I289" s="2">
        <f>IFERROR(G289/siłownia[[#This Row],[intensywność]],"Trening")</f>
        <v>1</v>
      </c>
      <c r="J289" s="1">
        <f>_xlfn.MAXIFS(siłownia[Ciężar kg],siłownia[Ćwiczenia],siłownia[[#This Row],[Ćwiczenia]])</f>
        <v>23</v>
      </c>
      <c r="K289" s="5">
        <f>siłownia[[#This Row],[Ciężar kg]]/siłownia[[#This Row],[max total]]</f>
        <v>0.21739130434782608</v>
      </c>
      <c r="L289" s="1">
        <v>97</v>
      </c>
      <c r="M289" s="1">
        <f>WEEKNUM(siłownia[[#This Row],[data]],2)</f>
        <v>10</v>
      </c>
    </row>
    <row r="290" spans="1:13" x14ac:dyDescent="0.25">
      <c r="A290" s="4" t="s">
        <v>0</v>
      </c>
      <c r="B290" s="3">
        <v>45358</v>
      </c>
      <c r="C290" s="1">
        <v>4</v>
      </c>
      <c r="D290" s="1">
        <v>10</v>
      </c>
      <c r="E290" s="1">
        <v>15</v>
      </c>
      <c r="F290" s="1" t="str" cm="1">
        <f t="array" ref="F29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290" s="1">
        <f>siłownia[[#This Row],[Serie]]*siłownia[[#This Row],[Powtórzenia]]*siłownia[[#This Row],[Ciężar kg]]</f>
        <v>600</v>
      </c>
      <c r="H290" s="1">
        <f>SUMIFS(siłownia[Intensywność dzienna],siłownia[data],siłownia[[#This Row],[data]],siłownia[Ćwiczenia],siłownia[[#This Row],[Ćwiczenia]])</f>
        <v>600</v>
      </c>
      <c r="I290" s="2">
        <f>IFERROR(G290/siłownia[[#This Row],[intensywność]],"Trening")</f>
        <v>1</v>
      </c>
      <c r="J290" s="1">
        <f>_xlfn.MAXIFS(siłownia[Ciężar kg],siłownia[Ćwiczenia],siłownia[[#This Row],[Ćwiczenia]])</f>
        <v>30</v>
      </c>
      <c r="K290" s="5">
        <f>siłownia[[#This Row],[Ciężar kg]]/siłownia[[#This Row],[max total]]</f>
        <v>0.5</v>
      </c>
      <c r="L290" s="1">
        <v>97</v>
      </c>
      <c r="M290" s="1">
        <f>WEEKNUM(siłownia[[#This Row],[data]],2)</f>
        <v>10</v>
      </c>
    </row>
    <row r="291" spans="1:13" x14ac:dyDescent="0.25">
      <c r="A291" s="4" t="s">
        <v>44</v>
      </c>
      <c r="B291" s="3">
        <v>45358</v>
      </c>
      <c r="C291" s="1">
        <v>4</v>
      </c>
      <c r="D291" s="1">
        <v>8</v>
      </c>
      <c r="E291" s="1">
        <v>12.5</v>
      </c>
      <c r="F291" s="1" t="str" cm="1">
        <f t="array" ref="F29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291" s="1">
        <f>siłownia[[#This Row],[Serie]]*siłownia[[#This Row],[Powtórzenia]]*siłownia[[#This Row],[Ciężar kg]]</f>
        <v>400</v>
      </c>
      <c r="H291" s="1">
        <f>SUMIFS(siłownia[Intensywność dzienna],siłownia[data],siłownia[[#This Row],[data]],siłownia[Ćwiczenia],siłownia[[#This Row],[Ćwiczenia]])</f>
        <v>400</v>
      </c>
      <c r="I291" s="2">
        <f>IFERROR(G291/siłownia[[#This Row],[intensywność]],"Trening")</f>
        <v>1</v>
      </c>
      <c r="J291" s="1">
        <f>_xlfn.MAXIFS(siłownia[Ciężar kg],siłownia[Ćwiczenia],siłownia[[#This Row],[Ćwiczenia]])</f>
        <v>12.5</v>
      </c>
      <c r="K291" s="5">
        <f>siłownia[[#This Row],[Ciężar kg]]/siłownia[[#This Row],[max total]]</f>
        <v>1</v>
      </c>
      <c r="L291" s="1">
        <v>97</v>
      </c>
      <c r="M291" s="1">
        <f>WEEKNUM(siłownia[[#This Row],[data]],2)</f>
        <v>10</v>
      </c>
    </row>
    <row r="292" spans="1:13" x14ac:dyDescent="0.25">
      <c r="A292" s="4" t="s">
        <v>16</v>
      </c>
      <c r="B292" s="3">
        <v>45358</v>
      </c>
      <c r="C292" s="1">
        <v>1</v>
      </c>
      <c r="D292" s="1">
        <v>1</v>
      </c>
      <c r="E292" s="1">
        <v>13</v>
      </c>
      <c r="F292" s="1" t="str" cm="1">
        <f t="array" ref="F29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292" s="1">
        <f>siłownia[[#This Row],[Serie]]*siłownia[[#This Row],[Powtórzenia]]*siłownia[[#This Row],[Ciężar kg]]</f>
        <v>13</v>
      </c>
      <c r="H292" s="1">
        <f>SUMIFS(siłownia[Intensywność dzienna],siłownia[data],siłownia[[#This Row],[data]],siłownia[Ćwiczenia],siłownia[[#This Row],[Ćwiczenia]])</f>
        <v>13</v>
      </c>
      <c r="I292" s="2">
        <f>IFERROR(G292/siłownia[[#This Row],[intensywność]],"Trening")</f>
        <v>1</v>
      </c>
      <c r="J292" s="1">
        <f>_xlfn.MAXIFS(siłownia[Ciężar kg],siłownia[Ćwiczenia],siłownia[[#This Row],[Ćwiczenia]])</f>
        <v>45</v>
      </c>
      <c r="K292" s="5">
        <f>siłownia[[#This Row],[Ciężar kg]]/siłownia[[#This Row],[max total]]</f>
        <v>0.28888888888888886</v>
      </c>
      <c r="L292" s="1">
        <v>97</v>
      </c>
      <c r="M292" s="1">
        <f>WEEKNUM(siłownia[[#This Row],[data]],2)</f>
        <v>10</v>
      </c>
    </row>
    <row r="293" spans="1:13" x14ac:dyDescent="0.25">
      <c r="A293" s="4" t="s">
        <v>6</v>
      </c>
      <c r="B293" s="3">
        <v>45360</v>
      </c>
      <c r="F293" s="1" t="str" cm="1">
        <f t="array" ref="F29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293" s="5"/>
      <c r="L293" s="1">
        <v>97</v>
      </c>
      <c r="M293" s="1">
        <f>WEEKNUM(siłownia[[#This Row],[data]],2)</f>
        <v>10</v>
      </c>
    </row>
    <row r="294" spans="1:13" x14ac:dyDescent="0.25">
      <c r="A294" s="4" t="s">
        <v>16</v>
      </c>
      <c r="B294" s="3">
        <v>45360</v>
      </c>
      <c r="C294" s="1">
        <v>1</v>
      </c>
      <c r="D294" s="1">
        <v>1</v>
      </c>
      <c r="E294" s="1">
        <v>12</v>
      </c>
      <c r="F294" s="1" t="str" cm="1">
        <f t="array" ref="F29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294" s="1">
        <f>siłownia[[#This Row],[Serie]]*siłownia[[#This Row],[Powtórzenia]]*siłownia[[#This Row],[Ciężar kg]]</f>
        <v>12</v>
      </c>
      <c r="H294" s="1">
        <f>SUMIFS(siłownia[Intensywność dzienna],siłownia[data],siłownia[[#This Row],[data]],siłownia[Ćwiczenia],siłownia[[#This Row],[Ćwiczenia]])</f>
        <v>22</v>
      </c>
      <c r="I294" s="2">
        <f>IFERROR(G294/siłownia[[#This Row],[intensywność]],"Trening")</f>
        <v>0.54545454545454541</v>
      </c>
      <c r="J294" s="1">
        <f>_xlfn.MAXIFS(siłownia[Ciężar kg],siłownia[Ćwiczenia],siłownia[[#This Row],[Ćwiczenia]])</f>
        <v>45</v>
      </c>
      <c r="K294" s="5">
        <f>siłownia[[#This Row],[Ciężar kg]]/siłownia[[#This Row],[max total]]</f>
        <v>0.26666666666666666</v>
      </c>
      <c r="L294" s="1">
        <v>97</v>
      </c>
      <c r="M294" s="1">
        <f>WEEKNUM(siłownia[[#This Row],[data]],2)</f>
        <v>10</v>
      </c>
    </row>
    <row r="295" spans="1:13" x14ac:dyDescent="0.25">
      <c r="A295" s="4" t="s">
        <v>24</v>
      </c>
      <c r="B295" s="3">
        <v>45360</v>
      </c>
      <c r="C295" s="1">
        <v>4</v>
      </c>
      <c r="D295" s="1">
        <v>12</v>
      </c>
      <c r="E295" s="1">
        <v>1</v>
      </c>
      <c r="F295" s="1" t="str" cm="1">
        <f t="array" ref="F29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95" s="1">
        <f>siłownia[[#This Row],[Serie]]*siłownia[[#This Row],[Powtórzenia]]*siłownia[[#This Row],[Ciężar kg]]</f>
        <v>48</v>
      </c>
      <c r="H295" s="1">
        <f>SUMIFS(siłownia[Intensywność dzienna],siłownia[data],siłownia[[#This Row],[data]],siłownia[Ćwiczenia],siłownia[[#This Row],[Ćwiczenia]])</f>
        <v>48</v>
      </c>
      <c r="I295" s="2">
        <f>IFERROR(G295/siłownia[[#This Row],[intensywność]],"Trening")</f>
        <v>1</v>
      </c>
      <c r="J295" s="1">
        <f>_xlfn.MAXIFS(siłownia[Ciężar kg],siłownia[Ćwiczenia],siłownia[[#This Row],[Ćwiczenia]])</f>
        <v>5</v>
      </c>
      <c r="K295" s="5">
        <f>siłownia[[#This Row],[Ciężar kg]]/siłownia[[#This Row],[max total]]</f>
        <v>0.2</v>
      </c>
      <c r="L295" s="1">
        <v>97</v>
      </c>
      <c r="M295" s="1">
        <f>WEEKNUM(siłownia[[#This Row],[data]],2)</f>
        <v>10</v>
      </c>
    </row>
    <row r="296" spans="1:13" x14ac:dyDescent="0.25">
      <c r="A296" s="4" t="s">
        <v>23</v>
      </c>
      <c r="B296" s="3">
        <v>45360</v>
      </c>
      <c r="C296" s="1">
        <v>3</v>
      </c>
      <c r="D296" s="1">
        <v>7</v>
      </c>
      <c r="E296" s="1">
        <v>50</v>
      </c>
      <c r="F296" s="1" t="str" cm="1">
        <f t="array" ref="F29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96" s="1">
        <f>siłownia[[#This Row],[Serie]]*siłownia[[#This Row],[Powtórzenia]]*siłownia[[#This Row],[Ciężar kg]]</f>
        <v>1050</v>
      </c>
      <c r="H296" s="1">
        <f>SUMIFS(siłownia[Intensywność dzienna],siłownia[data],siłownia[[#This Row],[data]],siłownia[Ćwiczenia],siłownia[[#This Row],[Ćwiczenia]])</f>
        <v>1050</v>
      </c>
      <c r="I296" s="2">
        <f>IFERROR(G296/siłownia[[#This Row],[intensywność]],"Trening")</f>
        <v>1</v>
      </c>
      <c r="J296" s="1">
        <f>_xlfn.MAXIFS(siłownia[Ciężar kg],siłownia[Ćwiczenia],siłownia[[#This Row],[Ćwiczenia]])</f>
        <v>60</v>
      </c>
      <c r="K296" s="5">
        <f>siłownia[[#This Row],[Ciężar kg]]/siłownia[[#This Row],[max total]]</f>
        <v>0.83333333333333337</v>
      </c>
      <c r="L296" s="1">
        <v>97</v>
      </c>
      <c r="M296" s="1">
        <f>WEEKNUM(siłownia[[#This Row],[data]],2)</f>
        <v>10</v>
      </c>
    </row>
    <row r="297" spans="1:13" x14ac:dyDescent="0.25">
      <c r="A297" s="4" t="s">
        <v>22</v>
      </c>
      <c r="B297" s="3">
        <v>45360</v>
      </c>
      <c r="C297" s="1">
        <v>3</v>
      </c>
      <c r="D297" s="1">
        <v>12</v>
      </c>
      <c r="E297" s="1">
        <v>24</v>
      </c>
      <c r="F297" s="1" t="str" cm="1">
        <f t="array" ref="F29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97" s="1">
        <f>siłownia[[#This Row],[Serie]]*siłownia[[#This Row],[Powtórzenia]]*siłownia[[#This Row],[Ciężar kg]]</f>
        <v>864</v>
      </c>
      <c r="H297" s="1">
        <f>SUMIFS(siłownia[Intensywność dzienna],siłownia[data],siłownia[[#This Row],[data]],siłownia[Ćwiczenia],siłownia[[#This Row],[Ćwiczenia]])</f>
        <v>864</v>
      </c>
      <c r="I297" s="2">
        <f>IFERROR(G297/siłownia[[#This Row],[intensywność]],"Trening")</f>
        <v>1</v>
      </c>
      <c r="J297" s="1">
        <f>_xlfn.MAXIFS(siłownia[Ciężar kg],siłownia[Ćwiczenia],siłownia[[#This Row],[Ćwiczenia]])</f>
        <v>28</v>
      </c>
      <c r="K297" s="5">
        <f>siłownia[[#This Row],[Ciężar kg]]/siłownia[[#This Row],[max total]]</f>
        <v>0.8571428571428571</v>
      </c>
      <c r="L297" s="1">
        <v>97</v>
      </c>
      <c r="M297" s="1">
        <f>WEEKNUM(siłownia[[#This Row],[data]],2)</f>
        <v>10</v>
      </c>
    </row>
    <row r="298" spans="1:13" x14ac:dyDescent="0.25">
      <c r="A298" s="4" t="s">
        <v>20</v>
      </c>
      <c r="B298" s="3">
        <v>45360</v>
      </c>
      <c r="C298" s="1">
        <v>4</v>
      </c>
      <c r="D298" s="1">
        <v>10</v>
      </c>
      <c r="E298" s="1">
        <v>40</v>
      </c>
      <c r="F298" s="1" t="str" cm="1">
        <f t="array" ref="F29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298" s="1">
        <f>siłownia[[#This Row],[Serie]]*siłownia[[#This Row],[Powtórzenia]]*siłownia[[#This Row],[Ciężar kg]]</f>
        <v>1600</v>
      </c>
      <c r="H298" s="1">
        <f>SUMIFS(siłownia[Intensywność dzienna],siłownia[data],siłownia[[#This Row],[data]],siłownia[Ćwiczenia],siłownia[[#This Row],[Ćwiczenia]])</f>
        <v>1600</v>
      </c>
      <c r="I298" s="2">
        <f>IFERROR(G298/siłownia[[#This Row],[intensywność]],"Trening")</f>
        <v>1</v>
      </c>
      <c r="J298" s="1">
        <f>_xlfn.MAXIFS(siłownia[Ciężar kg],siłownia[Ćwiczenia],siłownia[[#This Row],[Ćwiczenia]])</f>
        <v>61</v>
      </c>
      <c r="K298" s="5">
        <f>siłownia[[#This Row],[Ciężar kg]]/siłownia[[#This Row],[max total]]</f>
        <v>0.65573770491803274</v>
      </c>
      <c r="L298" s="1">
        <v>97</v>
      </c>
      <c r="M298" s="1">
        <f>WEEKNUM(siłownia[[#This Row],[data]],2)</f>
        <v>10</v>
      </c>
    </row>
    <row r="299" spans="1:13" x14ac:dyDescent="0.25">
      <c r="A299" s="4" t="s">
        <v>16</v>
      </c>
      <c r="B299" s="3">
        <v>45360</v>
      </c>
      <c r="C299" s="1">
        <v>1</v>
      </c>
      <c r="D299" s="1">
        <v>1</v>
      </c>
      <c r="E299" s="1">
        <v>10</v>
      </c>
      <c r="F299" s="1" t="str" cm="1">
        <f t="array" ref="F29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299" s="1">
        <f>siłownia[[#This Row],[Serie]]*siłownia[[#This Row],[Powtórzenia]]*siłownia[[#This Row],[Ciężar kg]]</f>
        <v>10</v>
      </c>
      <c r="H299" s="1">
        <f>SUMIFS(siłownia[Intensywność dzienna],siłownia[data],siłownia[[#This Row],[data]],siłownia[Ćwiczenia],siłownia[[#This Row],[Ćwiczenia]])</f>
        <v>22</v>
      </c>
      <c r="I299" s="2">
        <f>IFERROR(G299/siłownia[[#This Row],[intensywność]],"Trening")</f>
        <v>0.45454545454545453</v>
      </c>
      <c r="J299" s="1">
        <f>_xlfn.MAXIFS(siłownia[Ciężar kg],siłownia[Ćwiczenia],siłownia[[#This Row],[Ćwiczenia]])</f>
        <v>45</v>
      </c>
      <c r="K299" s="5">
        <f>siłownia[[#This Row],[Ciężar kg]]/siłownia[[#This Row],[max total]]</f>
        <v>0.22222222222222221</v>
      </c>
      <c r="L299" s="1">
        <v>97</v>
      </c>
      <c r="M299" s="1">
        <f>WEEKNUM(siłownia[[#This Row],[data]],2)</f>
        <v>10</v>
      </c>
    </row>
    <row r="300" spans="1:13" x14ac:dyDescent="0.25">
      <c r="A300" s="4" t="s">
        <v>6</v>
      </c>
      <c r="B300" s="3">
        <v>45362</v>
      </c>
      <c r="F300" s="1" t="str" cm="1">
        <f t="array" ref="F30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300" s="5"/>
      <c r="L300" s="1">
        <v>97</v>
      </c>
      <c r="M300" s="1">
        <f>WEEKNUM(siłownia[[#This Row],[data]],2)</f>
        <v>11</v>
      </c>
    </row>
    <row r="301" spans="1:13" x14ac:dyDescent="0.25">
      <c r="A301" s="4" t="s">
        <v>16</v>
      </c>
      <c r="B301" s="3">
        <v>45362</v>
      </c>
      <c r="C301" s="1">
        <v>1</v>
      </c>
      <c r="D301" s="1">
        <v>1</v>
      </c>
      <c r="E301" s="1">
        <v>10</v>
      </c>
      <c r="F301" s="1" t="str" cm="1">
        <f t="array" ref="F30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301" s="1">
        <f>siłownia[[#This Row],[Serie]]*siłownia[[#This Row],[Powtórzenia]]*siłownia[[#This Row],[Ciężar kg]]</f>
        <v>10</v>
      </c>
      <c r="H301" s="1">
        <f>SUMIFS(siłownia[Intensywność dzienna],siłownia[data],siłownia[[#This Row],[data]],siłownia[Ćwiczenia],siłownia[[#This Row],[Ćwiczenia]])</f>
        <v>10</v>
      </c>
      <c r="I301" s="2">
        <f>IFERROR(G301/siłownia[[#This Row],[intensywność]],"Trening")</f>
        <v>1</v>
      </c>
      <c r="J301" s="1">
        <f>_xlfn.MAXIFS(siłownia[Ciężar kg],siłownia[Ćwiczenia],siłownia[[#This Row],[Ćwiczenia]])</f>
        <v>45</v>
      </c>
      <c r="K301" s="5">
        <f>siłownia[[#This Row],[Ciężar kg]]/siłownia[[#This Row],[max total]]</f>
        <v>0.22222222222222221</v>
      </c>
      <c r="L301" s="1">
        <v>97</v>
      </c>
      <c r="M301" s="1">
        <f>WEEKNUM(siłownia[[#This Row],[data]],2)</f>
        <v>11</v>
      </c>
    </row>
    <row r="302" spans="1:13" x14ac:dyDescent="0.25">
      <c r="A302" s="4" t="s">
        <v>15</v>
      </c>
      <c r="B302" s="3">
        <v>45362</v>
      </c>
      <c r="C302" s="1">
        <v>3</v>
      </c>
      <c r="D302" s="1">
        <v>8</v>
      </c>
      <c r="E302" s="1">
        <v>50</v>
      </c>
      <c r="F302" s="1" t="str" cm="1">
        <f t="array" ref="F30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02" s="1">
        <f>siłownia[[#This Row],[Serie]]*siłownia[[#This Row],[Powtórzenia]]*siłownia[[#This Row],[Ciężar kg]]</f>
        <v>1200</v>
      </c>
      <c r="H302" s="1">
        <f>SUMIFS(siłownia[Intensywność dzienna],siłownia[data],siłownia[[#This Row],[data]],siłownia[Ćwiczenia],siłownia[[#This Row],[Ćwiczenia]])</f>
        <v>1970</v>
      </c>
      <c r="I302" s="2">
        <f>IFERROR(G302/siłownia[[#This Row],[intensywność]],"Trening")</f>
        <v>0.6091370558375635</v>
      </c>
      <c r="J302" s="1">
        <f>_xlfn.MAXIFS(siłownia[Ciężar kg],siłownia[Ćwiczenia],siłownia[[#This Row],[Ćwiczenia]])</f>
        <v>70</v>
      </c>
      <c r="K302" s="5">
        <f>siłownia[[#This Row],[Ciężar kg]]/siłownia[[#This Row],[max total]]</f>
        <v>0.7142857142857143</v>
      </c>
      <c r="L302" s="1">
        <v>97</v>
      </c>
      <c r="M302" s="1">
        <f>WEEKNUM(siłownia[[#This Row],[data]],2)</f>
        <v>11</v>
      </c>
    </row>
    <row r="303" spans="1:13" x14ac:dyDescent="0.25">
      <c r="A303" s="4" t="s">
        <v>15</v>
      </c>
      <c r="B303" s="3">
        <v>45362</v>
      </c>
      <c r="C303" s="1">
        <v>2</v>
      </c>
      <c r="D303" s="1">
        <v>7</v>
      </c>
      <c r="E303" s="1">
        <v>55</v>
      </c>
      <c r="F303" s="1" t="str" cm="1">
        <f t="array" ref="F30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03" s="1">
        <f>siłownia[[#This Row],[Serie]]*siłownia[[#This Row],[Powtórzenia]]*siłownia[[#This Row],[Ciężar kg]]</f>
        <v>770</v>
      </c>
      <c r="H303" s="1">
        <f>SUMIFS(siłownia[Intensywność dzienna],siłownia[data],siłownia[[#This Row],[data]],siłownia[Ćwiczenia],siłownia[[#This Row],[Ćwiczenia]])</f>
        <v>1970</v>
      </c>
      <c r="I303" s="2">
        <f>IFERROR(G303/siłownia[[#This Row],[intensywność]],"Trening")</f>
        <v>0.39086294416243655</v>
      </c>
      <c r="J303" s="1">
        <f>_xlfn.MAXIFS(siłownia[Ciężar kg],siłownia[Ćwiczenia],siłownia[[#This Row],[Ćwiczenia]])</f>
        <v>70</v>
      </c>
      <c r="K303" s="5">
        <f>siłownia[[#This Row],[Ciężar kg]]/siłownia[[#This Row],[max total]]</f>
        <v>0.7857142857142857</v>
      </c>
      <c r="L303" s="1">
        <v>97</v>
      </c>
      <c r="M303" s="1">
        <f>WEEKNUM(siłownia[[#This Row],[data]],2)</f>
        <v>11</v>
      </c>
    </row>
    <row r="304" spans="1:13" x14ac:dyDescent="0.25">
      <c r="A304" s="4" t="s">
        <v>18</v>
      </c>
      <c r="B304" s="3">
        <v>45362</v>
      </c>
      <c r="C304" s="1">
        <v>4</v>
      </c>
      <c r="D304" s="1">
        <v>8</v>
      </c>
      <c r="E304" s="1">
        <v>15</v>
      </c>
      <c r="F304" s="1" t="str" cm="1">
        <f t="array" ref="F30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04" s="1">
        <f>siłownia[[#This Row],[Serie]]*siłownia[[#This Row],[Powtórzenia]]*siłownia[[#This Row],[Ciężar kg]]</f>
        <v>480</v>
      </c>
      <c r="H304" s="1">
        <f>SUMIFS(siłownia[Intensywność dzienna],siłownia[data],siłownia[[#This Row],[data]],siłownia[Ćwiczenia],siłownia[[#This Row],[Ćwiczenia]])</f>
        <v>480</v>
      </c>
      <c r="I304" s="2">
        <f>IFERROR(G304/siłownia[[#This Row],[intensywność]],"Trening")</f>
        <v>1</v>
      </c>
      <c r="J304" s="1">
        <f>_xlfn.MAXIFS(siłownia[Ciężar kg],siłownia[Ćwiczenia],siłownia[[#This Row],[Ćwiczenia]])</f>
        <v>20</v>
      </c>
      <c r="K304" s="5">
        <f>siłownia[[#This Row],[Ciężar kg]]/siłownia[[#This Row],[max total]]</f>
        <v>0.75</v>
      </c>
      <c r="L304" s="1">
        <v>97</v>
      </c>
      <c r="M304" s="1">
        <f>WEEKNUM(siłownia[[#This Row],[data]],2)</f>
        <v>11</v>
      </c>
    </row>
    <row r="305" spans="1:13" x14ac:dyDescent="0.25">
      <c r="A305" s="4" t="s">
        <v>12</v>
      </c>
      <c r="B305" s="3">
        <v>45362</v>
      </c>
      <c r="C305" s="1">
        <v>3</v>
      </c>
      <c r="D305" s="1">
        <v>12</v>
      </c>
      <c r="E305" s="1">
        <v>12.5</v>
      </c>
      <c r="F305" s="1" t="str" cm="1">
        <f t="array" ref="F30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05" s="1">
        <f>siłownia[[#This Row],[Serie]]*siłownia[[#This Row],[Powtórzenia]]*siłownia[[#This Row],[Ciężar kg]]</f>
        <v>450</v>
      </c>
      <c r="H305" s="1">
        <f>SUMIFS(siłownia[Intensywność dzienna],siłownia[data],siłownia[[#This Row],[data]],siłownia[Ćwiczenia],siłownia[[#This Row],[Ćwiczenia]])</f>
        <v>450</v>
      </c>
      <c r="I305" s="2">
        <f>IFERROR(G305/siłownia[[#This Row],[intensywność]],"Trening")</f>
        <v>1</v>
      </c>
      <c r="J305" s="1">
        <f>_xlfn.MAXIFS(siłownia[Ciężar kg],siłownia[Ćwiczenia],siłownia[[#This Row],[Ćwiczenia]])</f>
        <v>50</v>
      </c>
      <c r="K305" s="5">
        <f>siłownia[[#This Row],[Ciężar kg]]/siłownia[[#This Row],[max total]]</f>
        <v>0.25</v>
      </c>
      <c r="L305" s="1">
        <v>97</v>
      </c>
      <c r="M305" s="1">
        <f>WEEKNUM(siłownia[[#This Row],[data]],2)</f>
        <v>11</v>
      </c>
    </row>
    <row r="306" spans="1:13" x14ac:dyDescent="0.25">
      <c r="A306" s="4" t="s">
        <v>13</v>
      </c>
      <c r="B306" s="3">
        <v>45362</v>
      </c>
      <c r="C306" s="1">
        <v>3</v>
      </c>
      <c r="D306" s="1">
        <v>8</v>
      </c>
      <c r="E306" s="1">
        <v>34</v>
      </c>
      <c r="F306" s="1" t="str" cm="1">
        <f t="array" ref="F30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06" s="1">
        <f>siłownia[[#This Row],[Serie]]*siłownia[[#This Row],[Powtórzenia]]*siłownia[[#This Row],[Ciężar kg]]</f>
        <v>816</v>
      </c>
      <c r="H306" s="1">
        <f>SUMIFS(siłownia[Intensywność dzienna],siłownia[data],siłownia[[#This Row],[data]],siłownia[Ćwiczenia],siłownia[[#This Row],[Ćwiczenia]])</f>
        <v>816</v>
      </c>
      <c r="I306" s="2">
        <f>IFERROR(G306/siłownia[[#This Row],[intensywność]],"Trening")</f>
        <v>1</v>
      </c>
      <c r="J306" s="1">
        <f>_xlfn.MAXIFS(siłownia[Ciężar kg],siłownia[Ćwiczenia],siłownia[[#This Row],[Ćwiczenia]])</f>
        <v>41</v>
      </c>
      <c r="K306" s="5">
        <f>siłownia[[#This Row],[Ciężar kg]]/siłownia[[#This Row],[max total]]</f>
        <v>0.82926829268292679</v>
      </c>
      <c r="L306" s="1">
        <v>97</v>
      </c>
      <c r="M306" s="1">
        <f>WEEKNUM(siłownia[[#This Row],[data]],2)</f>
        <v>11</v>
      </c>
    </row>
    <row r="307" spans="1:13" x14ac:dyDescent="0.25">
      <c r="A307" s="4" t="s">
        <v>17</v>
      </c>
      <c r="B307" s="3">
        <v>45362</v>
      </c>
      <c r="C307" s="1">
        <v>3</v>
      </c>
      <c r="D307" s="1">
        <v>8</v>
      </c>
      <c r="E307" s="1">
        <v>30</v>
      </c>
      <c r="F307" s="1" t="str" cm="1">
        <f t="array" ref="F30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307" s="1">
        <f>siłownia[[#This Row],[Serie]]*siłownia[[#This Row],[Powtórzenia]]*siłownia[[#This Row],[Ciężar kg]]</f>
        <v>720</v>
      </c>
      <c r="H307" s="1">
        <f>SUMIFS(siłownia[Intensywność dzienna],siłownia[data],siłownia[[#This Row],[data]],siłownia[Ćwiczenia],siłownia[[#This Row],[Ćwiczenia]])</f>
        <v>720</v>
      </c>
      <c r="I307" s="2">
        <f>IFERROR(G307/siłownia[[#This Row],[intensywność]],"Trening")</f>
        <v>1</v>
      </c>
      <c r="J307" s="1">
        <f>_xlfn.MAXIFS(siłownia[Ciężar kg],siłownia[Ćwiczenia],siłownia[[#This Row],[Ćwiczenia]])</f>
        <v>35</v>
      </c>
      <c r="K307" s="5">
        <f>siłownia[[#This Row],[Ciężar kg]]/siłownia[[#This Row],[max total]]</f>
        <v>0.8571428571428571</v>
      </c>
      <c r="L307" s="1">
        <v>97</v>
      </c>
      <c r="M307" s="1">
        <f>WEEKNUM(siłownia[[#This Row],[data]],2)</f>
        <v>11</v>
      </c>
    </row>
    <row r="308" spans="1:13" x14ac:dyDescent="0.25">
      <c r="A308" s="4" t="s">
        <v>10</v>
      </c>
      <c r="B308" s="3">
        <v>45362</v>
      </c>
      <c r="C308" s="1">
        <v>3</v>
      </c>
      <c r="D308" s="1">
        <v>8</v>
      </c>
      <c r="E308" s="1">
        <v>5</v>
      </c>
      <c r="F308" s="1" t="str" cm="1">
        <f t="array" ref="F30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308" s="1">
        <f>siłownia[[#This Row],[Serie]]*siłownia[[#This Row],[Powtórzenia]]*siłownia[[#This Row],[Ciężar kg]]</f>
        <v>120</v>
      </c>
      <c r="H308" s="1">
        <f>SUMIFS(siłownia[Intensywność dzienna],siłownia[data],siłownia[[#This Row],[data]],siłownia[Ćwiczenia],siłownia[[#This Row],[Ćwiczenia]])</f>
        <v>120</v>
      </c>
      <c r="I308" s="2">
        <f>IFERROR(G308/siłownia[[#This Row],[intensywność]],"Trening")</f>
        <v>1</v>
      </c>
      <c r="J308" s="1">
        <f>_xlfn.MAXIFS(siłownia[Ciężar kg],siłownia[Ćwiczenia],siłownia[[#This Row],[Ćwiczenia]])</f>
        <v>7</v>
      </c>
      <c r="K308" s="5">
        <f>siłownia[[#This Row],[Ciężar kg]]/siłownia[[#This Row],[max total]]</f>
        <v>0.7142857142857143</v>
      </c>
      <c r="L308" s="1">
        <v>97</v>
      </c>
      <c r="M308" s="1">
        <f>WEEKNUM(siłownia[[#This Row],[data]],2)</f>
        <v>11</v>
      </c>
    </row>
    <row r="309" spans="1:13" x14ac:dyDescent="0.25">
      <c r="A309" s="4" t="s">
        <v>9</v>
      </c>
      <c r="B309" s="3">
        <v>45362</v>
      </c>
      <c r="C309" s="1">
        <v>3</v>
      </c>
      <c r="D309" s="1">
        <v>8</v>
      </c>
      <c r="E309" s="1">
        <v>7.5</v>
      </c>
      <c r="F309" s="1" t="str" cm="1">
        <f t="array" ref="F30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309" s="1">
        <f>siłownia[[#This Row],[Serie]]*siłownia[[#This Row],[Powtórzenia]]*siłownia[[#This Row],[Ciężar kg]]</f>
        <v>180</v>
      </c>
      <c r="H309" s="1">
        <f>SUMIFS(siłownia[Intensywność dzienna],siłownia[data],siłownia[[#This Row],[data]],siłownia[Ćwiczenia],siłownia[[#This Row],[Ćwiczenia]])</f>
        <v>180</v>
      </c>
      <c r="I309" s="2">
        <f>IFERROR(G309/siłownia[[#This Row],[intensywność]],"Trening")</f>
        <v>1</v>
      </c>
      <c r="J309" s="1">
        <f>_xlfn.MAXIFS(siłownia[Ciężar kg],siłownia[Ćwiczenia],siłownia[[#This Row],[Ćwiczenia]])</f>
        <v>10</v>
      </c>
      <c r="K309" s="5">
        <f>siłownia[[#This Row],[Ciężar kg]]/siłownia[[#This Row],[max total]]</f>
        <v>0.75</v>
      </c>
      <c r="L309" s="1">
        <v>96.5</v>
      </c>
      <c r="M309" s="1">
        <f>WEEKNUM(siłownia[[#This Row],[data]],2)</f>
        <v>11</v>
      </c>
    </row>
    <row r="310" spans="1:13" x14ac:dyDescent="0.25">
      <c r="A310" s="4" t="s">
        <v>7</v>
      </c>
      <c r="B310" s="3">
        <v>45362</v>
      </c>
      <c r="C310" s="1">
        <v>3</v>
      </c>
      <c r="D310" s="1">
        <v>12</v>
      </c>
      <c r="E310" s="1">
        <v>32.5</v>
      </c>
      <c r="F310" s="1" t="str" cm="1">
        <f t="array" ref="F31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310" s="1">
        <f>siłownia[[#This Row],[Serie]]*siłownia[[#This Row],[Powtórzenia]]*siłownia[[#This Row],[Ciężar kg]]</f>
        <v>1170</v>
      </c>
      <c r="H310" s="1">
        <f>SUMIFS(siłownia[Intensywność dzienna],siłownia[data],siłownia[[#This Row],[data]],siłownia[Ćwiczenia],siłownia[[#This Row],[Ćwiczenia]])</f>
        <v>1170</v>
      </c>
      <c r="I310" s="2">
        <f>IFERROR(G310/siłownia[[#This Row],[intensywność]],"Trening")</f>
        <v>1</v>
      </c>
      <c r="J310" s="1">
        <f>_xlfn.MAXIFS(siłownia[Ciężar kg],siłownia[Ćwiczenia],siłownia[[#This Row],[Ćwiczenia]])</f>
        <v>35</v>
      </c>
      <c r="K310" s="5">
        <f>siłownia[[#This Row],[Ciężar kg]]/siłownia[[#This Row],[max total]]</f>
        <v>0.9285714285714286</v>
      </c>
      <c r="L310" s="1">
        <v>96.5</v>
      </c>
      <c r="M310" s="1">
        <f>WEEKNUM(siłownia[[#This Row],[data]],2)</f>
        <v>11</v>
      </c>
    </row>
    <row r="311" spans="1:13" x14ac:dyDescent="0.25">
      <c r="A311" s="4" t="s">
        <v>6</v>
      </c>
      <c r="B311" s="3">
        <v>45365</v>
      </c>
      <c r="F311" s="1" t="str" cm="1">
        <f t="array" ref="F31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311" s="5"/>
      <c r="L311" s="1">
        <v>96.5</v>
      </c>
      <c r="M311" s="1">
        <f>WEEKNUM(siłownia[[#This Row],[data]],2)</f>
        <v>11</v>
      </c>
    </row>
    <row r="312" spans="1:13" x14ac:dyDescent="0.25">
      <c r="A312" s="4" t="s">
        <v>4</v>
      </c>
      <c r="B312" s="3">
        <v>45365</v>
      </c>
      <c r="C312" s="1">
        <v>4</v>
      </c>
      <c r="D312" s="1">
        <v>12</v>
      </c>
      <c r="E312" s="1">
        <v>4</v>
      </c>
      <c r="F312" s="1" t="str" cm="1">
        <f t="array" ref="F31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12" s="1">
        <f>siłownia[[#This Row],[Serie]]*siłownia[[#This Row],[Powtórzenia]]*siłownia[[#This Row],[Ciężar kg]]</f>
        <v>192</v>
      </c>
      <c r="H312" s="1">
        <f>SUMIFS(siłownia[Intensywność dzienna],siłownia[data],siłownia[[#This Row],[data]],siłownia[Ćwiczenia],siłownia[[#This Row],[Ćwiczenia]])</f>
        <v>192</v>
      </c>
      <c r="I312" s="2">
        <f>IFERROR(G312/siłownia[[#This Row],[intensywność]],"Trening")</f>
        <v>1</v>
      </c>
      <c r="J312" s="1">
        <f>_xlfn.MAXIFS(siłownia[Ciężar kg],siłownia[Ćwiczenia],siłownia[[#This Row],[Ćwiczenia]])</f>
        <v>6</v>
      </c>
      <c r="K312" s="5">
        <f>siłownia[[#This Row],[Ciężar kg]]/siłownia[[#This Row],[max total]]</f>
        <v>0.66666666666666663</v>
      </c>
      <c r="L312" s="1">
        <v>96.5</v>
      </c>
      <c r="M312" s="1">
        <f>WEEKNUM(siłownia[[#This Row],[data]],2)</f>
        <v>11</v>
      </c>
    </row>
    <row r="313" spans="1:13" x14ac:dyDescent="0.25">
      <c r="A313" s="4" t="s">
        <v>43</v>
      </c>
      <c r="B313" s="3">
        <v>45365</v>
      </c>
      <c r="C313" s="1">
        <v>3</v>
      </c>
      <c r="D313" s="1">
        <v>8</v>
      </c>
      <c r="E313" s="1">
        <v>40</v>
      </c>
      <c r="F313" s="1" t="str" cm="1">
        <f t="array" ref="F31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13" s="1">
        <f>siłownia[[#This Row],[Serie]]*siłownia[[#This Row],[Powtórzenia]]*siłownia[[#This Row],[Ciężar kg]]</f>
        <v>960</v>
      </c>
      <c r="H313" s="1">
        <f>SUMIFS(siłownia[Intensywność dzienna],siłownia[data],siłownia[[#This Row],[data]],siłownia[Ćwiczenia],siłownia[[#This Row],[Ćwiczenia]])</f>
        <v>960</v>
      </c>
      <c r="I313" s="2">
        <f>IFERROR(G313/siłownia[[#This Row],[intensywność]],"Trening")</f>
        <v>1</v>
      </c>
      <c r="J313" s="1">
        <f>_xlfn.MAXIFS(siłownia[Ciężar kg],siłownia[Ćwiczenia],siłownia[[#This Row],[Ćwiczenia]])</f>
        <v>60</v>
      </c>
      <c r="K313" s="5">
        <f>siłownia[[#This Row],[Ciężar kg]]/siłownia[[#This Row],[max total]]</f>
        <v>0.66666666666666663</v>
      </c>
      <c r="L313" s="1">
        <v>96.5</v>
      </c>
      <c r="M313" s="1">
        <f>WEEKNUM(siłownia[[#This Row],[data]],2)</f>
        <v>11</v>
      </c>
    </row>
    <row r="314" spans="1:13" x14ac:dyDescent="0.25">
      <c r="A314" s="4" t="s">
        <v>5</v>
      </c>
      <c r="B314" s="3">
        <v>45365</v>
      </c>
      <c r="C314" s="1">
        <v>3</v>
      </c>
      <c r="D314" s="1">
        <v>12</v>
      </c>
      <c r="E314" s="1">
        <v>15</v>
      </c>
      <c r="F314" s="1" t="str" cm="1">
        <f t="array" ref="F31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14" s="1">
        <f>siłownia[[#This Row],[Serie]]*siłownia[[#This Row],[Powtórzenia]]*siłownia[[#This Row],[Ciężar kg]]</f>
        <v>540</v>
      </c>
      <c r="H314" s="1">
        <f>SUMIFS(siłownia[Intensywność dzienna],siłownia[data],siłownia[[#This Row],[data]],siłownia[Ćwiczenia],siłownia[[#This Row],[Ćwiczenia]])</f>
        <v>540</v>
      </c>
      <c r="I314" s="2">
        <f>IFERROR(G314/siłownia[[#This Row],[intensywność]],"Trening")</f>
        <v>1</v>
      </c>
      <c r="J314" s="1">
        <f>_xlfn.MAXIFS(siłownia[Ciężar kg],siłownia[Ćwiczenia],siłownia[[#This Row],[Ćwiczenia]])</f>
        <v>17.5</v>
      </c>
      <c r="K314" s="5">
        <f>siłownia[[#This Row],[Ciężar kg]]/siłownia[[#This Row],[max total]]</f>
        <v>0.8571428571428571</v>
      </c>
      <c r="L314" s="1">
        <v>96.5</v>
      </c>
      <c r="M314" s="1">
        <f>WEEKNUM(siłownia[[#This Row],[data]],2)</f>
        <v>11</v>
      </c>
    </row>
    <row r="315" spans="1:13" x14ac:dyDescent="0.25">
      <c r="A315" s="4" t="s">
        <v>3</v>
      </c>
      <c r="B315" s="3">
        <v>45365</v>
      </c>
      <c r="C315" s="1">
        <v>3</v>
      </c>
      <c r="D315" s="1">
        <v>8</v>
      </c>
      <c r="E315" s="1">
        <v>43</v>
      </c>
      <c r="F315" s="1" t="str" cm="1">
        <f t="array" ref="F31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15" s="1">
        <f>siłownia[[#This Row],[Serie]]*siłownia[[#This Row],[Powtórzenia]]*siłownia[[#This Row],[Ciężar kg]]</f>
        <v>1032</v>
      </c>
      <c r="H315" s="1">
        <f>SUMIFS(siłownia[Intensywność dzienna],siłownia[data],siłownia[[#This Row],[data]],siłownia[Ćwiczenia],siłownia[[#This Row],[Ćwiczenia]])</f>
        <v>1032</v>
      </c>
      <c r="I315" s="2">
        <f>IFERROR(G315/siłownia[[#This Row],[intensywność]],"Trening")</f>
        <v>1</v>
      </c>
      <c r="J315" s="1">
        <f>_xlfn.MAXIFS(siłownia[Ciężar kg],siłownia[Ćwiczenia],siłownia[[#This Row],[Ćwiczenia]])</f>
        <v>54.5</v>
      </c>
      <c r="K315" s="5">
        <f>siłownia[[#This Row],[Ciężar kg]]/siłownia[[#This Row],[max total]]</f>
        <v>0.78899082568807344</v>
      </c>
      <c r="L315" s="1">
        <v>96.5</v>
      </c>
      <c r="M315" s="1">
        <f>WEEKNUM(siłownia[[#This Row],[data]],2)</f>
        <v>11</v>
      </c>
    </row>
    <row r="316" spans="1:13" x14ac:dyDescent="0.25">
      <c r="A316" s="4" t="s">
        <v>2</v>
      </c>
      <c r="B316" s="3">
        <v>45365</v>
      </c>
      <c r="C316" s="1">
        <v>3</v>
      </c>
      <c r="D316" s="1">
        <v>12</v>
      </c>
      <c r="F316" s="1" t="str" cm="1">
        <f t="array" ref="F31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16" s="1">
        <f>siłownia[[#This Row],[Serie]]*siłownia[[#This Row],[Powtórzenia]]*siłownia[[#This Row],[Ciężar kg]]</f>
        <v>0</v>
      </c>
      <c r="H316" s="1">
        <f>SUMIFS(siłownia[Intensywność dzienna],siłownia[data],siłownia[[#This Row],[data]],siłownia[Ćwiczenia],siłownia[[#This Row],[Ćwiczenia]])</f>
        <v>0</v>
      </c>
      <c r="I316" s="2" t="str">
        <f>IFERROR(G316/siłownia[[#This Row],[intensywność]],"Trening")</f>
        <v>Trening</v>
      </c>
      <c r="J316" s="1">
        <f>_xlfn.MAXIFS(siłownia[Ciężar kg],siłownia[Ćwiczenia],siłownia[[#This Row],[Ćwiczenia]])</f>
        <v>43</v>
      </c>
      <c r="K316" s="5">
        <f>siłownia[[#This Row],[Ciężar kg]]/siłownia[[#This Row],[max total]]</f>
        <v>0</v>
      </c>
      <c r="L316" s="1">
        <v>96.5</v>
      </c>
      <c r="M316" s="1">
        <f>WEEKNUM(siłownia[[#This Row],[data]],2)</f>
        <v>11</v>
      </c>
    </row>
    <row r="317" spans="1:13" x14ac:dyDescent="0.25">
      <c r="A317" s="4" t="s">
        <v>0</v>
      </c>
      <c r="B317" s="3">
        <v>45365</v>
      </c>
      <c r="C317" s="1">
        <v>3</v>
      </c>
      <c r="D317" s="1">
        <v>8</v>
      </c>
      <c r="E317" s="1">
        <v>15</v>
      </c>
      <c r="F317" s="1" t="str" cm="1">
        <f t="array" ref="F31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317" s="1">
        <f>siłownia[[#This Row],[Serie]]*siłownia[[#This Row],[Powtórzenia]]*siłownia[[#This Row],[Ciężar kg]]</f>
        <v>360</v>
      </c>
      <c r="H317" s="1">
        <f>SUMIFS(siłownia[Intensywność dzienna],siłownia[data],siłownia[[#This Row],[data]],siłownia[Ćwiczenia],siłownia[[#This Row],[Ćwiczenia]])</f>
        <v>360</v>
      </c>
      <c r="I317" s="2">
        <f>IFERROR(G317/siłownia[[#This Row],[intensywność]],"Trening")</f>
        <v>1</v>
      </c>
      <c r="J317" s="1">
        <f>_xlfn.MAXIFS(siłownia[Ciężar kg],siłownia[Ćwiczenia],siłownia[[#This Row],[Ćwiczenia]])</f>
        <v>30</v>
      </c>
      <c r="K317" s="5">
        <f>siłownia[[#This Row],[Ciężar kg]]/siłownia[[#This Row],[max total]]</f>
        <v>0.5</v>
      </c>
      <c r="L317" s="1">
        <v>96.5</v>
      </c>
      <c r="M317" s="1">
        <f>WEEKNUM(siłownia[[#This Row],[data]],2)</f>
        <v>11</v>
      </c>
    </row>
    <row r="318" spans="1:13" x14ac:dyDescent="0.25">
      <c r="A318" s="4" t="s">
        <v>44</v>
      </c>
      <c r="B318" s="3">
        <v>45365</v>
      </c>
      <c r="C318" s="1">
        <v>2</v>
      </c>
      <c r="D318" s="1">
        <v>10</v>
      </c>
      <c r="E318" s="1">
        <v>10</v>
      </c>
      <c r="F318" s="1" t="str" cm="1">
        <f t="array" ref="F31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318" s="1">
        <f>siłownia[[#This Row],[Serie]]*siłownia[[#This Row],[Powtórzenia]]*siłownia[[#This Row],[Ciężar kg]]</f>
        <v>200</v>
      </c>
      <c r="H318" s="1">
        <f>SUMIFS(siłownia[Intensywność dzienna],siłownia[data],siłownia[[#This Row],[data]],siłownia[Ćwiczenia],siłownia[[#This Row],[Ćwiczenia]])</f>
        <v>200</v>
      </c>
      <c r="I318" s="2">
        <f>IFERROR(G318/siłownia[[#This Row],[intensywność]],"Trening")</f>
        <v>1</v>
      </c>
      <c r="J318" s="1">
        <f>_xlfn.MAXIFS(siłownia[Ciężar kg],siłownia[Ćwiczenia],siłownia[[#This Row],[Ćwiczenia]])</f>
        <v>12.5</v>
      </c>
      <c r="K318" s="5">
        <f>siłownia[[#This Row],[Ciężar kg]]/siłownia[[#This Row],[max total]]</f>
        <v>0.8</v>
      </c>
      <c r="L318" s="1">
        <v>96.5</v>
      </c>
      <c r="M318" s="1">
        <f>WEEKNUM(siłownia[[#This Row],[data]],2)</f>
        <v>11</v>
      </c>
    </row>
    <row r="319" spans="1:13" x14ac:dyDescent="0.25">
      <c r="A319" s="4" t="s">
        <v>6</v>
      </c>
      <c r="B319" s="3">
        <v>45367</v>
      </c>
      <c r="F319" s="1" t="str" cm="1">
        <f t="array" ref="F31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319" s="5"/>
      <c r="L319" s="1">
        <v>96.5</v>
      </c>
      <c r="M319" s="1">
        <f>WEEKNUM(siłownia[[#This Row],[data]],2)</f>
        <v>11</v>
      </c>
    </row>
    <row r="320" spans="1:13" x14ac:dyDescent="0.25">
      <c r="A320" s="4" t="s">
        <v>24</v>
      </c>
      <c r="B320" s="3">
        <v>45367</v>
      </c>
      <c r="C320" s="1">
        <v>4</v>
      </c>
      <c r="D320" s="1">
        <v>12</v>
      </c>
      <c r="E320" s="1">
        <v>1</v>
      </c>
      <c r="F320" s="1" t="str" cm="1">
        <f t="array" ref="F32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320" s="1">
        <f>siłownia[[#This Row],[Serie]]*siłownia[[#This Row],[Powtórzenia]]*siłownia[[#This Row],[Ciężar kg]]</f>
        <v>48</v>
      </c>
      <c r="H320" s="1">
        <f>SUMIFS(siłownia[Intensywność dzienna],siłownia[data],siłownia[[#This Row],[data]],siłownia[Ćwiczenia],siłownia[[#This Row],[Ćwiczenia]])</f>
        <v>48</v>
      </c>
      <c r="I320" s="2">
        <f>IFERROR(G320/siłownia[[#This Row],[intensywność]],"Trening")</f>
        <v>1</v>
      </c>
      <c r="J320" s="1">
        <f>_xlfn.MAXIFS(siłownia[Ciężar kg],siłownia[Ćwiczenia],siłownia[[#This Row],[Ćwiczenia]])</f>
        <v>5</v>
      </c>
      <c r="K320" s="5">
        <f>siłownia[[#This Row],[Ciężar kg]]/siłownia[[#This Row],[max total]]</f>
        <v>0.2</v>
      </c>
      <c r="L320" s="1">
        <v>96.5</v>
      </c>
      <c r="M320" s="1">
        <f>WEEKNUM(siłownia[[#This Row],[data]],2)</f>
        <v>11</v>
      </c>
    </row>
    <row r="321" spans="1:13" x14ac:dyDescent="0.25">
      <c r="A321" s="4" t="s">
        <v>23</v>
      </c>
      <c r="B321" s="3">
        <v>45367</v>
      </c>
      <c r="C321" s="1">
        <v>4</v>
      </c>
      <c r="D321" s="1">
        <v>7</v>
      </c>
      <c r="E321" s="1">
        <v>45</v>
      </c>
      <c r="F321" s="1" t="str" cm="1">
        <f t="array" ref="F32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321" s="1">
        <f>siłownia[[#This Row],[Serie]]*siłownia[[#This Row],[Powtórzenia]]*siłownia[[#This Row],[Ciężar kg]]</f>
        <v>1260</v>
      </c>
      <c r="H321" s="1">
        <f>SUMIFS(siłownia[Intensywność dzienna],siłownia[data],siłownia[[#This Row],[data]],siłownia[Ćwiczenia],siłownia[[#This Row],[Ćwiczenia]])</f>
        <v>1260</v>
      </c>
      <c r="I321" s="2">
        <f>IFERROR(G321/siłownia[[#This Row],[intensywność]],"Trening")</f>
        <v>1</v>
      </c>
      <c r="J321" s="1">
        <f>_xlfn.MAXIFS(siłownia[Ciężar kg],siłownia[Ćwiczenia],siłownia[[#This Row],[Ćwiczenia]])</f>
        <v>60</v>
      </c>
      <c r="K321" s="5">
        <f>siłownia[[#This Row],[Ciężar kg]]/siłownia[[#This Row],[max total]]</f>
        <v>0.75</v>
      </c>
      <c r="L321" s="1">
        <v>96.5</v>
      </c>
      <c r="M321" s="1">
        <f>WEEKNUM(siłownia[[#This Row],[data]],2)</f>
        <v>11</v>
      </c>
    </row>
    <row r="322" spans="1:13" x14ac:dyDescent="0.25">
      <c r="A322" s="4" t="s">
        <v>22</v>
      </c>
      <c r="B322" s="3">
        <v>45367</v>
      </c>
      <c r="C322" s="1">
        <v>3</v>
      </c>
      <c r="D322" s="1">
        <v>10</v>
      </c>
      <c r="E322" s="1">
        <v>24</v>
      </c>
      <c r="F322" s="1" t="str" cm="1">
        <f t="array" ref="F32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322" s="1">
        <f>siłownia[[#This Row],[Serie]]*siłownia[[#This Row],[Powtórzenia]]*siłownia[[#This Row],[Ciężar kg]]</f>
        <v>720</v>
      </c>
      <c r="H322" s="1">
        <f>SUMIFS(siłownia[Intensywność dzienna],siłownia[data],siłownia[[#This Row],[data]],siłownia[Ćwiczenia],siłownia[[#This Row],[Ćwiczenia]])</f>
        <v>720</v>
      </c>
      <c r="I322" s="2">
        <f>IFERROR(G322/siłownia[[#This Row],[intensywność]],"Trening")</f>
        <v>1</v>
      </c>
      <c r="J322" s="1">
        <f>_xlfn.MAXIFS(siłownia[Ciężar kg],siłownia[Ćwiczenia],siłownia[[#This Row],[Ćwiczenia]])</f>
        <v>28</v>
      </c>
      <c r="K322" s="5">
        <f>siłownia[[#This Row],[Ciężar kg]]/siłownia[[#This Row],[max total]]</f>
        <v>0.8571428571428571</v>
      </c>
      <c r="L322" s="1">
        <v>96.5</v>
      </c>
      <c r="M322" s="1">
        <f>WEEKNUM(siłownia[[#This Row],[data]],2)</f>
        <v>11</v>
      </c>
    </row>
    <row r="323" spans="1:13" x14ac:dyDescent="0.25">
      <c r="A323" s="4" t="s">
        <v>21</v>
      </c>
      <c r="B323" s="3">
        <v>45367</v>
      </c>
      <c r="C323" s="1">
        <v>3</v>
      </c>
      <c r="D323" s="1">
        <v>8</v>
      </c>
      <c r="E323" s="1">
        <v>17.5</v>
      </c>
      <c r="F323" s="1" t="str" cm="1">
        <f t="array" ref="F32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323" s="1">
        <f>siłownia[[#This Row],[Serie]]*siłownia[[#This Row],[Powtórzenia]]*siłownia[[#This Row],[Ciężar kg]]</f>
        <v>420</v>
      </c>
      <c r="H323" s="1">
        <f>SUMIFS(siłownia[Intensywność dzienna],siłownia[data],siłownia[[#This Row],[data]],siłownia[Ćwiczenia],siłownia[[#This Row],[Ćwiczenia]])</f>
        <v>420</v>
      </c>
      <c r="I323" s="2">
        <f>IFERROR(G323/siłownia[[#This Row],[intensywność]],"Trening")</f>
        <v>1</v>
      </c>
      <c r="J323" s="1">
        <f>_xlfn.MAXIFS(siłownia[Ciężar kg],siłownia[Ćwiczenia],siłownia[[#This Row],[Ćwiczenia]])</f>
        <v>17.5</v>
      </c>
      <c r="K323" s="5">
        <f>siłownia[[#This Row],[Ciężar kg]]/siłownia[[#This Row],[max total]]</f>
        <v>1</v>
      </c>
      <c r="L323" s="1">
        <v>96.5</v>
      </c>
      <c r="M323" s="1">
        <f>WEEKNUM(siłownia[[#This Row],[data]],2)</f>
        <v>11</v>
      </c>
    </row>
    <row r="324" spans="1:13" x14ac:dyDescent="0.25">
      <c r="A324" s="4" t="s">
        <v>20</v>
      </c>
      <c r="B324" s="3">
        <v>45367</v>
      </c>
      <c r="C324" s="1">
        <v>4</v>
      </c>
      <c r="D324" s="1">
        <v>12</v>
      </c>
      <c r="E324" s="1">
        <v>40</v>
      </c>
      <c r="F324" s="1" t="str" cm="1">
        <f t="array" ref="F32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324" s="1">
        <f>siłownia[[#This Row],[Serie]]*siłownia[[#This Row],[Powtórzenia]]*siłownia[[#This Row],[Ciężar kg]]</f>
        <v>1920</v>
      </c>
      <c r="H324" s="1">
        <f>SUMIFS(siłownia[Intensywność dzienna],siłownia[data],siłownia[[#This Row],[data]],siłownia[Ćwiczenia],siłownia[[#This Row],[Ćwiczenia]])</f>
        <v>1920</v>
      </c>
      <c r="I324" s="2">
        <f>IFERROR(G324/siłownia[[#This Row],[intensywność]],"Trening")</f>
        <v>1</v>
      </c>
      <c r="J324" s="1">
        <f>_xlfn.MAXIFS(siłownia[Ciężar kg],siłownia[Ćwiczenia],siłownia[[#This Row],[Ćwiczenia]])</f>
        <v>61</v>
      </c>
      <c r="K324" s="5">
        <f>siłownia[[#This Row],[Ciężar kg]]/siłownia[[#This Row],[max total]]</f>
        <v>0.65573770491803274</v>
      </c>
      <c r="L324" s="1">
        <v>96.5</v>
      </c>
      <c r="M324" s="1">
        <f>WEEKNUM(siłownia[[#This Row],[data]],2)</f>
        <v>11</v>
      </c>
    </row>
    <row r="325" spans="1:13" x14ac:dyDescent="0.25">
      <c r="A325" s="4" t="s">
        <v>19</v>
      </c>
      <c r="B325" s="3">
        <v>45367</v>
      </c>
      <c r="C325" s="1">
        <v>4</v>
      </c>
      <c r="D325" s="1">
        <v>12</v>
      </c>
      <c r="E325" s="1">
        <v>35</v>
      </c>
      <c r="F325" s="1" t="str" cm="1">
        <f t="array" ref="F32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325" s="1">
        <f>siłownia[[#This Row],[Serie]]*siłownia[[#This Row],[Powtórzenia]]*siłownia[[#This Row],[Ciężar kg]]</f>
        <v>1680</v>
      </c>
      <c r="H325" s="1">
        <f>SUMIFS(siłownia[Intensywność dzienna],siłownia[data],siłownia[[#This Row],[data]],siłownia[Ćwiczenia],siłownia[[#This Row],[Ćwiczenia]])</f>
        <v>1680</v>
      </c>
      <c r="I325" s="2">
        <f>IFERROR(G325/siłownia[[#This Row],[intensywność]],"Trening")</f>
        <v>1</v>
      </c>
      <c r="J325" s="1">
        <f>_xlfn.MAXIFS(siłownia[Ciężar kg],siłownia[Ćwiczenia],siłownia[[#This Row],[Ćwiczenia]])</f>
        <v>45</v>
      </c>
      <c r="K325" s="5">
        <f>siłownia[[#This Row],[Ciężar kg]]/siłownia[[#This Row],[max total]]</f>
        <v>0.77777777777777779</v>
      </c>
      <c r="L325" s="1">
        <v>96.5</v>
      </c>
      <c r="M325" s="1">
        <f>WEEKNUM(siłownia[[#This Row],[data]],2)</f>
        <v>11</v>
      </c>
    </row>
    <row r="326" spans="1:13" x14ac:dyDescent="0.25">
      <c r="A326" s="4" t="s">
        <v>16</v>
      </c>
      <c r="B326" s="3">
        <v>45367</v>
      </c>
      <c r="C326" s="1">
        <v>1</v>
      </c>
      <c r="D326" s="1">
        <v>1</v>
      </c>
      <c r="E326" s="1">
        <v>10</v>
      </c>
      <c r="F326" s="1" t="str" cm="1">
        <f t="array" ref="F32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326" s="1">
        <f>siłownia[[#This Row],[Serie]]*siłownia[[#This Row],[Powtórzenia]]*siłownia[[#This Row],[Ciężar kg]]</f>
        <v>10</v>
      </c>
      <c r="H326" s="1">
        <f>SUMIFS(siłownia[Intensywność dzienna],siłownia[data],siłownia[[#This Row],[data]],siłownia[Ćwiczenia],siłownia[[#This Row],[Ćwiczenia]])</f>
        <v>10</v>
      </c>
      <c r="I326" s="2">
        <f>IFERROR(G326/siłownia[[#This Row],[intensywność]],"Trening")</f>
        <v>1</v>
      </c>
      <c r="J326" s="1">
        <f>_xlfn.MAXIFS(siłownia[Ciężar kg],siłownia[Ćwiczenia],siłownia[[#This Row],[Ćwiczenia]])</f>
        <v>45</v>
      </c>
      <c r="K326" s="5">
        <f>siłownia[[#This Row],[Ciężar kg]]/siłownia[[#This Row],[max total]]</f>
        <v>0.22222222222222221</v>
      </c>
      <c r="L326" s="1">
        <v>96.5</v>
      </c>
      <c r="M326" s="1">
        <f>WEEKNUM(siłownia[[#This Row],[data]],2)</f>
        <v>11</v>
      </c>
    </row>
    <row r="327" spans="1:13" x14ac:dyDescent="0.25">
      <c r="A327" s="4" t="s">
        <v>6</v>
      </c>
      <c r="B327" s="3">
        <v>45368</v>
      </c>
      <c r="F327" s="1" t="str" cm="1">
        <f t="array" ref="F32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327" s="5"/>
      <c r="L327" s="1">
        <v>96.5</v>
      </c>
      <c r="M327" s="1">
        <f>WEEKNUM(siłownia[[#This Row],[data]],2)</f>
        <v>11</v>
      </c>
    </row>
    <row r="328" spans="1:13" x14ac:dyDescent="0.25">
      <c r="A328" s="4" t="s">
        <v>16</v>
      </c>
      <c r="B328" s="3">
        <v>45368</v>
      </c>
      <c r="C328" s="1">
        <v>1</v>
      </c>
      <c r="D328" s="1">
        <v>1</v>
      </c>
      <c r="E328" s="1">
        <v>40</v>
      </c>
      <c r="F328" s="1" t="str" cm="1">
        <f t="array" ref="F32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328" s="1">
        <f>siłownia[[#This Row],[Serie]]*siłownia[[#This Row],[Powtórzenia]]*siłownia[[#This Row],[Ciężar kg]]</f>
        <v>40</v>
      </c>
      <c r="H328" s="1">
        <f>SUMIFS(siłownia[Intensywność dzienna],siłownia[data],siłownia[[#This Row],[data]],siłownia[Ćwiczenia],siłownia[[#This Row],[Ćwiczenia]])</f>
        <v>40</v>
      </c>
      <c r="I328" s="2">
        <f>IFERROR(G328/siłownia[[#This Row],[intensywność]],"Trening")</f>
        <v>1</v>
      </c>
      <c r="J328" s="1">
        <f>_xlfn.MAXIFS(siłownia[Ciężar kg],siłownia[Ćwiczenia],siłownia[[#This Row],[Ćwiczenia]])</f>
        <v>45</v>
      </c>
      <c r="K328" s="5">
        <f>siłownia[[#This Row],[Ciężar kg]]/siłownia[[#This Row],[max total]]</f>
        <v>0.88888888888888884</v>
      </c>
      <c r="L328" s="1">
        <v>96.5</v>
      </c>
      <c r="M328" s="1">
        <f>WEEKNUM(siłownia[[#This Row],[data]],2)</f>
        <v>11</v>
      </c>
    </row>
    <row r="329" spans="1:13" x14ac:dyDescent="0.25">
      <c r="A329" s="4" t="s">
        <v>6</v>
      </c>
      <c r="B329" s="3">
        <v>45371</v>
      </c>
      <c r="F329" s="1" t="str" cm="1">
        <f t="array" ref="F32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329" s="5"/>
      <c r="L329" s="1">
        <v>96.5</v>
      </c>
      <c r="M329" s="1">
        <f>WEEKNUM(siłownia[[#This Row],[data]],2)</f>
        <v>12</v>
      </c>
    </row>
    <row r="330" spans="1:13" x14ac:dyDescent="0.25">
      <c r="A330" s="4" t="s">
        <v>16</v>
      </c>
      <c r="B330" s="3">
        <v>45371</v>
      </c>
      <c r="C330" s="1">
        <v>1</v>
      </c>
      <c r="D330" s="1">
        <v>1</v>
      </c>
      <c r="E330" s="1">
        <v>6</v>
      </c>
      <c r="F330" s="1" t="str" cm="1">
        <f t="array" ref="F33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330" s="1">
        <f>siłownia[[#This Row],[Serie]]*siłownia[[#This Row],[Powtórzenia]]*siłownia[[#This Row],[Ciężar kg]]</f>
        <v>6</v>
      </c>
      <c r="H330" s="1">
        <f>SUMIFS(siłownia[Intensywność dzienna],siłownia[data],siłownia[[#This Row],[data]],siłownia[Ćwiczenia],siłownia[[#This Row],[Ćwiczenia]])</f>
        <v>6</v>
      </c>
      <c r="I330" s="2">
        <f>IFERROR(G330/siłownia[[#This Row],[intensywność]],"Trening")</f>
        <v>1</v>
      </c>
      <c r="J330" s="1">
        <f>_xlfn.MAXIFS(siłownia[Ciężar kg],siłownia[Ćwiczenia],siłownia[[#This Row],[Ćwiczenia]])</f>
        <v>45</v>
      </c>
      <c r="K330" s="5">
        <f>siłownia[[#This Row],[Ciężar kg]]/siłownia[[#This Row],[max total]]</f>
        <v>0.13333333333333333</v>
      </c>
      <c r="L330" s="1">
        <v>96.5</v>
      </c>
      <c r="M330" s="1">
        <f>WEEKNUM(siłownia[[#This Row],[data]],2)</f>
        <v>12</v>
      </c>
    </row>
    <row r="331" spans="1:13" x14ac:dyDescent="0.25">
      <c r="A331" s="4" t="s">
        <v>18</v>
      </c>
      <c r="B331" s="3">
        <v>45371</v>
      </c>
      <c r="C331" s="1">
        <v>4</v>
      </c>
      <c r="D331" s="1">
        <v>8</v>
      </c>
      <c r="E331" s="1">
        <v>20</v>
      </c>
      <c r="F331" s="1" t="str" cm="1">
        <f t="array" ref="F33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31" s="1">
        <f>siłownia[[#This Row],[Serie]]*siłownia[[#This Row],[Powtórzenia]]*siłownia[[#This Row],[Ciężar kg]]</f>
        <v>640</v>
      </c>
      <c r="H331" s="1">
        <f>SUMIFS(siłownia[Intensywność dzienna],siłownia[data],siłownia[[#This Row],[data]],siłownia[Ćwiczenia],siłownia[[#This Row],[Ćwiczenia]])</f>
        <v>640</v>
      </c>
      <c r="I331" s="2">
        <f>IFERROR(G331/siłownia[[#This Row],[intensywność]],"Trening")</f>
        <v>1</v>
      </c>
      <c r="J331" s="1">
        <f>_xlfn.MAXIFS(siłownia[Ciężar kg],siłownia[Ćwiczenia],siłownia[[#This Row],[Ćwiczenia]])</f>
        <v>20</v>
      </c>
      <c r="K331" s="5">
        <f>siłownia[[#This Row],[Ciężar kg]]/siłownia[[#This Row],[max total]]</f>
        <v>1</v>
      </c>
      <c r="L331" s="1">
        <v>95</v>
      </c>
      <c r="M331" s="1">
        <f>WEEKNUM(siłownia[[#This Row],[data]],2)</f>
        <v>12</v>
      </c>
    </row>
    <row r="332" spans="1:13" x14ac:dyDescent="0.25">
      <c r="A332" s="4" t="s">
        <v>15</v>
      </c>
      <c r="B332" s="3">
        <v>45371</v>
      </c>
      <c r="C332" s="1">
        <v>3</v>
      </c>
      <c r="D332" s="1">
        <v>8</v>
      </c>
      <c r="E332" s="1">
        <v>55</v>
      </c>
      <c r="F332" s="1" t="str" cm="1">
        <f t="array" ref="F33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32" s="1">
        <f>siłownia[[#This Row],[Serie]]*siłownia[[#This Row],[Powtórzenia]]*siłownia[[#This Row],[Ciężar kg]]</f>
        <v>1320</v>
      </c>
      <c r="H332" s="1">
        <f>SUMIFS(siłownia[Intensywność dzienna],siłownia[data],siłownia[[#This Row],[data]],siłownia[Ćwiczenia],siłownia[[#This Row],[Ćwiczenia]])</f>
        <v>1320</v>
      </c>
      <c r="I332" s="2">
        <f>IFERROR(G332/siłownia[[#This Row],[intensywność]],"Trening")</f>
        <v>1</v>
      </c>
      <c r="J332" s="1">
        <f>_xlfn.MAXIFS(siłownia[Ciężar kg],siłownia[Ćwiczenia],siłownia[[#This Row],[Ćwiczenia]])</f>
        <v>70</v>
      </c>
      <c r="K332" s="5">
        <f>siłownia[[#This Row],[Ciężar kg]]/siłownia[[#This Row],[max total]]</f>
        <v>0.7857142857142857</v>
      </c>
      <c r="L332" s="1">
        <v>95</v>
      </c>
      <c r="M332" s="1">
        <f>WEEKNUM(siłownia[[#This Row],[data]],2)</f>
        <v>12</v>
      </c>
    </row>
    <row r="333" spans="1:13" x14ac:dyDescent="0.25">
      <c r="A333" s="4" t="s">
        <v>12</v>
      </c>
      <c r="B333" s="3">
        <v>45371</v>
      </c>
      <c r="C333" s="1">
        <v>3</v>
      </c>
      <c r="D333" s="1">
        <v>12</v>
      </c>
      <c r="E333" s="1">
        <v>40</v>
      </c>
      <c r="F333" s="1" t="str" cm="1">
        <f t="array" ref="F33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33" s="1">
        <f>siłownia[[#This Row],[Serie]]*siłownia[[#This Row],[Powtórzenia]]*siłownia[[#This Row],[Ciężar kg]]</f>
        <v>1440</v>
      </c>
      <c r="H333" s="1">
        <f>SUMIFS(siłownia[Intensywność dzienna],siłownia[data],siłownia[[#This Row],[data]],siłownia[Ćwiczenia],siłownia[[#This Row],[Ćwiczenia]])</f>
        <v>1440</v>
      </c>
      <c r="I333" s="2">
        <f>IFERROR(G333/siłownia[[#This Row],[intensywność]],"Trening")</f>
        <v>1</v>
      </c>
      <c r="J333" s="1">
        <f>_xlfn.MAXIFS(siłownia[Ciężar kg],siłownia[Ćwiczenia],siłownia[[#This Row],[Ćwiczenia]])</f>
        <v>50</v>
      </c>
      <c r="K333" s="5">
        <f>siłownia[[#This Row],[Ciężar kg]]/siłownia[[#This Row],[max total]]</f>
        <v>0.8</v>
      </c>
      <c r="L333" s="1">
        <v>95</v>
      </c>
      <c r="M333" s="1">
        <f>WEEKNUM(siłownia[[#This Row],[data]],2)</f>
        <v>12</v>
      </c>
    </row>
    <row r="334" spans="1:13" x14ac:dyDescent="0.25">
      <c r="A334" s="4" t="s">
        <v>11</v>
      </c>
      <c r="B334" s="3">
        <v>45371</v>
      </c>
      <c r="C334" s="1">
        <v>3</v>
      </c>
      <c r="D334" s="1">
        <v>7</v>
      </c>
      <c r="E334" s="1">
        <v>15</v>
      </c>
      <c r="F334" s="1" t="str" cm="1">
        <f t="array" ref="F33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334" s="1">
        <f>siłownia[[#This Row],[Serie]]*siłownia[[#This Row],[Powtórzenia]]*siłownia[[#This Row],[Ciężar kg]]</f>
        <v>315</v>
      </c>
      <c r="H334" s="1">
        <f>SUMIFS(siłownia[Intensywność dzienna],siłownia[data],siłownia[[#This Row],[data]],siłownia[Ćwiczenia],siłownia[[#This Row],[Ćwiczenia]])</f>
        <v>315</v>
      </c>
      <c r="I334" s="2">
        <f>IFERROR(G334/siłownia[[#This Row],[intensywność]],"Trening")</f>
        <v>1</v>
      </c>
      <c r="J334" s="1">
        <f>_xlfn.MAXIFS(siłownia[Ciężar kg],siłownia[Ćwiczenia],siłownia[[#This Row],[Ćwiczenia]])</f>
        <v>16</v>
      </c>
      <c r="K334" s="5">
        <f>siłownia[[#This Row],[Ciężar kg]]/siłownia[[#This Row],[max total]]</f>
        <v>0.9375</v>
      </c>
      <c r="L334" s="1">
        <v>95</v>
      </c>
      <c r="M334" s="1">
        <f>WEEKNUM(siłownia[[#This Row],[data]],2)</f>
        <v>12</v>
      </c>
    </row>
    <row r="335" spans="1:13" x14ac:dyDescent="0.25">
      <c r="A335" s="4" t="s">
        <v>10</v>
      </c>
      <c r="B335" s="3">
        <v>45371</v>
      </c>
      <c r="C335" s="1">
        <v>3</v>
      </c>
      <c r="D335" s="1">
        <v>12</v>
      </c>
      <c r="E335" s="1">
        <v>6</v>
      </c>
      <c r="F335" s="1" t="str" cm="1">
        <f t="array" ref="F33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335" s="1">
        <f>siłownia[[#This Row],[Serie]]*siłownia[[#This Row],[Powtórzenia]]*siłownia[[#This Row],[Ciężar kg]]</f>
        <v>216</v>
      </c>
      <c r="H335" s="1">
        <f>SUMIFS(siłownia[Intensywność dzienna],siłownia[data],siłownia[[#This Row],[data]],siłownia[Ćwiczenia],siłownia[[#This Row],[Ćwiczenia]])</f>
        <v>216</v>
      </c>
      <c r="I335" s="2">
        <f>IFERROR(G335/siłownia[[#This Row],[intensywność]],"Trening")</f>
        <v>1</v>
      </c>
      <c r="J335" s="1">
        <f>_xlfn.MAXIFS(siłownia[Ciężar kg],siłownia[Ćwiczenia],siłownia[[#This Row],[Ćwiczenia]])</f>
        <v>7</v>
      </c>
      <c r="K335" s="6">
        <f>siłownia[[#This Row],[Ciężar kg]]/siłownia[[#This Row],[max total]]</f>
        <v>0.8571428571428571</v>
      </c>
      <c r="L335" s="1">
        <v>95</v>
      </c>
      <c r="M335" s="1">
        <f>WEEKNUM(siłownia[[#This Row],[data]],2)</f>
        <v>12</v>
      </c>
    </row>
    <row r="336" spans="1:13" x14ac:dyDescent="0.25">
      <c r="A336" s="4" t="s">
        <v>9</v>
      </c>
      <c r="B336" s="3">
        <v>45371</v>
      </c>
      <c r="C336" s="1">
        <v>3</v>
      </c>
      <c r="D336" s="1">
        <v>12</v>
      </c>
      <c r="E336" s="1">
        <v>10</v>
      </c>
      <c r="F336" s="1" t="str" cm="1">
        <f t="array" ref="F33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336" s="1">
        <f>siłownia[[#This Row],[Serie]]*siłownia[[#This Row],[Powtórzenia]]*siłownia[[#This Row],[Ciężar kg]]</f>
        <v>360</v>
      </c>
      <c r="H336" s="1">
        <f>SUMIFS(siłownia[Intensywność dzienna],siłownia[data],siłownia[[#This Row],[data]],siłownia[Ćwiczenia],siłownia[[#This Row],[Ćwiczenia]])</f>
        <v>360</v>
      </c>
      <c r="I336" s="2">
        <f>IFERROR(G336/siłownia[[#This Row],[intensywność]],"Trening")</f>
        <v>1</v>
      </c>
      <c r="J336" s="1">
        <f>_xlfn.MAXIFS(siłownia[Ciężar kg],siłownia[Ćwiczenia],siłownia[[#This Row],[Ćwiczenia]])</f>
        <v>10</v>
      </c>
      <c r="K336" s="6">
        <f>siłownia[[#This Row],[Ciężar kg]]/siłownia[[#This Row],[max total]]</f>
        <v>1</v>
      </c>
      <c r="L336" s="1">
        <v>95</v>
      </c>
      <c r="M336" s="1">
        <f>WEEKNUM(siłownia[[#This Row],[data]],2)</f>
        <v>12</v>
      </c>
    </row>
    <row r="337" spans="1:13" x14ac:dyDescent="0.25">
      <c r="A337" s="4" t="s">
        <v>8</v>
      </c>
      <c r="B337" s="3">
        <v>45371</v>
      </c>
      <c r="C337" s="1">
        <v>3</v>
      </c>
      <c r="D337" s="1">
        <v>8</v>
      </c>
      <c r="E337" s="1">
        <v>15</v>
      </c>
      <c r="F337" s="1" t="str" cm="1">
        <f t="array" ref="F33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337" s="1">
        <f>siłownia[[#This Row],[Serie]]*siłownia[[#This Row],[Powtórzenia]]*siłownia[[#This Row],[Ciężar kg]]</f>
        <v>360</v>
      </c>
      <c r="H337" s="1">
        <f>SUMIFS(siłownia[Intensywność dzienna],siłownia[data],siłownia[[#This Row],[data]],siłownia[Ćwiczenia],siłownia[[#This Row],[Ćwiczenia]])</f>
        <v>360</v>
      </c>
      <c r="I337" s="2">
        <f>IFERROR(G337/siłownia[[#This Row],[intensywność]],"Trening")</f>
        <v>1</v>
      </c>
      <c r="J337" s="1">
        <f>_xlfn.MAXIFS(siłownia[Ciężar kg],siłownia[Ćwiczenia],siłownia[[#This Row],[Ćwiczenia]])</f>
        <v>20</v>
      </c>
      <c r="K337" s="6">
        <f>siłownia[[#This Row],[Ciężar kg]]/siłownia[[#This Row],[max total]]</f>
        <v>0.75</v>
      </c>
      <c r="L337" s="1">
        <v>95</v>
      </c>
      <c r="M337" s="1">
        <f>WEEKNUM(siłownia[[#This Row],[data]],2)</f>
        <v>12</v>
      </c>
    </row>
    <row r="338" spans="1:13" x14ac:dyDescent="0.25">
      <c r="A338" s="4" t="s">
        <v>7</v>
      </c>
      <c r="B338" s="3">
        <v>45371</v>
      </c>
      <c r="C338" s="1">
        <v>3</v>
      </c>
      <c r="D338" s="1">
        <v>10</v>
      </c>
      <c r="E338" s="1">
        <v>30</v>
      </c>
      <c r="F338" s="1" t="str" cm="1">
        <f t="array" ref="F33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338" s="1">
        <f>siłownia[[#This Row],[Serie]]*siłownia[[#This Row],[Powtórzenia]]*siłownia[[#This Row],[Ciężar kg]]</f>
        <v>900</v>
      </c>
      <c r="H338" s="1">
        <f>SUMIFS(siłownia[Intensywność dzienna],siłownia[data],siłownia[[#This Row],[data]],siłownia[Ćwiczenia],siłownia[[#This Row],[Ćwiczenia]])</f>
        <v>900</v>
      </c>
      <c r="I338" s="2">
        <f>IFERROR(G338/siłownia[[#This Row],[intensywność]],"Trening")</f>
        <v>1</v>
      </c>
      <c r="J338" s="1">
        <f>_xlfn.MAXIFS(siłownia[Ciężar kg],siłownia[Ćwiczenia],siłownia[[#This Row],[Ćwiczenia]])</f>
        <v>35</v>
      </c>
      <c r="K338" s="6">
        <f>siłownia[[#This Row],[Ciężar kg]]/siłownia[[#This Row],[max total]]</f>
        <v>0.8571428571428571</v>
      </c>
      <c r="L338" s="1">
        <v>95</v>
      </c>
      <c r="M338" s="1">
        <f>WEEKNUM(siłownia[[#This Row],[data]],2)</f>
        <v>12</v>
      </c>
    </row>
    <row r="339" spans="1:13" x14ac:dyDescent="0.25">
      <c r="A339" s="4" t="s">
        <v>6</v>
      </c>
      <c r="B339" s="3">
        <v>45373</v>
      </c>
      <c r="F339" s="1" t="str" cm="1">
        <f t="array" ref="F33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339" s="6"/>
      <c r="L339" s="1">
        <v>95</v>
      </c>
      <c r="M339" s="1">
        <f>WEEKNUM(siłownia[[#This Row],[data]],2)</f>
        <v>12</v>
      </c>
    </row>
    <row r="340" spans="1:13" x14ac:dyDescent="0.25">
      <c r="A340" s="4" t="s">
        <v>16</v>
      </c>
      <c r="B340" s="3">
        <v>45373</v>
      </c>
      <c r="C340" s="1">
        <v>1</v>
      </c>
      <c r="D340" s="1">
        <v>1</v>
      </c>
      <c r="E340" s="1">
        <v>5</v>
      </c>
      <c r="F340" s="1" t="str" cm="1">
        <f t="array" ref="F34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340" s="1">
        <f>siłownia[[#This Row],[Serie]]*siłownia[[#This Row],[Powtórzenia]]*siłownia[[#This Row],[Ciężar kg]]</f>
        <v>5</v>
      </c>
      <c r="H340" s="1">
        <f>SUMIFS(siłownia[Intensywność dzienna],siłownia[data],siłownia[[#This Row],[data]],siłownia[Ćwiczenia],siłownia[[#This Row],[Ćwiczenia]])</f>
        <v>5</v>
      </c>
      <c r="I340" s="2">
        <f>IFERROR(G340/siłownia[[#This Row],[intensywność]],"Trening")</f>
        <v>1</v>
      </c>
      <c r="J340" s="1">
        <f>_xlfn.MAXIFS(siłownia[Ciężar kg],siłownia[Ćwiczenia],siłownia[[#This Row],[Ćwiczenia]])</f>
        <v>45</v>
      </c>
      <c r="K340" s="6">
        <f>siłownia[[#This Row],[Ciężar kg]]/siłownia[[#This Row],[max total]]</f>
        <v>0.1111111111111111</v>
      </c>
      <c r="L340" s="1">
        <v>95</v>
      </c>
      <c r="M340" s="1">
        <f>WEEKNUM(siłownia[[#This Row],[data]],2)</f>
        <v>12</v>
      </c>
    </row>
    <row r="341" spans="1:13" x14ac:dyDescent="0.25">
      <c r="A341" s="4" t="s">
        <v>24</v>
      </c>
      <c r="B341" s="3">
        <v>45373</v>
      </c>
      <c r="C341" s="1">
        <v>4</v>
      </c>
      <c r="D341" s="1">
        <v>12</v>
      </c>
      <c r="E341" s="1">
        <v>1</v>
      </c>
      <c r="F341" s="1" t="str" cm="1">
        <f t="array" ref="F34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341" s="1">
        <f>siłownia[[#This Row],[Serie]]*siłownia[[#This Row],[Powtórzenia]]*siłownia[[#This Row],[Ciężar kg]]</f>
        <v>48</v>
      </c>
      <c r="H341" s="1">
        <f>SUMIFS(siłownia[Intensywność dzienna],siłownia[data],siłownia[[#This Row],[data]],siłownia[Ćwiczenia],siłownia[[#This Row],[Ćwiczenia]])</f>
        <v>48</v>
      </c>
      <c r="I341" s="2">
        <f>IFERROR(G341/siłownia[[#This Row],[intensywność]],"Trening")</f>
        <v>1</v>
      </c>
      <c r="J341" s="1">
        <f>_xlfn.MAXIFS(siłownia[Ciężar kg],siłownia[Ćwiczenia],siłownia[[#This Row],[Ćwiczenia]])</f>
        <v>5</v>
      </c>
      <c r="K341" s="6">
        <f>siłownia[[#This Row],[Ciężar kg]]/siłownia[[#This Row],[max total]]</f>
        <v>0.2</v>
      </c>
      <c r="L341" s="1">
        <v>95</v>
      </c>
      <c r="M341" s="1">
        <f>WEEKNUM(siłownia[[#This Row],[data]],2)</f>
        <v>12</v>
      </c>
    </row>
    <row r="342" spans="1:13" x14ac:dyDescent="0.25">
      <c r="A342" s="4" t="s">
        <v>23</v>
      </c>
      <c r="B342" s="3">
        <v>45373</v>
      </c>
      <c r="C342" s="1">
        <v>3</v>
      </c>
      <c r="D342" s="1">
        <v>7</v>
      </c>
      <c r="E342" s="1">
        <v>50</v>
      </c>
      <c r="F342" s="1" t="str" cm="1">
        <f t="array" ref="F34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342" s="1">
        <f>siłownia[[#This Row],[Serie]]*siłownia[[#This Row],[Powtórzenia]]*siłownia[[#This Row],[Ciężar kg]]</f>
        <v>1050</v>
      </c>
      <c r="H342" s="1">
        <f>SUMIFS(siłownia[Intensywność dzienna],siłownia[data],siłownia[[#This Row],[data]],siłownia[Ćwiczenia],siłownia[[#This Row],[Ćwiczenia]])</f>
        <v>1050</v>
      </c>
      <c r="I342" s="2">
        <f>IFERROR(G342/siłownia[[#This Row],[intensywność]],"Trening")</f>
        <v>1</v>
      </c>
      <c r="J342" s="1">
        <f>_xlfn.MAXIFS(siłownia[Ciężar kg],siłownia[Ćwiczenia],siłownia[[#This Row],[Ćwiczenia]])</f>
        <v>60</v>
      </c>
      <c r="K342" s="6">
        <f>siłownia[[#This Row],[Ciężar kg]]/siłownia[[#This Row],[max total]]</f>
        <v>0.83333333333333337</v>
      </c>
      <c r="L342" s="1">
        <v>95</v>
      </c>
      <c r="M342" s="1">
        <f>WEEKNUM(siłownia[[#This Row],[data]],2)</f>
        <v>12</v>
      </c>
    </row>
    <row r="343" spans="1:13" x14ac:dyDescent="0.25">
      <c r="A343" s="4" t="s">
        <v>22</v>
      </c>
      <c r="B343" s="3">
        <v>45373</v>
      </c>
      <c r="C343" s="1">
        <v>3</v>
      </c>
      <c r="D343" s="1">
        <v>12</v>
      </c>
      <c r="E343" s="1">
        <v>24</v>
      </c>
      <c r="F343" s="1" t="str" cm="1">
        <f t="array" ref="F34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343" s="1">
        <f>siłownia[[#This Row],[Serie]]*siłownia[[#This Row],[Powtórzenia]]*siłownia[[#This Row],[Ciężar kg]]</f>
        <v>864</v>
      </c>
      <c r="H343" s="1">
        <f>SUMIFS(siłownia[Intensywność dzienna],siłownia[data],siłownia[[#This Row],[data]],siłownia[Ćwiczenia],siłownia[[#This Row],[Ćwiczenia]])</f>
        <v>864</v>
      </c>
      <c r="I343" s="2">
        <f>IFERROR(G343/siłownia[[#This Row],[intensywność]],"Trening")</f>
        <v>1</v>
      </c>
      <c r="J343" s="1">
        <f>_xlfn.MAXIFS(siłownia[Ciężar kg],siłownia[Ćwiczenia],siłownia[[#This Row],[Ćwiczenia]])</f>
        <v>28</v>
      </c>
      <c r="K343" s="6">
        <f>siłownia[[#This Row],[Ciężar kg]]/siłownia[[#This Row],[max total]]</f>
        <v>0.8571428571428571</v>
      </c>
      <c r="L343" s="1">
        <v>95</v>
      </c>
      <c r="M343" s="1">
        <f>WEEKNUM(siłownia[[#This Row],[data]],2)</f>
        <v>12</v>
      </c>
    </row>
    <row r="344" spans="1:13" x14ac:dyDescent="0.25">
      <c r="A344" s="4" t="s">
        <v>20</v>
      </c>
      <c r="B344" s="3">
        <v>45373</v>
      </c>
      <c r="C344" s="1">
        <v>4</v>
      </c>
      <c r="D344" s="1">
        <v>12</v>
      </c>
      <c r="E344" s="1">
        <v>40</v>
      </c>
      <c r="F344" s="1" t="str" cm="1">
        <f t="array" ref="F34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344" s="1">
        <f>siłownia[[#This Row],[Serie]]*siłownia[[#This Row],[Powtórzenia]]*siłownia[[#This Row],[Ciężar kg]]</f>
        <v>1920</v>
      </c>
      <c r="H344" s="1">
        <f>SUMIFS(siłownia[Intensywność dzienna],siłownia[data],siłownia[[#This Row],[data]],siłownia[Ćwiczenia],siłownia[[#This Row],[Ćwiczenia]])</f>
        <v>1920</v>
      </c>
      <c r="I344" s="2">
        <f>IFERROR(G344/siłownia[[#This Row],[intensywność]],"Trening")</f>
        <v>1</v>
      </c>
      <c r="J344" s="1">
        <f>_xlfn.MAXIFS(siłownia[Ciężar kg],siłownia[Ćwiczenia],siłownia[[#This Row],[Ćwiczenia]])</f>
        <v>61</v>
      </c>
      <c r="K344" s="6">
        <f>siłownia[[#This Row],[Ciężar kg]]/siłownia[[#This Row],[max total]]</f>
        <v>0.65573770491803274</v>
      </c>
      <c r="L344" s="1">
        <v>95</v>
      </c>
      <c r="M344" s="1">
        <f>WEEKNUM(siłownia[[#This Row],[data]],2)</f>
        <v>12</v>
      </c>
    </row>
    <row r="345" spans="1:13" x14ac:dyDescent="0.25">
      <c r="A345" s="4" t="s">
        <v>19</v>
      </c>
      <c r="B345" s="3">
        <v>45373</v>
      </c>
      <c r="C345" s="1">
        <v>4</v>
      </c>
      <c r="D345" s="1">
        <v>12</v>
      </c>
      <c r="E345" s="1">
        <v>40</v>
      </c>
      <c r="F345" s="1" t="str" cm="1">
        <f t="array" ref="F34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345" s="1">
        <f>siłownia[[#This Row],[Serie]]*siłownia[[#This Row],[Powtórzenia]]*siłownia[[#This Row],[Ciężar kg]]</f>
        <v>1920</v>
      </c>
      <c r="H345" s="1">
        <f>SUMIFS(siłownia[Intensywność dzienna],siłownia[data],siłownia[[#This Row],[data]],siłownia[Ćwiczenia],siłownia[[#This Row],[Ćwiczenia]])</f>
        <v>1920</v>
      </c>
      <c r="I345" s="2">
        <f>IFERROR(G345/siłownia[[#This Row],[intensywność]],"Trening")</f>
        <v>1</v>
      </c>
      <c r="J345" s="1">
        <f>_xlfn.MAXIFS(siłownia[Ciężar kg],siłownia[Ćwiczenia],siłownia[[#This Row],[Ćwiczenia]])</f>
        <v>45</v>
      </c>
      <c r="K345" s="6">
        <f>siłownia[[#This Row],[Ciężar kg]]/siłownia[[#This Row],[max total]]</f>
        <v>0.88888888888888884</v>
      </c>
      <c r="L345" s="1">
        <v>95</v>
      </c>
      <c r="M345" s="1">
        <f>WEEKNUM(siłownia[[#This Row],[data]],2)</f>
        <v>12</v>
      </c>
    </row>
    <row r="346" spans="1:13" x14ac:dyDescent="0.25">
      <c r="A346" s="4" t="s">
        <v>6</v>
      </c>
      <c r="B346" s="3">
        <v>45375</v>
      </c>
      <c r="F346" s="1" t="str" cm="1">
        <f t="array" ref="F34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346" s="6"/>
      <c r="L346" s="1">
        <v>95</v>
      </c>
      <c r="M346" s="1">
        <f>WEEKNUM(siłownia[[#This Row],[data]],2)</f>
        <v>12</v>
      </c>
    </row>
    <row r="347" spans="1:13" x14ac:dyDescent="0.25">
      <c r="A347" s="4" t="s">
        <v>16</v>
      </c>
      <c r="B347" s="3">
        <v>45375</v>
      </c>
      <c r="C347" s="1">
        <v>1</v>
      </c>
      <c r="D347" s="1">
        <v>1</v>
      </c>
      <c r="E347" s="1">
        <v>30</v>
      </c>
      <c r="F347" s="1" t="str" cm="1">
        <f t="array" ref="F34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347" s="1">
        <f>siłownia[[#This Row],[Serie]]*siłownia[[#This Row],[Powtórzenia]]*siłownia[[#This Row],[Ciężar kg]]</f>
        <v>30</v>
      </c>
      <c r="H347" s="1">
        <f>SUMIFS(siłownia[Intensywność dzienna],siłownia[data],siłownia[[#This Row],[data]],siłownia[Ćwiczenia],siłownia[[#This Row],[Ćwiczenia]])</f>
        <v>30</v>
      </c>
      <c r="I347" s="2">
        <f>IFERROR(G347/siłownia[[#This Row],[intensywność]],"Trening")</f>
        <v>1</v>
      </c>
      <c r="J347" s="1">
        <f>_xlfn.MAXIFS(siłownia[Ciężar kg],siłownia[Ćwiczenia],siłownia[[#This Row],[Ćwiczenia]])</f>
        <v>45</v>
      </c>
      <c r="K347" s="6">
        <f>siłownia[[#This Row],[Ciężar kg]]/siłownia[[#This Row],[max total]]</f>
        <v>0.66666666666666663</v>
      </c>
      <c r="L347" s="1">
        <v>95</v>
      </c>
      <c r="M347" s="1">
        <f>WEEKNUM(siłownia[[#This Row],[data]],2)</f>
        <v>12</v>
      </c>
    </row>
    <row r="348" spans="1:13" x14ac:dyDescent="0.25">
      <c r="A348" s="4" t="s">
        <v>4</v>
      </c>
      <c r="B348" s="3">
        <v>45375</v>
      </c>
      <c r="C348" s="1">
        <v>4</v>
      </c>
      <c r="D348" s="1">
        <v>10</v>
      </c>
      <c r="E348" s="1">
        <v>4</v>
      </c>
      <c r="F348" s="1" t="str" cm="1">
        <f t="array" ref="F34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48" s="1">
        <f>siłownia[[#This Row],[Serie]]*siłownia[[#This Row],[Powtórzenia]]*siłownia[[#This Row],[Ciężar kg]]</f>
        <v>160</v>
      </c>
      <c r="H348" s="1">
        <f>SUMIFS(siłownia[Intensywność dzienna],siłownia[data],siłownia[[#This Row],[data]],siłownia[Ćwiczenia],siłownia[[#This Row],[Ćwiczenia]])</f>
        <v>160</v>
      </c>
      <c r="I348" s="2">
        <f>IFERROR(G348/siłownia[[#This Row],[intensywność]],"Trening")</f>
        <v>1</v>
      </c>
      <c r="J348" s="1">
        <f>_xlfn.MAXIFS(siłownia[Ciężar kg],siłownia[Ćwiczenia],siłownia[[#This Row],[Ćwiczenia]])</f>
        <v>6</v>
      </c>
      <c r="K348" s="6">
        <f>siłownia[[#This Row],[Ciężar kg]]/siłownia[[#This Row],[max total]]</f>
        <v>0.66666666666666663</v>
      </c>
      <c r="L348" s="1">
        <v>95</v>
      </c>
      <c r="M348" s="1">
        <f>WEEKNUM(siłownia[[#This Row],[data]],2)</f>
        <v>12</v>
      </c>
    </row>
    <row r="349" spans="1:13" x14ac:dyDescent="0.25">
      <c r="A349" s="4" t="s">
        <v>43</v>
      </c>
      <c r="B349" s="3">
        <v>45375</v>
      </c>
      <c r="C349" s="1">
        <v>4</v>
      </c>
      <c r="D349" s="1">
        <v>12</v>
      </c>
      <c r="E349" s="1">
        <v>30</v>
      </c>
      <c r="F349" s="1" t="str" cm="1">
        <f t="array" ref="F34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49" s="1">
        <f>siłownia[[#This Row],[Serie]]*siłownia[[#This Row],[Powtórzenia]]*siłownia[[#This Row],[Ciężar kg]]</f>
        <v>1440</v>
      </c>
      <c r="H349" s="1">
        <f>SUMIFS(siłownia[Intensywność dzienna],siłownia[data],siłownia[[#This Row],[data]],siłownia[Ćwiczenia],siłownia[[#This Row],[Ćwiczenia]])</f>
        <v>1440</v>
      </c>
      <c r="I349" s="2">
        <f>IFERROR(G349/siłownia[[#This Row],[intensywność]],"Trening")</f>
        <v>1</v>
      </c>
      <c r="J349" s="1">
        <f>_xlfn.MAXIFS(siłownia[Ciężar kg],siłownia[Ćwiczenia],siłownia[[#This Row],[Ćwiczenia]])</f>
        <v>60</v>
      </c>
      <c r="K349" s="6">
        <f>siłownia[[#This Row],[Ciężar kg]]/siłownia[[#This Row],[max total]]</f>
        <v>0.5</v>
      </c>
      <c r="L349" s="1">
        <v>95</v>
      </c>
      <c r="M349" s="1">
        <f>WEEKNUM(siłownia[[#This Row],[data]],2)</f>
        <v>12</v>
      </c>
    </row>
    <row r="350" spans="1:13" x14ac:dyDescent="0.25">
      <c r="A350" s="4" t="s">
        <v>5</v>
      </c>
      <c r="B350" s="3">
        <v>45375</v>
      </c>
      <c r="C350" s="1">
        <v>4</v>
      </c>
      <c r="D350" s="1">
        <v>12</v>
      </c>
      <c r="E350" s="1">
        <v>12.5</v>
      </c>
      <c r="F350" s="1" t="str" cm="1">
        <f t="array" ref="F35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50" s="1">
        <f>siłownia[[#This Row],[Serie]]*siłownia[[#This Row],[Powtórzenia]]*siłownia[[#This Row],[Ciężar kg]]</f>
        <v>600</v>
      </c>
      <c r="H350" s="1">
        <f>SUMIFS(siłownia[Intensywność dzienna],siłownia[data],siłownia[[#This Row],[data]],siłownia[Ćwiczenia],siłownia[[#This Row],[Ćwiczenia]])</f>
        <v>600</v>
      </c>
      <c r="I350" s="2">
        <f>IFERROR(G350/siłownia[[#This Row],[intensywność]],"Trening")</f>
        <v>1</v>
      </c>
      <c r="J350" s="1">
        <f>_xlfn.MAXIFS(siłownia[Ciężar kg],siłownia[Ćwiczenia],siłownia[[#This Row],[Ćwiczenia]])</f>
        <v>17.5</v>
      </c>
      <c r="K350" s="6">
        <f>siłownia[[#This Row],[Ciężar kg]]/siłownia[[#This Row],[max total]]</f>
        <v>0.7142857142857143</v>
      </c>
      <c r="L350" s="1">
        <v>95</v>
      </c>
      <c r="M350" s="1">
        <f>WEEKNUM(siłownia[[#This Row],[data]],2)</f>
        <v>12</v>
      </c>
    </row>
    <row r="351" spans="1:13" x14ac:dyDescent="0.25">
      <c r="A351" s="4" t="s">
        <v>3</v>
      </c>
      <c r="B351" s="3">
        <v>45375</v>
      </c>
      <c r="C351" s="1">
        <v>3</v>
      </c>
      <c r="D351" s="1">
        <v>12</v>
      </c>
      <c r="E351" s="1">
        <v>40</v>
      </c>
      <c r="F351" s="1" t="str" cm="1">
        <f t="array" ref="F35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51" s="1">
        <f>siłownia[[#This Row],[Serie]]*siłownia[[#This Row],[Powtórzenia]]*siłownia[[#This Row],[Ciężar kg]]</f>
        <v>1440</v>
      </c>
      <c r="H351" s="1">
        <f>SUMIFS(siłownia[Intensywność dzienna],siłownia[data],siłownia[[#This Row],[data]],siłownia[Ćwiczenia],siłownia[[#This Row],[Ćwiczenia]])</f>
        <v>1440</v>
      </c>
      <c r="I351" s="2">
        <f>IFERROR(G351/siłownia[[#This Row],[intensywność]],"Trening")</f>
        <v>1</v>
      </c>
      <c r="J351" s="1">
        <f>_xlfn.MAXIFS(siłownia[Ciężar kg],siłownia[Ćwiczenia],siłownia[[#This Row],[Ćwiczenia]])</f>
        <v>54.5</v>
      </c>
      <c r="K351" s="6">
        <f>siłownia[[#This Row],[Ciężar kg]]/siłownia[[#This Row],[max total]]</f>
        <v>0.73394495412844041</v>
      </c>
      <c r="L351" s="1">
        <v>95</v>
      </c>
      <c r="M351" s="1">
        <f>WEEKNUM(siłownia[[#This Row],[data]],2)</f>
        <v>12</v>
      </c>
    </row>
    <row r="352" spans="1:13" x14ac:dyDescent="0.25">
      <c r="A352" s="4" t="s">
        <v>2</v>
      </c>
      <c r="B352" s="3">
        <v>45375</v>
      </c>
      <c r="C352" s="1">
        <v>3</v>
      </c>
      <c r="D352" s="1">
        <v>12</v>
      </c>
      <c r="E352" s="1">
        <v>32</v>
      </c>
      <c r="F352" s="1" t="str" cm="1">
        <f t="array" ref="F35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52" s="1">
        <f>siłownia[[#This Row],[Serie]]*siłownia[[#This Row],[Powtórzenia]]*siłownia[[#This Row],[Ciężar kg]]</f>
        <v>1152</v>
      </c>
      <c r="H352" s="1">
        <f>SUMIFS(siłownia[Intensywność dzienna],siłownia[data],siłownia[[#This Row],[data]],siłownia[Ćwiczenia],siłownia[[#This Row],[Ćwiczenia]])</f>
        <v>1152</v>
      </c>
      <c r="I352" s="2">
        <f>IFERROR(G352/siłownia[[#This Row],[intensywność]],"Trening")</f>
        <v>1</v>
      </c>
      <c r="J352" s="1">
        <f>_xlfn.MAXIFS(siłownia[Ciężar kg],siłownia[Ćwiczenia],siłownia[[#This Row],[Ćwiczenia]])</f>
        <v>43</v>
      </c>
      <c r="K352" s="6">
        <f>siłownia[[#This Row],[Ciężar kg]]/siłownia[[#This Row],[max total]]</f>
        <v>0.7441860465116279</v>
      </c>
      <c r="L352" s="1">
        <v>95</v>
      </c>
      <c r="M352" s="1">
        <f>WEEKNUM(siłownia[[#This Row],[data]],2)</f>
        <v>12</v>
      </c>
    </row>
    <row r="353" spans="1:13" x14ac:dyDescent="0.25">
      <c r="A353" s="4" t="s">
        <v>1</v>
      </c>
      <c r="B353" s="3">
        <v>45375</v>
      </c>
      <c r="C353" s="1">
        <v>3</v>
      </c>
      <c r="D353" s="1">
        <v>12</v>
      </c>
      <c r="E353" s="1">
        <v>4</v>
      </c>
      <c r="F353" s="1" t="str" cm="1">
        <f t="array" ref="F35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353" s="1">
        <f>siłownia[[#This Row],[Serie]]*siłownia[[#This Row],[Powtórzenia]]*siłownia[[#This Row],[Ciężar kg]]</f>
        <v>144</v>
      </c>
      <c r="H353" s="1">
        <f>SUMIFS(siłownia[Intensywność dzienna],siłownia[data],siłownia[[#This Row],[data]],siłownia[Ćwiczenia],siłownia[[#This Row],[Ćwiczenia]])</f>
        <v>144</v>
      </c>
      <c r="I353" s="2">
        <f>IFERROR(G353/siłownia[[#This Row],[intensywność]],"Trening")</f>
        <v>1</v>
      </c>
      <c r="J353" s="1">
        <f>_xlfn.MAXIFS(siłownia[Ciężar kg],siłownia[Ćwiczenia],siłownia[[#This Row],[Ćwiczenia]])</f>
        <v>23</v>
      </c>
      <c r="K353" s="17">
        <f>siłownia[[#This Row],[Ciężar kg]]/siłownia[[#This Row],[max total]]</f>
        <v>0.17391304347826086</v>
      </c>
      <c r="L353" s="1">
        <v>95</v>
      </c>
      <c r="M353" s="1">
        <f>WEEKNUM(siłownia[[#This Row],[data]],2)</f>
        <v>12</v>
      </c>
    </row>
    <row r="354" spans="1:13" x14ac:dyDescent="0.25">
      <c r="A354" s="4" t="s">
        <v>0</v>
      </c>
      <c r="B354" s="3">
        <v>45375</v>
      </c>
      <c r="C354" s="1">
        <v>4</v>
      </c>
      <c r="D354" s="1">
        <v>7</v>
      </c>
      <c r="E354" s="1">
        <v>20</v>
      </c>
      <c r="F354" s="1" t="str" cm="1">
        <f t="array" ref="F35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354" s="1">
        <f>siłownia[[#This Row],[Serie]]*siłownia[[#This Row],[Powtórzenia]]*siłownia[[#This Row],[Ciężar kg]]</f>
        <v>560</v>
      </c>
      <c r="H354" s="1">
        <f>SUMIFS(siłownia[Intensywność dzienna],siłownia[data],siłownia[[#This Row],[data]],siłownia[Ćwiczenia],siłownia[[#This Row],[Ćwiczenia]])</f>
        <v>560</v>
      </c>
      <c r="I354" s="2">
        <f>IFERROR(G354/siłownia[[#This Row],[intensywność]],"Trening")</f>
        <v>1</v>
      </c>
      <c r="J354" s="1">
        <f>_xlfn.MAXIFS(siłownia[Ciężar kg],siłownia[Ćwiczenia],siłownia[[#This Row],[Ćwiczenia]])</f>
        <v>30</v>
      </c>
      <c r="K354" s="17">
        <f>siłownia[[#This Row],[Ciężar kg]]/siłownia[[#This Row],[max total]]</f>
        <v>0.66666666666666663</v>
      </c>
      <c r="L354" s="1">
        <v>95</v>
      </c>
      <c r="M354" s="1">
        <f>WEEKNUM(siłownia[[#This Row],[data]],2)</f>
        <v>12</v>
      </c>
    </row>
    <row r="355" spans="1:13" x14ac:dyDescent="0.25">
      <c r="A355" s="4" t="s">
        <v>44</v>
      </c>
      <c r="B355" s="3">
        <v>45375</v>
      </c>
      <c r="C355" s="1">
        <v>4</v>
      </c>
      <c r="D355" s="1">
        <v>10</v>
      </c>
      <c r="E355" s="1">
        <v>10</v>
      </c>
      <c r="F355" s="1" t="str" cm="1">
        <f t="array" ref="F35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355" s="1">
        <f>siłownia[[#This Row],[Serie]]*siłownia[[#This Row],[Powtórzenia]]*siłownia[[#This Row],[Ciężar kg]]</f>
        <v>400</v>
      </c>
      <c r="H355" s="1">
        <f>SUMIFS(siłownia[Intensywność dzienna],siłownia[data],siłownia[[#This Row],[data]],siłownia[Ćwiczenia],siłownia[[#This Row],[Ćwiczenia]])</f>
        <v>400</v>
      </c>
      <c r="I355" s="2">
        <f>IFERROR(G355/siłownia[[#This Row],[intensywność]],"Trening")</f>
        <v>1</v>
      </c>
      <c r="J355" s="1">
        <f>_xlfn.MAXIFS(siłownia[Ciężar kg],siłownia[Ćwiczenia],siłownia[[#This Row],[Ćwiczenia]])</f>
        <v>12.5</v>
      </c>
      <c r="K355" s="17">
        <f>siłownia[[#This Row],[Ciężar kg]]/siłownia[[#This Row],[max total]]</f>
        <v>0.8</v>
      </c>
      <c r="L355" s="1">
        <v>95</v>
      </c>
      <c r="M355" s="1">
        <f>WEEKNUM(siłownia[[#This Row],[data]],2)</f>
        <v>12</v>
      </c>
    </row>
    <row r="356" spans="1:13" x14ac:dyDescent="0.25">
      <c r="A356" s="4" t="s">
        <v>6</v>
      </c>
      <c r="B356" s="3">
        <v>45376</v>
      </c>
      <c r="F356" s="1" t="str" cm="1">
        <f t="array" ref="F35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356" s="18"/>
      <c r="L356" s="1">
        <v>95</v>
      </c>
      <c r="M356" s="1">
        <v>13</v>
      </c>
    </row>
    <row r="357" spans="1:13" x14ac:dyDescent="0.25">
      <c r="A357" s="4" t="s">
        <v>16</v>
      </c>
      <c r="B357" s="3">
        <v>45376</v>
      </c>
      <c r="C357" s="1">
        <v>1</v>
      </c>
      <c r="D357" s="1">
        <v>1</v>
      </c>
      <c r="E357" s="1">
        <v>45</v>
      </c>
      <c r="F357" s="1" t="str" cm="1">
        <f t="array" ref="F35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357" s="1">
        <f>siłownia[[#This Row],[Serie]]*siłownia[[#This Row],[Powtórzenia]]*siłownia[[#This Row],[Ciężar kg]]</f>
        <v>45</v>
      </c>
      <c r="H357" s="1">
        <f>SUMIFS(siłownia[Intensywność dzienna],siłownia[data],siłownia[[#This Row],[data]],siłownia[Ćwiczenia],siłownia[[#This Row],[Ćwiczenia]])</f>
        <v>45</v>
      </c>
      <c r="I357" s="2">
        <f>IFERROR(G357/siłownia[[#This Row],[intensywność]],"Trening")</f>
        <v>1</v>
      </c>
      <c r="J357" s="1">
        <f>_xlfn.MAXIFS(siłownia[Ciężar kg],siłownia[Ćwiczenia],siłownia[[#This Row],[Ćwiczenia]])</f>
        <v>45</v>
      </c>
      <c r="K357" s="18">
        <f>siłownia[[#This Row],[Ciężar kg]]/siłownia[[#This Row],[max total]]</f>
        <v>1</v>
      </c>
      <c r="L357" s="1">
        <v>94.5</v>
      </c>
      <c r="M357" s="1">
        <f>WEEKNUM(siłownia[[#This Row],[data]],2)</f>
        <v>13</v>
      </c>
    </row>
    <row r="358" spans="1:13" x14ac:dyDescent="0.25">
      <c r="A358" s="4" t="s">
        <v>6</v>
      </c>
      <c r="B358" s="3">
        <v>45377</v>
      </c>
      <c r="F358" s="1" t="str" cm="1">
        <f t="array" ref="F35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358" s="18"/>
      <c r="L358" s="1">
        <v>94.5</v>
      </c>
      <c r="M358" s="1">
        <f>WEEKNUM(siłownia[[#This Row],[data]],2)</f>
        <v>13</v>
      </c>
    </row>
    <row r="359" spans="1:13" x14ac:dyDescent="0.25">
      <c r="A359" s="4" t="s">
        <v>16</v>
      </c>
      <c r="B359" s="3">
        <v>45377</v>
      </c>
      <c r="C359" s="1">
        <v>1</v>
      </c>
      <c r="D359" s="1">
        <v>1</v>
      </c>
      <c r="E359" s="1">
        <v>6</v>
      </c>
      <c r="F359" s="1" t="str" cm="1">
        <f t="array" ref="F35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359" s="1">
        <f>siłownia[[#This Row],[Serie]]*siłownia[[#This Row],[Powtórzenia]]*siłownia[[#This Row],[Ciężar kg]]</f>
        <v>6</v>
      </c>
      <c r="H359" s="1">
        <f>SUMIFS(siłownia[Intensywność dzienna],siłownia[data],siłownia[[#This Row],[data]],siłownia[Ćwiczenia],siłownia[[#This Row],[Ćwiczenia]])</f>
        <v>6</v>
      </c>
      <c r="I359" s="2">
        <f>IFERROR(G359/siłownia[[#This Row],[intensywność]],"Trening")</f>
        <v>1</v>
      </c>
      <c r="J359" s="1">
        <f>_xlfn.MAXIFS(siłownia[Ciężar kg],siłownia[Ćwiczenia],siłownia[[#This Row],[Ćwiczenia]])</f>
        <v>45</v>
      </c>
      <c r="K359" s="18">
        <f>siłownia[[#This Row],[Ciężar kg]]/siłownia[[#This Row],[max total]]</f>
        <v>0.13333333333333333</v>
      </c>
      <c r="L359" s="1">
        <v>94.5</v>
      </c>
      <c r="M359" s="1">
        <f>WEEKNUM(siłownia[[#This Row],[data]],2)</f>
        <v>13</v>
      </c>
    </row>
    <row r="360" spans="1:13" x14ac:dyDescent="0.25">
      <c r="A360" s="4" t="s">
        <v>15</v>
      </c>
      <c r="B360" s="3">
        <v>45377</v>
      </c>
      <c r="C360" s="1">
        <v>2</v>
      </c>
      <c r="D360" s="1">
        <v>8</v>
      </c>
      <c r="E360" s="1">
        <v>50</v>
      </c>
      <c r="F360" s="1" t="str" cm="1">
        <f t="array" ref="F36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60" s="1">
        <f>siłownia[[#This Row],[Serie]]*siłownia[[#This Row],[Powtórzenia]]*siłownia[[#This Row],[Ciężar kg]]</f>
        <v>800</v>
      </c>
      <c r="H360" s="1">
        <f>SUMIFS(siłownia[Intensywność dzienna],siłownia[data],siłownia[[#This Row],[data]],siłownia[Ćwiczenia],siłownia[[#This Row],[Ćwiczenia]])</f>
        <v>1520</v>
      </c>
      <c r="I360" s="2">
        <f>IFERROR(G360/siłownia[[#This Row],[intensywność]],"Trening")</f>
        <v>0.52631578947368418</v>
      </c>
      <c r="J360" s="1">
        <f>_xlfn.MAXIFS(siłownia[Ciężar kg],siłownia[Ćwiczenia],siłownia[[#This Row],[Ćwiczenia]])</f>
        <v>70</v>
      </c>
      <c r="K360" s="18">
        <f>siłownia[[#This Row],[Ciężar kg]]/siłownia[[#This Row],[max total]]</f>
        <v>0.7142857142857143</v>
      </c>
      <c r="L360" s="1">
        <v>94.5</v>
      </c>
      <c r="M360" s="1">
        <f>WEEKNUM(siłownia[[#This Row],[data]],2)</f>
        <v>13</v>
      </c>
    </row>
    <row r="361" spans="1:13" x14ac:dyDescent="0.25">
      <c r="A361" s="4" t="s">
        <v>15</v>
      </c>
      <c r="B361" s="3">
        <v>45377</v>
      </c>
      <c r="C361" s="1">
        <v>2</v>
      </c>
      <c r="D361" s="1">
        <v>6</v>
      </c>
      <c r="E361" s="1">
        <v>60</v>
      </c>
      <c r="F361" s="1" t="str" cm="1">
        <f t="array" ref="F36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61" s="1">
        <f>siłownia[[#This Row],[Serie]]*siłownia[[#This Row],[Powtórzenia]]*siłownia[[#This Row],[Ciężar kg]]</f>
        <v>720</v>
      </c>
      <c r="H361" s="1">
        <f>SUMIFS(siłownia[Intensywność dzienna],siłownia[data],siłownia[[#This Row],[data]],siłownia[Ćwiczenia],siłownia[[#This Row],[Ćwiczenia]])</f>
        <v>1520</v>
      </c>
      <c r="I361" s="2">
        <f>IFERROR(G361/siłownia[[#This Row],[intensywność]],"Trening")</f>
        <v>0.47368421052631576</v>
      </c>
      <c r="J361" s="1">
        <f>_xlfn.MAXIFS(siłownia[Ciężar kg],siłownia[Ćwiczenia],siłownia[[#This Row],[Ćwiczenia]])</f>
        <v>70</v>
      </c>
      <c r="K361" s="18">
        <f>siłownia[[#This Row],[Ciężar kg]]/siłownia[[#This Row],[max total]]</f>
        <v>0.8571428571428571</v>
      </c>
      <c r="L361" s="1">
        <v>94.5</v>
      </c>
      <c r="M361" s="1">
        <f>WEEKNUM(siłownia[[#This Row],[data]],2)</f>
        <v>13</v>
      </c>
    </row>
    <row r="362" spans="1:13" x14ac:dyDescent="0.25">
      <c r="A362" s="4" t="s">
        <v>14</v>
      </c>
      <c r="B362" s="3">
        <v>45377</v>
      </c>
      <c r="C362" s="1">
        <v>1</v>
      </c>
      <c r="D362" s="1">
        <v>9</v>
      </c>
      <c r="E362" s="1">
        <v>40</v>
      </c>
      <c r="F362" s="1" t="str" cm="1">
        <f t="array" ref="F36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62" s="1">
        <f>siłownia[[#This Row],[Serie]]*siłownia[[#This Row],[Powtórzenia]]*siłownia[[#This Row],[Ciężar kg]]</f>
        <v>360</v>
      </c>
      <c r="H362" s="1">
        <f>SUMIFS(siłownia[Intensywność dzienna],siłownia[data],siłownia[[#This Row],[data]],siłownia[Ćwiczenia],siłownia[[#This Row],[Ćwiczenia]])</f>
        <v>1260</v>
      </c>
      <c r="I362" s="2">
        <f>IFERROR(G362/siłownia[[#This Row],[intensywność]],"Trening")</f>
        <v>0.2857142857142857</v>
      </c>
      <c r="J362" s="1">
        <f>_xlfn.MAXIFS(siłownia[Ciężar kg],siłownia[Ćwiczenia],siłownia[[#This Row],[Ćwiczenia]])</f>
        <v>60</v>
      </c>
      <c r="K362" s="18">
        <f>siłownia[[#This Row],[Ciężar kg]]/siłownia[[#This Row],[max total]]</f>
        <v>0.66666666666666663</v>
      </c>
      <c r="L362" s="1">
        <v>94.5</v>
      </c>
      <c r="M362" s="1">
        <f>WEEKNUM(siłownia[[#This Row],[data]],2)</f>
        <v>13</v>
      </c>
    </row>
    <row r="363" spans="1:13" x14ac:dyDescent="0.25">
      <c r="A363" s="4" t="s">
        <v>14</v>
      </c>
      <c r="B363" s="3">
        <v>45377</v>
      </c>
      <c r="C363" s="1">
        <v>3</v>
      </c>
      <c r="D363" s="1">
        <v>6</v>
      </c>
      <c r="E363" s="1">
        <v>50</v>
      </c>
      <c r="F363" s="1" t="str" cm="1">
        <f t="array" ref="F36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63" s="1">
        <f>siłownia[[#This Row],[Serie]]*siłownia[[#This Row],[Powtórzenia]]*siłownia[[#This Row],[Ciężar kg]]</f>
        <v>900</v>
      </c>
      <c r="H363" s="1">
        <f>SUMIFS(siłownia[Intensywność dzienna],siłownia[data],siłownia[[#This Row],[data]],siłownia[Ćwiczenia],siłownia[[#This Row],[Ćwiczenia]])</f>
        <v>1260</v>
      </c>
      <c r="I363" s="2">
        <f>IFERROR(G363/siłownia[[#This Row],[intensywność]],"Trening")</f>
        <v>0.7142857142857143</v>
      </c>
      <c r="J363" s="1">
        <f>_xlfn.MAXIFS(siłownia[Ciężar kg],siłownia[Ćwiczenia],siłownia[[#This Row],[Ćwiczenia]])</f>
        <v>60</v>
      </c>
      <c r="K363" s="18">
        <f>siłownia[[#This Row],[Ciężar kg]]/siłownia[[#This Row],[max total]]</f>
        <v>0.83333333333333337</v>
      </c>
      <c r="L363" s="1">
        <v>94.5</v>
      </c>
      <c r="M363" s="1">
        <f>WEEKNUM(siłownia[[#This Row],[data]],2)</f>
        <v>13</v>
      </c>
    </row>
    <row r="364" spans="1:13" x14ac:dyDescent="0.25">
      <c r="A364" s="4" t="s">
        <v>13</v>
      </c>
      <c r="B364" s="3">
        <v>45377</v>
      </c>
      <c r="C364" s="1">
        <v>3</v>
      </c>
      <c r="D364" s="1">
        <v>10</v>
      </c>
      <c r="E364" s="1">
        <v>1</v>
      </c>
      <c r="F364" s="1" t="str" cm="1">
        <f t="array" ref="F36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64" s="1">
        <f>siłownia[[#This Row],[Serie]]*siłownia[[#This Row],[Powtórzenia]]*siłownia[[#This Row],[Ciężar kg]]</f>
        <v>30</v>
      </c>
      <c r="H364" s="1">
        <f>SUMIFS(siłownia[Intensywność dzienna],siłownia[data],siłownia[[#This Row],[data]],siłownia[Ćwiczenia],siłownia[[#This Row],[Ćwiczenia]])</f>
        <v>30</v>
      </c>
      <c r="I364" s="2">
        <f>IFERROR(G364/siłownia[[#This Row],[intensywność]],"Trening")</f>
        <v>1</v>
      </c>
      <c r="J364" s="1">
        <f>_xlfn.MAXIFS(siłownia[Ciężar kg],siłownia[Ćwiczenia],siłownia[[#This Row],[Ćwiczenia]])</f>
        <v>41</v>
      </c>
      <c r="K364" s="18">
        <f>siłownia[[#This Row],[Ciężar kg]]/siłownia[[#This Row],[max total]]</f>
        <v>2.4390243902439025E-2</v>
      </c>
      <c r="L364" s="1">
        <v>94.5</v>
      </c>
      <c r="M364" s="1">
        <f>WEEKNUM(siłownia[[#This Row],[data]],2)</f>
        <v>13</v>
      </c>
    </row>
    <row r="365" spans="1:13" x14ac:dyDescent="0.25">
      <c r="A365" s="4" t="s">
        <v>12</v>
      </c>
      <c r="B365" s="3">
        <v>45377</v>
      </c>
      <c r="C365" s="1">
        <v>4</v>
      </c>
      <c r="D365" s="1">
        <v>12</v>
      </c>
      <c r="E365" s="1">
        <v>31</v>
      </c>
      <c r="F365" s="1" t="str" cm="1">
        <f t="array" ref="F36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65" s="1">
        <f>siłownia[[#This Row],[Serie]]*siłownia[[#This Row],[Powtórzenia]]*siłownia[[#This Row],[Ciężar kg]]</f>
        <v>1488</v>
      </c>
      <c r="H365" s="1">
        <f>SUMIFS(siłownia[Intensywność dzienna],siłownia[data],siłownia[[#This Row],[data]],siłownia[Ćwiczenia],siłownia[[#This Row],[Ćwiczenia]])</f>
        <v>1488</v>
      </c>
      <c r="I365" s="2">
        <f>IFERROR(G365/siłownia[[#This Row],[intensywność]],"Trening")</f>
        <v>1</v>
      </c>
      <c r="J365" s="1">
        <f>_xlfn.MAXIFS(siłownia[Ciężar kg],siłownia[Ćwiczenia],siłownia[[#This Row],[Ćwiczenia]])</f>
        <v>50</v>
      </c>
      <c r="K365" s="18">
        <f>siłownia[[#This Row],[Ciężar kg]]/siłownia[[#This Row],[max total]]</f>
        <v>0.62</v>
      </c>
      <c r="L365" s="1">
        <v>94.5</v>
      </c>
      <c r="M365" s="1">
        <f>WEEKNUM(siłownia[[#This Row],[data]],2)</f>
        <v>13</v>
      </c>
    </row>
    <row r="366" spans="1:13" x14ac:dyDescent="0.25">
      <c r="A366" s="4" t="s">
        <v>17</v>
      </c>
      <c r="B366" s="3">
        <v>45377</v>
      </c>
      <c r="C366" s="1">
        <v>3</v>
      </c>
      <c r="D366" s="1">
        <v>6</v>
      </c>
      <c r="E366" s="1">
        <v>30</v>
      </c>
      <c r="F366" s="1" t="str" cm="1">
        <f t="array" ref="F36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366" s="1">
        <f>siłownia[[#This Row],[Serie]]*siłownia[[#This Row],[Powtórzenia]]*siłownia[[#This Row],[Ciężar kg]]</f>
        <v>540</v>
      </c>
      <c r="H366" s="1">
        <f>SUMIFS(siłownia[Intensywność dzienna],siłownia[data],siłownia[[#This Row],[data]],siłownia[Ćwiczenia],siłownia[[#This Row],[Ćwiczenia]])</f>
        <v>540</v>
      </c>
      <c r="I366" s="2">
        <f>IFERROR(G366/siłownia[[#This Row],[intensywność]],"Trening")</f>
        <v>1</v>
      </c>
      <c r="J366" s="1">
        <f>_xlfn.MAXIFS(siłownia[Ciężar kg],siłownia[Ćwiczenia],siłownia[[#This Row],[Ćwiczenia]])</f>
        <v>35</v>
      </c>
      <c r="K366" s="18">
        <f>siłownia[[#This Row],[Ciężar kg]]/siłownia[[#This Row],[max total]]</f>
        <v>0.8571428571428571</v>
      </c>
      <c r="L366" s="1">
        <v>94.5</v>
      </c>
      <c r="M366" s="1">
        <f>WEEKNUM(siłownia[[#This Row],[data]],2)</f>
        <v>13</v>
      </c>
    </row>
    <row r="367" spans="1:13" x14ac:dyDescent="0.25">
      <c r="A367" s="4" t="s">
        <v>10</v>
      </c>
      <c r="B367" s="3">
        <v>45377</v>
      </c>
      <c r="C367" s="1">
        <v>3</v>
      </c>
      <c r="D367" s="1">
        <v>10</v>
      </c>
      <c r="E367" s="1">
        <v>7</v>
      </c>
      <c r="F367" s="1" t="str" cm="1">
        <f t="array" ref="F36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367" s="1">
        <f>siłownia[[#This Row],[Serie]]*siłownia[[#This Row],[Powtórzenia]]*siłownia[[#This Row],[Ciężar kg]]</f>
        <v>210</v>
      </c>
      <c r="H367" s="1">
        <f>SUMIFS(siłownia[Intensywność dzienna],siłownia[data],siłownia[[#This Row],[data]],siłownia[Ćwiczenia],siłownia[[#This Row],[Ćwiczenia]])</f>
        <v>210</v>
      </c>
      <c r="I367" s="2">
        <f>IFERROR(G367/siłownia[[#This Row],[intensywność]],"Trening")</f>
        <v>1</v>
      </c>
      <c r="J367" s="1">
        <f>_xlfn.MAXIFS(siłownia[Ciężar kg],siłownia[Ćwiczenia],siłownia[[#This Row],[Ćwiczenia]])</f>
        <v>7</v>
      </c>
      <c r="K367" s="18">
        <f>siłownia[[#This Row],[Ciężar kg]]/siłownia[[#This Row],[max total]]</f>
        <v>1</v>
      </c>
      <c r="L367" s="1">
        <v>94.5</v>
      </c>
      <c r="M367" s="1">
        <f>WEEKNUM(siłownia[[#This Row],[data]],2)</f>
        <v>13</v>
      </c>
    </row>
    <row r="368" spans="1:13" x14ac:dyDescent="0.25">
      <c r="A368" s="4" t="s">
        <v>9</v>
      </c>
      <c r="B368" s="3">
        <v>45377</v>
      </c>
      <c r="C368" s="1">
        <v>3</v>
      </c>
      <c r="D368" s="1">
        <v>10</v>
      </c>
      <c r="E368" s="1">
        <v>10</v>
      </c>
      <c r="F368" s="1" t="str" cm="1">
        <f t="array" ref="F36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368" s="1">
        <f>siłownia[[#This Row],[Serie]]*siłownia[[#This Row],[Powtórzenia]]*siłownia[[#This Row],[Ciężar kg]]</f>
        <v>300</v>
      </c>
      <c r="H368" s="1">
        <f>SUMIFS(siłownia[Intensywność dzienna],siłownia[data],siłownia[[#This Row],[data]],siłownia[Ćwiczenia],siłownia[[#This Row],[Ćwiczenia]])</f>
        <v>300</v>
      </c>
      <c r="I368" s="2">
        <f>IFERROR(G368/siłownia[[#This Row],[intensywność]],"Trening")</f>
        <v>1</v>
      </c>
      <c r="J368" s="1">
        <f>_xlfn.MAXIFS(siłownia[Ciężar kg],siłownia[Ćwiczenia],siłownia[[#This Row],[Ćwiczenia]])</f>
        <v>10</v>
      </c>
      <c r="K368" s="18">
        <f>siłownia[[#This Row],[Ciężar kg]]/siłownia[[#This Row],[max total]]</f>
        <v>1</v>
      </c>
      <c r="L368" s="1">
        <v>94.5</v>
      </c>
      <c r="M368" s="1">
        <f>WEEKNUM(siłownia[[#This Row],[data]],2)</f>
        <v>13</v>
      </c>
    </row>
    <row r="369" spans="1:13" x14ac:dyDescent="0.25">
      <c r="A369" s="4" t="s">
        <v>6</v>
      </c>
      <c r="B369" s="3">
        <v>45380</v>
      </c>
      <c r="F369" s="1" t="str" cm="1">
        <f t="array" ref="F36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369" s="18"/>
      <c r="L369" s="1">
        <v>94.5</v>
      </c>
      <c r="M369" s="1">
        <f>WEEKNUM(siłownia[[#This Row],[data]],2)</f>
        <v>13</v>
      </c>
    </row>
    <row r="370" spans="1:13" x14ac:dyDescent="0.25">
      <c r="A370" s="4" t="s">
        <v>16</v>
      </c>
      <c r="B370" s="3">
        <v>45380</v>
      </c>
      <c r="C370" s="1">
        <v>1</v>
      </c>
      <c r="D370" s="1">
        <v>1</v>
      </c>
      <c r="E370" s="1">
        <v>10</v>
      </c>
      <c r="F370" s="1" t="str" cm="1">
        <f t="array" ref="F37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370" s="1">
        <f>siłownia[[#This Row],[Serie]]*siłownia[[#This Row],[Powtórzenia]]*siłownia[[#This Row],[Ciężar kg]]</f>
        <v>10</v>
      </c>
      <c r="H370" s="1">
        <f>SUMIFS(siłownia[Intensywność dzienna],siłownia[data],siłownia[[#This Row],[data]],siłownia[Ćwiczenia],siłownia[[#This Row],[Ćwiczenia]])</f>
        <v>15</v>
      </c>
      <c r="I370" s="2">
        <f>IFERROR(G370/siłownia[[#This Row],[intensywność]],"Trening")</f>
        <v>0.66666666666666663</v>
      </c>
      <c r="J370" s="1">
        <f>_xlfn.MAXIFS(siłownia[Ciężar kg],siłownia[Ćwiczenia],siłownia[[#This Row],[Ćwiczenia]])</f>
        <v>45</v>
      </c>
      <c r="K370" s="18">
        <f>siłownia[[#This Row],[Ciężar kg]]/siłownia[[#This Row],[max total]]</f>
        <v>0.22222222222222221</v>
      </c>
      <c r="L370" s="1">
        <v>94.5</v>
      </c>
      <c r="M370" s="1">
        <f>WEEKNUM(siłownia[[#This Row],[data]],2)</f>
        <v>13</v>
      </c>
    </row>
    <row r="371" spans="1:13" x14ac:dyDescent="0.25">
      <c r="A371" s="4" t="s">
        <v>4</v>
      </c>
      <c r="B371" s="3">
        <v>45380</v>
      </c>
      <c r="C371" s="1">
        <v>4</v>
      </c>
      <c r="D371" s="1">
        <v>10</v>
      </c>
      <c r="E371" s="1">
        <v>5</v>
      </c>
      <c r="F371" s="1" t="str" cm="1">
        <f t="array" ref="F37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71" s="1">
        <f>siłownia[[#This Row],[Serie]]*siłownia[[#This Row],[Powtórzenia]]*siłownia[[#This Row],[Ciężar kg]]</f>
        <v>200</v>
      </c>
      <c r="H371" s="1">
        <f>SUMIFS(siłownia[Intensywność dzienna],siłownia[data],siłownia[[#This Row],[data]],siłownia[Ćwiczenia],siłownia[[#This Row],[Ćwiczenia]])</f>
        <v>200</v>
      </c>
      <c r="I371" s="2">
        <f>IFERROR(G371/siłownia[[#This Row],[intensywność]],"Trening")</f>
        <v>1</v>
      </c>
      <c r="J371" s="1">
        <f>_xlfn.MAXIFS(siłownia[Ciężar kg],siłownia[Ćwiczenia],siłownia[[#This Row],[Ćwiczenia]])</f>
        <v>6</v>
      </c>
      <c r="K371" s="18">
        <f>siłownia[[#This Row],[Ciężar kg]]/siłownia[[#This Row],[max total]]</f>
        <v>0.83333333333333337</v>
      </c>
      <c r="L371" s="1">
        <v>94.5</v>
      </c>
      <c r="M371" s="1">
        <f>WEEKNUM(siłownia[[#This Row],[data]],2)</f>
        <v>13</v>
      </c>
    </row>
    <row r="372" spans="1:13" x14ac:dyDescent="0.25">
      <c r="A372" s="4" t="s">
        <v>43</v>
      </c>
      <c r="B372" s="3">
        <v>45380</v>
      </c>
      <c r="C372" s="1">
        <v>3</v>
      </c>
      <c r="D372" s="1">
        <v>10</v>
      </c>
      <c r="E372" s="1">
        <v>40</v>
      </c>
      <c r="F372" s="1" t="str" cm="1">
        <f t="array" ref="F37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72" s="1">
        <f>siłownia[[#This Row],[Serie]]*siłownia[[#This Row],[Powtórzenia]]*siłownia[[#This Row],[Ciężar kg]]</f>
        <v>1200</v>
      </c>
      <c r="H372" s="1">
        <f>SUMIFS(siłownia[Intensywność dzienna],siłownia[data],siłownia[[#This Row],[data]],siłownia[Ćwiczenia],siłownia[[#This Row],[Ćwiczenia]])</f>
        <v>1560</v>
      </c>
      <c r="I372" s="2">
        <f>IFERROR(G372/siłownia[[#This Row],[intensywność]],"Trening")</f>
        <v>0.76923076923076927</v>
      </c>
      <c r="J372" s="1">
        <f>_xlfn.MAXIFS(siłownia[Ciężar kg],siłownia[Ćwiczenia],siłownia[[#This Row],[Ćwiczenia]])</f>
        <v>60</v>
      </c>
      <c r="K372" s="18">
        <f>siłownia[[#This Row],[Ciężar kg]]/siłownia[[#This Row],[max total]]</f>
        <v>0.66666666666666663</v>
      </c>
      <c r="L372" s="1">
        <v>94.5</v>
      </c>
      <c r="M372" s="1">
        <f>WEEKNUM(siłownia[[#This Row],[data]],2)</f>
        <v>13</v>
      </c>
    </row>
    <row r="373" spans="1:13" x14ac:dyDescent="0.25">
      <c r="A373" s="4" t="s">
        <v>43</v>
      </c>
      <c r="B373" s="3">
        <v>45380</v>
      </c>
      <c r="C373" s="1">
        <v>1</v>
      </c>
      <c r="D373" s="1">
        <v>8</v>
      </c>
      <c r="E373" s="1">
        <v>45</v>
      </c>
      <c r="F373" s="1" t="str" cm="1">
        <f t="array" ref="F37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73" s="1">
        <f>siłownia[[#This Row],[Serie]]*siłownia[[#This Row],[Powtórzenia]]*siłownia[[#This Row],[Ciężar kg]]</f>
        <v>360</v>
      </c>
      <c r="H373" s="1">
        <f>SUMIFS(siłownia[Intensywność dzienna],siłownia[data],siłownia[[#This Row],[data]],siłownia[Ćwiczenia],siłownia[[#This Row],[Ćwiczenia]])</f>
        <v>1560</v>
      </c>
      <c r="I373" s="2">
        <f>IFERROR(G373/siłownia[[#This Row],[intensywność]],"Trening")</f>
        <v>0.23076923076923078</v>
      </c>
      <c r="J373" s="1">
        <f>_xlfn.MAXIFS(siłownia[Ciężar kg],siłownia[Ćwiczenia],siłownia[[#This Row],[Ćwiczenia]])</f>
        <v>60</v>
      </c>
      <c r="K373" s="18">
        <f>siłownia[[#This Row],[Ciężar kg]]/siłownia[[#This Row],[max total]]</f>
        <v>0.75</v>
      </c>
      <c r="L373" s="1">
        <v>94.5</v>
      </c>
      <c r="M373" s="1">
        <f>WEEKNUM(siłownia[[#This Row],[data]],2)</f>
        <v>13</v>
      </c>
    </row>
    <row r="374" spans="1:13" x14ac:dyDescent="0.25">
      <c r="A374" s="4" t="s">
        <v>3</v>
      </c>
      <c r="B374" s="3">
        <v>45380</v>
      </c>
      <c r="C374" s="1">
        <v>3</v>
      </c>
      <c r="D374" s="1">
        <v>10</v>
      </c>
      <c r="E374" s="1">
        <v>45</v>
      </c>
      <c r="F374" s="1" t="str" cm="1">
        <f t="array" ref="F37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74" s="1">
        <f>siłownia[[#This Row],[Serie]]*siłownia[[#This Row],[Powtórzenia]]*siłownia[[#This Row],[Ciężar kg]]</f>
        <v>1350</v>
      </c>
      <c r="H374" s="1">
        <f>SUMIFS(siłownia[Intensywność dzienna],siłownia[data],siłownia[[#This Row],[data]],siłownia[Ćwiczenia],siłownia[[#This Row],[Ćwiczenia]])</f>
        <v>1350</v>
      </c>
      <c r="I374" s="2">
        <f>IFERROR(G374/siłownia[[#This Row],[intensywność]],"Trening")</f>
        <v>1</v>
      </c>
      <c r="J374" s="1">
        <f>_xlfn.MAXIFS(siłownia[Ciężar kg],siłownia[Ćwiczenia],siłownia[[#This Row],[Ćwiczenia]])</f>
        <v>54.5</v>
      </c>
      <c r="K374" s="18">
        <f>siłownia[[#This Row],[Ciężar kg]]/siłownia[[#This Row],[max total]]</f>
        <v>0.82568807339449546</v>
      </c>
      <c r="L374" s="1">
        <v>94.5</v>
      </c>
      <c r="M374" s="1">
        <f>WEEKNUM(siłownia[[#This Row],[data]],2)</f>
        <v>13</v>
      </c>
    </row>
    <row r="375" spans="1:13" x14ac:dyDescent="0.25">
      <c r="A375" s="4" t="s">
        <v>2</v>
      </c>
      <c r="B375" s="3">
        <v>45380</v>
      </c>
      <c r="C375" s="1">
        <v>3</v>
      </c>
      <c r="D375" s="1">
        <v>12</v>
      </c>
      <c r="E375" s="1">
        <v>36</v>
      </c>
      <c r="F375" s="1" t="str" cm="1">
        <f t="array" ref="F37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375" s="1">
        <f>siłownia[[#This Row],[Serie]]*siłownia[[#This Row],[Powtórzenia]]*siłownia[[#This Row],[Ciężar kg]]</f>
        <v>1296</v>
      </c>
      <c r="H375" s="1">
        <f>SUMIFS(siłownia[Intensywność dzienna],siłownia[data],siłownia[[#This Row],[data]],siłownia[Ćwiczenia],siłownia[[#This Row],[Ćwiczenia]])</f>
        <v>1296</v>
      </c>
      <c r="I375" s="2">
        <f>IFERROR(G375/siłownia[[#This Row],[intensywność]],"Trening")</f>
        <v>1</v>
      </c>
      <c r="J375" s="1">
        <f>_xlfn.MAXIFS(siłownia[Ciężar kg],siłownia[Ćwiczenia],siłownia[[#This Row],[Ćwiczenia]])</f>
        <v>43</v>
      </c>
      <c r="K375" s="18">
        <f>siłownia[[#This Row],[Ciężar kg]]/siłownia[[#This Row],[max total]]</f>
        <v>0.83720930232558144</v>
      </c>
      <c r="L375" s="1">
        <v>94.5</v>
      </c>
      <c r="M375" s="1">
        <f>WEEKNUM(siłownia[[#This Row],[data]],2)</f>
        <v>13</v>
      </c>
    </row>
    <row r="376" spans="1:13" x14ac:dyDescent="0.25">
      <c r="A376" s="4" t="s">
        <v>1</v>
      </c>
      <c r="B376" s="3">
        <v>45380</v>
      </c>
      <c r="C376" s="1">
        <v>3</v>
      </c>
      <c r="D376" s="1">
        <v>15</v>
      </c>
      <c r="E376" s="1">
        <v>5</v>
      </c>
      <c r="F376" s="1" t="str" cm="1">
        <f t="array" ref="F37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376" s="1">
        <f>siłownia[[#This Row],[Serie]]*siłownia[[#This Row],[Powtórzenia]]*siłownia[[#This Row],[Ciężar kg]]</f>
        <v>225</v>
      </c>
      <c r="H376" s="1">
        <f>SUMIFS(siłownia[Intensywność dzienna],siłownia[data],siłownia[[#This Row],[data]],siłownia[Ćwiczenia],siłownia[[#This Row],[Ćwiczenia]])</f>
        <v>225</v>
      </c>
      <c r="I376" s="2">
        <f>IFERROR(G376/siłownia[[#This Row],[intensywność]],"Trening")</f>
        <v>1</v>
      </c>
      <c r="J376" s="1">
        <f>_xlfn.MAXIFS(siłownia[Ciężar kg],siłownia[Ćwiczenia],siłownia[[#This Row],[Ćwiczenia]])</f>
        <v>23</v>
      </c>
      <c r="K376" s="18">
        <f>siłownia[[#This Row],[Ciężar kg]]/siłownia[[#This Row],[max total]]</f>
        <v>0.21739130434782608</v>
      </c>
      <c r="L376" s="1">
        <v>94.5</v>
      </c>
      <c r="M376" s="1">
        <f>WEEKNUM(siłownia[[#This Row],[data]],2)</f>
        <v>13</v>
      </c>
    </row>
    <row r="377" spans="1:13" x14ac:dyDescent="0.25">
      <c r="A377" s="4" t="s">
        <v>0</v>
      </c>
      <c r="B377" s="3">
        <v>45380</v>
      </c>
      <c r="C377" s="1">
        <v>2</v>
      </c>
      <c r="D377" s="1">
        <v>8</v>
      </c>
      <c r="E377" s="1">
        <v>15</v>
      </c>
      <c r="F377" s="1" t="str" cm="1">
        <f t="array" ref="F37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377" s="1">
        <f>siłownia[[#This Row],[Serie]]*siłownia[[#This Row],[Powtórzenia]]*siłownia[[#This Row],[Ciężar kg]]</f>
        <v>240</v>
      </c>
      <c r="H377" s="1">
        <f>SUMIFS(siłownia[Intensywność dzienna],siłownia[data],siłownia[[#This Row],[data]],siłownia[Ćwiczenia],siłownia[[#This Row],[Ćwiczenia]])</f>
        <v>480</v>
      </c>
      <c r="I377" s="2">
        <f>IFERROR(G377/siłownia[[#This Row],[intensywność]],"Trening")</f>
        <v>0.5</v>
      </c>
      <c r="J377" s="1">
        <f>_xlfn.MAXIFS(siłownia[Ciężar kg],siłownia[Ćwiczenia],siłownia[[#This Row],[Ćwiczenia]])</f>
        <v>30</v>
      </c>
      <c r="K377" s="18">
        <f>siłownia[[#This Row],[Ciężar kg]]/siłownia[[#This Row],[max total]]</f>
        <v>0.5</v>
      </c>
      <c r="L377" s="1">
        <v>94.5</v>
      </c>
      <c r="M377" s="1">
        <f>WEEKNUM(siłownia[[#This Row],[data]],2)</f>
        <v>13</v>
      </c>
    </row>
    <row r="378" spans="1:13" x14ac:dyDescent="0.25">
      <c r="A378" s="4" t="s">
        <v>0</v>
      </c>
      <c r="B378" s="3">
        <v>45380</v>
      </c>
      <c r="C378" s="1">
        <v>2</v>
      </c>
      <c r="D378" s="1">
        <v>12</v>
      </c>
      <c r="E378" s="1">
        <v>10</v>
      </c>
      <c r="F378" s="1" t="str" cm="1">
        <f t="array" ref="F37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378" s="1">
        <f>siłownia[[#This Row],[Serie]]*siłownia[[#This Row],[Powtórzenia]]*siłownia[[#This Row],[Ciężar kg]]</f>
        <v>240</v>
      </c>
      <c r="H378" s="1">
        <f>SUMIFS(siłownia[Intensywność dzienna],siłownia[data],siłownia[[#This Row],[data]],siłownia[Ćwiczenia],siłownia[[#This Row],[Ćwiczenia]])</f>
        <v>480</v>
      </c>
      <c r="I378" s="2">
        <f>IFERROR(G378/siłownia[[#This Row],[intensywność]],"Trening")</f>
        <v>0.5</v>
      </c>
      <c r="J378" s="1">
        <f>_xlfn.MAXIFS(siłownia[Ciężar kg],siłownia[Ćwiczenia],siłownia[[#This Row],[Ćwiczenia]])</f>
        <v>30</v>
      </c>
      <c r="K378" s="18">
        <f>siłownia[[#This Row],[Ciężar kg]]/siłownia[[#This Row],[max total]]</f>
        <v>0.33333333333333331</v>
      </c>
      <c r="L378" s="1">
        <v>94.5</v>
      </c>
      <c r="M378" s="1">
        <f>WEEKNUM(siłownia[[#This Row],[data]],2)</f>
        <v>13</v>
      </c>
    </row>
    <row r="379" spans="1:13" x14ac:dyDescent="0.25">
      <c r="A379" s="4" t="s">
        <v>44</v>
      </c>
      <c r="B379" s="3">
        <v>45380</v>
      </c>
      <c r="C379" s="1">
        <v>3</v>
      </c>
      <c r="D379" s="1">
        <v>8</v>
      </c>
      <c r="E379" s="1">
        <v>12.5</v>
      </c>
      <c r="F379" s="1" t="str" cm="1">
        <f t="array" ref="F37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379" s="1">
        <f>siłownia[[#This Row],[Serie]]*siłownia[[#This Row],[Powtórzenia]]*siłownia[[#This Row],[Ciężar kg]]</f>
        <v>300</v>
      </c>
      <c r="H379" s="1">
        <f>SUMIFS(siłownia[Intensywność dzienna],siłownia[data],siłownia[[#This Row],[data]],siłownia[Ćwiczenia],siłownia[[#This Row],[Ćwiczenia]])</f>
        <v>300</v>
      </c>
      <c r="I379" s="2">
        <f>IFERROR(G379/siłownia[[#This Row],[intensywność]],"Trening")</f>
        <v>1</v>
      </c>
      <c r="J379" s="1">
        <f>_xlfn.MAXIFS(siłownia[Ciężar kg],siłownia[Ćwiczenia],siłownia[[#This Row],[Ćwiczenia]])</f>
        <v>12.5</v>
      </c>
      <c r="K379" s="18">
        <f>siłownia[[#This Row],[Ciężar kg]]/siłownia[[#This Row],[max total]]</f>
        <v>1</v>
      </c>
      <c r="L379" s="1">
        <v>94.5</v>
      </c>
      <c r="M379" s="1">
        <f>WEEKNUM(siłownia[[#This Row],[data]],2)</f>
        <v>13</v>
      </c>
    </row>
    <row r="380" spans="1:13" x14ac:dyDescent="0.25">
      <c r="A380" s="4" t="s">
        <v>6</v>
      </c>
      <c r="B380" s="3">
        <v>45380</v>
      </c>
      <c r="F380" s="1" t="str" cm="1">
        <f t="array" ref="F38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380" s="18"/>
      <c r="L380" s="1">
        <v>94.5</v>
      </c>
      <c r="M380" s="1">
        <f>WEEKNUM(siłownia[[#This Row],[data]],2)</f>
        <v>13</v>
      </c>
    </row>
    <row r="381" spans="1:13" x14ac:dyDescent="0.25">
      <c r="A381" s="4" t="s">
        <v>16</v>
      </c>
      <c r="B381" s="3">
        <v>45380</v>
      </c>
      <c r="C381" s="1">
        <v>1</v>
      </c>
      <c r="D381" s="1">
        <v>1</v>
      </c>
      <c r="E381" s="1">
        <v>5</v>
      </c>
      <c r="F381" s="1" t="str" cm="1">
        <f t="array" ref="F38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381" s="1">
        <f>siłownia[[#This Row],[Serie]]*siłownia[[#This Row],[Powtórzenia]]*siłownia[[#This Row],[Ciężar kg]]</f>
        <v>5</v>
      </c>
      <c r="H381" s="1">
        <f>SUMIFS(siłownia[Intensywność dzienna],siłownia[data],siłownia[[#This Row],[data]],siłownia[Ćwiczenia],siłownia[[#This Row],[Ćwiczenia]])</f>
        <v>15</v>
      </c>
      <c r="I381" s="2">
        <f>IFERROR(G381/siłownia[[#This Row],[intensywność]],"Trening")</f>
        <v>0.33333333333333331</v>
      </c>
      <c r="J381" s="1">
        <f>_xlfn.MAXIFS(siłownia[Ciężar kg],siłownia[Ćwiczenia],siłownia[[#This Row],[Ćwiczenia]])</f>
        <v>45</v>
      </c>
      <c r="K381" s="18">
        <f>siłownia[[#This Row],[Ciężar kg]]/siłownia[[#This Row],[max total]]</f>
        <v>0.1111111111111111</v>
      </c>
      <c r="L381" s="1">
        <v>94.5</v>
      </c>
      <c r="M381" s="1">
        <f>WEEKNUM(siłownia[[#This Row],[data]],2)</f>
        <v>13</v>
      </c>
    </row>
    <row r="382" spans="1:13" x14ac:dyDescent="0.25">
      <c r="A382" s="4" t="s">
        <v>24</v>
      </c>
      <c r="B382" s="3">
        <v>45380</v>
      </c>
      <c r="C382" s="1">
        <v>3</v>
      </c>
      <c r="D382" s="1">
        <v>12</v>
      </c>
      <c r="E382" s="1">
        <v>5</v>
      </c>
      <c r="F382" s="1" t="str" cm="1">
        <f t="array" ref="F38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382" s="1">
        <f>siłownia[[#This Row],[Serie]]*siłownia[[#This Row],[Powtórzenia]]*siłownia[[#This Row],[Ciężar kg]]</f>
        <v>180</v>
      </c>
      <c r="H382" s="1">
        <f>SUMIFS(siłownia[Intensywność dzienna],siłownia[data],siłownia[[#This Row],[data]],siłownia[Ćwiczenia],siłownia[[#This Row],[Ćwiczenia]])</f>
        <v>180</v>
      </c>
      <c r="I382" s="2">
        <f>IFERROR(G382/siłownia[[#This Row],[intensywność]],"Trening")</f>
        <v>1</v>
      </c>
      <c r="J382" s="1">
        <f>_xlfn.MAXIFS(siłownia[Ciężar kg],siłownia[Ćwiczenia],siłownia[[#This Row],[Ćwiczenia]])</f>
        <v>5</v>
      </c>
      <c r="K382" s="18">
        <f>siłownia[[#This Row],[Ciężar kg]]/siłownia[[#This Row],[max total]]</f>
        <v>1</v>
      </c>
      <c r="L382" s="1">
        <v>94.5</v>
      </c>
      <c r="M382" s="1">
        <f>WEEKNUM(siłownia[[#This Row],[data]],2)</f>
        <v>13</v>
      </c>
    </row>
    <row r="383" spans="1:13" x14ac:dyDescent="0.25">
      <c r="A383" s="4" t="s">
        <v>23</v>
      </c>
      <c r="B383" s="3">
        <v>45380</v>
      </c>
      <c r="C383" s="1">
        <v>3</v>
      </c>
      <c r="D383" s="1">
        <v>8</v>
      </c>
      <c r="E383" s="1">
        <v>50</v>
      </c>
      <c r="F383" s="1" t="str" cm="1">
        <f t="array" ref="F38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383" s="1">
        <f>siłownia[[#This Row],[Serie]]*siłownia[[#This Row],[Powtórzenia]]*siłownia[[#This Row],[Ciężar kg]]</f>
        <v>1200</v>
      </c>
      <c r="H383" s="1">
        <f>SUMIFS(siłownia[Intensywność dzienna],siłownia[data],siłownia[[#This Row],[data]],siłownia[Ćwiczenia],siłownia[[#This Row],[Ćwiczenia]])</f>
        <v>1200</v>
      </c>
      <c r="I383" s="2">
        <f>IFERROR(G383/siłownia[[#This Row],[intensywność]],"Trening")</f>
        <v>1</v>
      </c>
      <c r="J383" s="1">
        <f>_xlfn.MAXIFS(siłownia[Ciężar kg],siłownia[Ćwiczenia],siłownia[[#This Row],[Ćwiczenia]])</f>
        <v>60</v>
      </c>
      <c r="K383" s="18">
        <f>siłownia[[#This Row],[Ciężar kg]]/siłownia[[#This Row],[max total]]</f>
        <v>0.83333333333333337</v>
      </c>
      <c r="L383" s="1">
        <v>94.5</v>
      </c>
      <c r="M383" s="1">
        <f>WEEKNUM(siłownia[[#This Row],[data]],2)</f>
        <v>13</v>
      </c>
    </row>
    <row r="384" spans="1:13" x14ac:dyDescent="0.25">
      <c r="A384" s="4" t="s">
        <v>22</v>
      </c>
      <c r="B384" s="3">
        <v>45380</v>
      </c>
      <c r="C384" s="1">
        <v>3</v>
      </c>
      <c r="D384" s="1">
        <v>10</v>
      </c>
      <c r="E384" s="1">
        <v>28</v>
      </c>
      <c r="F384" s="1" t="str" cm="1">
        <f t="array" ref="F38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384" s="1">
        <f>siłownia[[#This Row],[Serie]]*siłownia[[#This Row],[Powtórzenia]]*siłownia[[#This Row],[Ciężar kg]]</f>
        <v>840</v>
      </c>
      <c r="H384" s="1">
        <f>SUMIFS(siłownia[Intensywność dzienna],siłownia[data],siłownia[[#This Row],[data]],siłownia[Ćwiczenia],siłownia[[#This Row],[Ćwiczenia]])</f>
        <v>840</v>
      </c>
      <c r="I384" s="2">
        <f>IFERROR(G384/siłownia[[#This Row],[intensywność]],"Trening")</f>
        <v>1</v>
      </c>
      <c r="J384" s="1">
        <f>_xlfn.MAXIFS(siłownia[Ciężar kg],siłownia[Ćwiczenia],siłownia[[#This Row],[Ćwiczenia]])</f>
        <v>28</v>
      </c>
      <c r="K384" s="18">
        <f>siłownia[[#This Row],[Ciężar kg]]/siłownia[[#This Row],[max total]]</f>
        <v>1</v>
      </c>
      <c r="L384" s="1">
        <v>94.5</v>
      </c>
      <c r="M384" s="1">
        <f>WEEKNUM(siłownia[[#This Row],[data]],2)</f>
        <v>13</v>
      </c>
    </row>
    <row r="385" spans="1:13" x14ac:dyDescent="0.25">
      <c r="A385" s="4" t="s">
        <v>21</v>
      </c>
      <c r="B385" s="3">
        <v>45380</v>
      </c>
      <c r="C385" s="1">
        <v>3</v>
      </c>
      <c r="D385" s="1">
        <v>8</v>
      </c>
      <c r="E385" s="1">
        <v>17.5</v>
      </c>
      <c r="F385" s="1" t="str" cm="1">
        <f t="array" ref="F38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385" s="1">
        <f>siłownia[[#This Row],[Serie]]*siłownia[[#This Row],[Powtórzenia]]*siłownia[[#This Row],[Ciężar kg]]</f>
        <v>420</v>
      </c>
      <c r="H385" s="1">
        <f>SUMIFS(siłownia[Intensywność dzienna],siłownia[data],siłownia[[#This Row],[data]],siłownia[Ćwiczenia],siłownia[[#This Row],[Ćwiczenia]])</f>
        <v>420</v>
      </c>
      <c r="I385" s="2">
        <f>IFERROR(G385/siłownia[[#This Row],[intensywność]],"Trening")</f>
        <v>1</v>
      </c>
      <c r="J385" s="1">
        <f>_xlfn.MAXIFS(siłownia[Ciężar kg],siłownia[Ćwiczenia],siłownia[[#This Row],[Ćwiczenia]])</f>
        <v>17.5</v>
      </c>
      <c r="K385" s="18">
        <f>siłownia[[#This Row],[Ciężar kg]]/siłownia[[#This Row],[max total]]</f>
        <v>1</v>
      </c>
      <c r="L385" s="1">
        <v>94.5</v>
      </c>
      <c r="M385" s="1">
        <f>WEEKNUM(siłownia[[#This Row],[data]],2)</f>
        <v>13</v>
      </c>
    </row>
    <row r="386" spans="1:13" x14ac:dyDescent="0.25">
      <c r="A386" s="4" t="s">
        <v>20</v>
      </c>
      <c r="B386" s="3">
        <v>45380</v>
      </c>
      <c r="C386" s="1">
        <v>4</v>
      </c>
      <c r="D386" s="1">
        <v>12</v>
      </c>
      <c r="E386" s="1">
        <v>36</v>
      </c>
      <c r="F386" s="1" t="str" cm="1">
        <f t="array" ref="F38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386" s="1">
        <f>siłownia[[#This Row],[Serie]]*siłownia[[#This Row],[Powtórzenia]]*siłownia[[#This Row],[Ciężar kg]]</f>
        <v>1728</v>
      </c>
      <c r="H386" s="1">
        <f>SUMIFS(siłownia[Intensywność dzienna],siłownia[data],siłownia[[#This Row],[data]],siłownia[Ćwiczenia],siłownia[[#This Row],[Ćwiczenia]])</f>
        <v>1728</v>
      </c>
      <c r="I386" s="2">
        <f>IFERROR(G386/siłownia[[#This Row],[intensywność]],"Trening")</f>
        <v>1</v>
      </c>
      <c r="J386" s="1">
        <f>_xlfn.MAXIFS(siłownia[Ciężar kg],siłownia[Ćwiczenia],siłownia[[#This Row],[Ćwiczenia]])</f>
        <v>61</v>
      </c>
      <c r="K386" s="18">
        <f>siłownia[[#This Row],[Ciężar kg]]/siłownia[[#This Row],[max total]]</f>
        <v>0.5901639344262295</v>
      </c>
      <c r="L386" s="1">
        <v>94.5</v>
      </c>
      <c r="M386" s="1">
        <f>WEEKNUM(siłownia[[#This Row],[data]],2)</f>
        <v>13</v>
      </c>
    </row>
    <row r="387" spans="1:13" x14ac:dyDescent="0.25">
      <c r="A387" s="4" t="s">
        <v>19</v>
      </c>
      <c r="B387" s="3">
        <v>45380</v>
      </c>
      <c r="C387" s="1">
        <v>4</v>
      </c>
      <c r="D387" s="1">
        <v>12</v>
      </c>
      <c r="E387" s="1">
        <v>45</v>
      </c>
      <c r="F387" s="1" t="str" cm="1">
        <f t="array" ref="F38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Nogi</v>
      </c>
      <c r="G387" s="1">
        <f>siłownia[[#This Row],[Serie]]*siłownia[[#This Row],[Powtórzenia]]*siłownia[[#This Row],[Ciężar kg]]</f>
        <v>2160</v>
      </c>
      <c r="H387" s="1">
        <f>SUMIFS(siłownia[Intensywność dzienna],siłownia[data],siłownia[[#This Row],[data]],siłownia[Ćwiczenia],siłownia[[#This Row],[Ćwiczenia]])</f>
        <v>2160</v>
      </c>
      <c r="I387" s="2">
        <f>IFERROR(G387/siłownia[[#This Row],[intensywność]],"Trening")</f>
        <v>1</v>
      </c>
      <c r="J387" s="1">
        <f>_xlfn.MAXIFS(siłownia[Ciężar kg],siłownia[Ćwiczenia],siłownia[[#This Row],[Ćwiczenia]])</f>
        <v>45</v>
      </c>
      <c r="K387" s="18">
        <f>siłownia[[#This Row],[Ciężar kg]]/siłownia[[#This Row],[max total]]</f>
        <v>1</v>
      </c>
      <c r="L387" s="1">
        <v>94.5</v>
      </c>
      <c r="M387" s="1">
        <f>WEEKNUM(siłownia[[#This Row],[data]],2)</f>
        <v>13</v>
      </c>
    </row>
    <row r="388" spans="1:13" x14ac:dyDescent="0.25">
      <c r="A388" s="4" t="s">
        <v>6</v>
      </c>
      <c r="B388" s="3">
        <v>45384</v>
      </c>
      <c r="F388" s="1" t="str" cm="1">
        <f t="array" ref="F38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388" s="18"/>
      <c r="L388" s="1">
        <v>94.5</v>
      </c>
      <c r="M388" s="1">
        <f>WEEKNUM(siłownia[[#This Row],[data]],2)</f>
        <v>14</v>
      </c>
    </row>
    <row r="389" spans="1:13" x14ac:dyDescent="0.25">
      <c r="A389" s="4" t="s">
        <v>15</v>
      </c>
      <c r="B389" s="3">
        <v>45384</v>
      </c>
      <c r="C389" s="1">
        <v>1</v>
      </c>
      <c r="D389" s="1">
        <v>8</v>
      </c>
      <c r="E389" s="1">
        <v>50</v>
      </c>
      <c r="F389" s="1" t="str" cm="1">
        <f t="array" ref="F38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89" s="1">
        <f>siłownia[[#This Row],[Serie]]*siłownia[[#This Row],[Powtórzenia]]*siłownia[[#This Row],[Ciężar kg]]</f>
        <v>400</v>
      </c>
      <c r="H389" s="1">
        <f>SUMIFS(siłownia[Intensywność dzienna],siłownia[data],siłownia[[#This Row],[data]],siłownia[Ćwiczenia],siłownia[[#This Row],[Ćwiczenia]])</f>
        <v>400</v>
      </c>
      <c r="I389" s="2">
        <f>IFERROR(G389/siłownia[[#This Row],[intensywność]],"Trening")</f>
        <v>1</v>
      </c>
      <c r="J389" s="1">
        <f>_xlfn.MAXIFS(siłownia[Ciężar kg],siłownia[Ćwiczenia],siłownia[[#This Row],[Ćwiczenia]])</f>
        <v>70</v>
      </c>
      <c r="K389" s="18">
        <f>siłownia[[#This Row],[Ciężar kg]]/siłownia[[#This Row],[max total]]</f>
        <v>0.7142857142857143</v>
      </c>
      <c r="L389" s="1">
        <v>94.5</v>
      </c>
      <c r="M389" s="1">
        <f>WEEKNUM(siłownia[[#This Row],[data]],2)</f>
        <v>14</v>
      </c>
    </row>
    <row r="390" spans="1:13" x14ac:dyDescent="0.25">
      <c r="A390" s="4" t="s">
        <v>18</v>
      </c>
      <c r="B390" s="3">
        <v>45384</v>
      </c>
      <c r="C390" s="1">
        <v>4</v>
      </c>
      <c r="D390" s="1">
        <v>6</v>
      </c>
      <c r="E390" s="1">
        <v>20</v>
      </c>
      <c r="F390" s="1" t="str" cm="1">
        <f t="array" ref="F39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90" s="1">
        <f>siłownia[[#This Row],[Serie]]*siłownia[[#This Row],[Powtórzenia]]*siłownia[[#This Row],[Ciężar kg]]</f>
        <v>480</v>
      </c>
      <c r="H390" s="1">
        <f>SUMIFS(siłownia[Intensywność dzienna],siłownia[data],siłownia[[#This Row],[data]],siłownia[Ćwiczenia],siłownia[[#This Row],[Ćwiczenia]])</f>
        <v>480</v>
      </c>
      <c r="I390" s="2">
        <f>IFERROR(G390/siłownia[[#This Row],[intensywność]],"Trening")</f>
        <v>1</v>
      </c>
      <c r="J390" s="1">
        <f>_xlfn.MAXIFS(siłownia[Ciężar kg],siłownia[Ćwiczenia],siłownia[[#This Row],[Ćwiczenia]])</f>
        <v>20</v>
      </c>
      <c r="K390" s="18">
        <f>siłownia[[#This Row],[Ciężar kg]]/siłownia[[#This Row],[max total]]</f>
        <v>1</v>
      </c>
      <c r="L390" s="1">
        <v>94.5</v>
      </c>
      <c r="M390" s="1">
        <f>WEEKNUM(siłownia[[#This Row],[data]],2)</f>
        <v>14</v>
      </c>
    </row>
    <row r="391" spans="1:13" x14ac:dyDescent="0.25">
      <c r="A391" s="4" t="s">
        <v>13</v>
      </c>
      <c r="B391" s="3">
        <v>45384</v>
      </c>
      <c r="C391" s="1">
        <v>3</v>
      </c>
      <c r="D391" s="1">
        <v>12</v>
      </c>
      <c r="E391" s="1">
        <v>25</v>
      </c>
      <c r="F391" s="1" t="str" cm="1">
        <f t="array" ref="F39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91" s="1">
        <f>siłownia[[#This Row],[Serie]]*siłownia[[#This Row],[Powtórzenia]]*siłownia[[#This Row],[Ciężar kg]]</f>
        <v>900</v>
      </c>
      <c r="H391" s="1">
        <f>SUMIFS(siłownia[Intensywność dzienna],siłownia[data],siłownia[[#This Row],[data]],siłownia[Ćwiczenia],siłownia[[#This Row],[Ćwiczenia]])</f>
        <v>900</v>
      </c>
      <c r="I391" s="2">
        <f>IFERROR(G391/siłownia[[#This Row],[intensywność]],"Trening")</f>
        <v>1</v>
      </c>
      <c r="J391" s="1">
        <f>_xlfn.MAXIFS(siłownia[Ciężar kg],siłownia[Ćwiczenia],siłownia[[#This Row],[Ćwiczenia]])</f>
        <v>41</v>
      </c>
      <c r="K391" s="18">
        <f>siłownia[[#This Row],[Ciężar kg]]/siłownia[[#This Row],[max total]]</f>
        <v>0.6097560975609756</v>
      </c>
      <c r="L391" s="1">
        <v>94.5</v>
      </c>
      <c r="M391" s="1">
        <f>WEEKNUM(siłownia[[#This Row],[data]],2)</f>
        <v>14</v>
      </c>
    </row>
    <row r="392" spans="1:13" x14ac:dyDescent="0.25">
      <c r="A392" s="4" t="s">
        <v>12</v>
      </c>
      <c r="B392" s="3">
        <v>45384</v>
      </c>
      <c r="C392" s="1">
        <v>4</v>
      </c>
      <c r="D392" s="1">
        <v>12</v>
      </c>
      <c r="E392" s="1">
        <v>35</v>
      </c>
      <c r="F392" s="1" t="str" cm="1">
        <f t="array" ref="F39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392" s="1">
        <f>siłownia[[#This Row],[Serie]]*siłownia[[#This Row],[Powtórzenia]]*siłownia[[#This Row],[Ciężar kg]]</f>
        <v>1680</v>
      </c>
      <c r="H392" s="1">
        <f>SUMIFS(siłownia[Intensywność dzienna],siłownia[data],siłownia[[#This Row],[data]],siłownia[Ćwiczenia],siłownia[[#This Row],[Ćwiczenia]])</f>
        <v>1680</v>
      </c>
      <c r="I392" s="2">
        <f>IFERROR(G392/siłownia[[#This Row],[intensywność]],"Trening")</f>
        <v>1</v>
      </c>
      <c r="J392" s="1">
        <f>_xlfn.MAXIFS(siłownia[Ciężar kg],siłownia[Ćwiczenia],siłownia[[#This Row],[Ćwiczenia]])</f>
        <v>50</v>
      </c>
      <c r="K392" s="18">
        <f>siłownia[[#This Row],[Ciężar kg]]/siłownia[[#This Row],[max total]]</f>
        <v>0.7</v>
      </c>
      <c r="L392" s="1">
        <v>94.5</v>
      </c>
      <c r="M392" s="1">
        <f>WEEKNUM(siłownia[[#This Row],[data]],2)</f>
        <v>14</v>
      </c>
    </row>
    <row r="393" spans="1:13" x14ac:dyDescent="0.25">
      <c r="A393" s="4" t="s">
        <v>17</v>
      </c>
      <c r="B393" s="3">
        <v>45384</v>
      </c>
      <c r="C393" s="1">
        <v>3</v>
      </c>
      <c r="D393" s="1">
        <v>6</v>
      </c>
      <c r="E393" s="1">
        <v>30</v>
      </c>
      <c r="F393" s="1" t="str" cm="1">
        <f t="array" ref="F39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393" s="1">
        <f>siłownia[[#This Row],[Serie]]*siłownia[[#This Row],[Powtórzenia]]*siłownia[[#This Row],[Ciężar kg]]</f>
        <v>540</v>
      </c>
      <c r="H393" s="1">
        <f>SUMIFS(siłownia[Intensywność dzienna],siłownia[data],siłownia[[#This Row],[data]],siłownia[Ćwiczenia],siłownia[[#This Row],[Ćwiczenia]])</f>
        <v>540</v>
      </c>
      <c r="I393" s="2">
        <f>IFERROR(G393/siłownia[[#This Row],[intensywność]],"Trening")</f>
        <v>1</v>
      </c>
      <c r="J393" s="1">
        <f>_xlfn.MAXIFS(siłownia[Ciężar kg],siłownia[Ćwiczenia],siłownia[[#This Row],[Ćwiczenia]])</f>
        <v>35</v>
      </c>
      <c r="K393" s="18">
        <f>siłownia[[#This Row],[Ciężar kg]]/siłownia[[#This Row],[max total]]</f>
        <v>0.8571428571428571</v>
      </c>
      <c r="L393" s="1">
        <v>93</v>
      </c>
      <c r="M393" s="1">
        <f>WEEKNUM(siłownia[[#This Row],[data]],2)</f>
        <v>14</v>
      </c>
    </row>
    <row r="394" spans="1:13" x14ac:dyDescent="0.25">
      <c r="A394" s="4" t="s">
        <v>9</v>
      </c>
      <c r="B394" s="3">
        <v>45384</v>
      </c>
      <c r="C394" s="1">
        <v>4</v>
      </c>
      <c r="D394" s="1">
        <v>10</v>
      </c>
      <c r="F394" s="1" t="str" cm="1">
        <f t="array" ref="F39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394" s="1">
        <f>siłownia[[#This Row],[Serie]]*siłownia[[#This Row],[Powtórzenia]]*siłownia[[#This Row],[Ciężar kg]]</f>
        <v>0</v>
      </c>
      <c r="H394" s="1">
        <f>SUMIFS(siłownia[Intensywność dzienna],siłownia[data],siłownia[[#This Row],[data]],siłownia[Ćwiczenia],siłownia[[#This Row],[Ćwiczenia]])</f>
        <v>0</v>
      </c>
      <c r="I394" s="2" t="str">
        <f>IFERROR(G394/siłownia[[#This Row],[intensywność]],"Trening")</f>
        <v>Trening</v>
      </c>
      <c r="J394" s="1">
        <f>_xlfn.MAXIFS(siłownia[Ciężar kg],siłownia[Ćwiczenia],siłownia[[#This Row],[Ćwiczenia]])</f>
        <v>10</v>
      </c>
      <c r="K394" s="18">
        <f>siłownia[[#This Row],[Ciężar kg]]/siłownia[[#This Row],[max total]]</f>
        <v>0</v>
      </c>
      <c r="L394" s="1">
        <v>93</v>
      </c>
      <c r="M394" s="1">
        <f>WEEKNUM(siłownia[[#This Row],[data]],2)</f>
        <v>14</v>
      </c>
    </row>
    <row r="395" spans="1:13" x14ac:dyDescent="0.25">
      <c r="A395" s="4" t="s">
        <v>6</v>
      </c>
      <c r="B395" s="3">
        <v>45385</v>
      </c>
      <c r="F395" s="1" t="str" cm="1">
        <f t="array" ref="F39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395" s="18"/>
      <c r="L395" s="1">
        <v>93</v>
      </c>
      <c r="M395" s="1">
        <f>WEEKNUM(siłownia[[#This Row],[data]],2)</f>
        <v>14</v>
      </c>
    </row>
    <row r="396" spans="1:13" x14ac:dyDescent="0.25">
      <c r="A396" s="4" t="s">
        <v>16</v>
      </c>
      <c r="B396" s="3">
        <v>45385</v>
      </c>
      <c r="C396" s="1">
        <v>1</v>
      </c>
      <c r="D396" s="1">
        <v>1</v>
      </c>
      <c r="E396" s="1">
        <v>5</v>
      </c>
      <c r="F396" s="1" t="str" cm="1">
        <f t="array" ref="F39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396" s="1">
        <f>siłownia[[#This Row],[Serie]]*siłownia[[#This Row],[Powtórzenia]]*siłownia[[#This Row],[Ciężar kg]]</f>
        <v>5</v>
      </c>
      <c r="H396" s="1">
        <f>SUMIFS(siłownia[Intensywność dzienna],siłownia[data],siłownia[[#This Row],[data]],siłownia[Ćwiczenia],siłownia[[#This Row],[Ćwiczenia]])</f>
        <v>5</v>
      </c>
      <c r="I396" s="2">
        <f>IFERROR(G396/siłownia[[#This Row],[intensywność]],"Trening")</f>
        <v>1</v>
      </c>
      <c r="J396" s="1">
        <f>_xlfn.MAXIFS(siłownia[Ciężar kg],siłownia[Ćwiczenia],siłownia[[#This Row],[Ćwiczenia]])</f>
        <v>45</v>
      </c>
      <c r="K396" s="18">
        <f>siłownia[[#This Row],[Ciężar kg]]/siłownia[[#This Row],[max total]]</f>
        <v>0.1111111111111111</v>
      </c>
      <c r="L396" s="1">
        <v>93</v>
      </c>
      <c r="M396" s="1">
        <f>WEEKNUM(siłownia[[#This Row],[data]],2)</f>
        <v>14</v>
      </c>
    </row>
    <row r="397" spans="1:13" x14ac:dyDescent="0.25">
      <c r="A397" s="4" t="s">
        <v>11</v>
      </c>
      <c r="B397" s="3">
        <v>45385</v>
      </c>
      <c r="C397" s="1">
        <v>3</v>
      </c>
      <c r="D397" s="1">
        <v>7</v>
      </c>
      <c r="E397" s="1">
        <v>16</v>
      </c>
      <c r="F397" s="1" t="str" cm="1">
        <f t="array" ref="F39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397" s="1">
        <f>siłownia[[#This Row],[Serie]]*siłownia[[#This Row],[Powtórzenia]]*siłownia[[#This Row],[Ciężar kg]]</f>
        <v>336</v>
      </c>
      <c r="H397" s="1">
        <f>SUMIFS(siłownia[Intensywność dzienna],siłownia[data],siłownia[[#This Row],[data]],siłownia[Ćwiczenia],siłownia[[#This Row],[Ćwiczenia]])</f>
        <v>336</v>
      </c>
      <c r="I397" s="2">
        <f>IFERROR(G397/siłownia[[#This Row],[intensywność]],"Trening")</f>
        <v>1</v>
      </c>
      <c r="J397" s="1">
        <f>_xlfn.MAXIFS(siłownia[Ciężar kg],siłownia[Ćwiczenia],siłownia[[#This Row],[Ćwiczenia]])</f>
        <v>16</v>
      </c>
      <c r="K397" s="19">
        <f>siłownia[[#This Row],[Ciężar kg]]/siłownia[[#This Row],[max total]]</f>
        <v>1</v>
      </c>
      <c r="L397" s="1">
        <v>93</v>
      </c>
      <c r="M397" s="1">
        <f>WEEKNUM(siłownia[[#This Row],[data]],2)</f>
        <v>14</v>
      </c>
    </row>
    <row r="398" spans="1:13" x14ac:dyDescent="0.25">
      <c r="A398" s="4" t="s">
        <v>10</v>
      </c>
      <c r="B398" s="3">
        <v>45385</v>
      </c>
      <c r="C398" s="1">
        <v>3</v>
      </c>
      <c r="D398" s="1">
        <v>10</v>
      </c>
      <c r="E398" s="1">
        <v>6</v>
      </c>
      <c r="F398" s="1" t="str" cm="1">
        <f t="array" ref="F39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398" s="1">
        <f>siłownia[[#This Row],[Serie]]*siłownia[[#This Row],[Powtórzenia]]*siłownia[[#This Row],[Ciężar kg]]</f>
        <v>180</v>
      </c>
      <c r="H398" s="1">
        <f>SUMIFS(siłownia[Intensywność dzienna],siłownia[data],siłownia[[#This Row],[data]],siłownia[Ćwiczenia],siłownia[[#This Row],[Ćwiczenia]])</f>
        <v>180</v>
      </c>
      <c r="I398" s="2">
        <f>IFERROR(G398/siłownia[[#This Row],[intensywność]],"Trening")</f>
        <v>1</v>
      </c>
      <c r="J398" s="1">
        <f>_xlfn.MAXIFS(siłownia[Ciężar kg],siłownia[Ćwiczenia],siłownia[[#This Row],[Ćwiczenia]])</f>
        <v>7</v>
      </c>
      <c r="K398" s="19">
        <f>siłownia[[#This Row],[Ciężar kg]]/siłownia[[#This Row],[max total]]</f>
        <v>0.8571428571428571</v>
      </c>
      <c r="L398" s="1">
        <v>93</v>
      </c>
      <c r="M398" s="1">
        <f>WEEKNUM(siłownia[[#This Row],[data]],2)</f>
        <v>14</v>
      </c>
    </row>
    <row r="399" spans="1:13" x14ac:dyDescent="0.25">
      <c r="A399" s="4" t="s">
        <v>9</v>
      </c>
      <c r="B399" s="3">
        <v>45385</v>
      </c>
      <c r="C399" s="1">
        <v>2</v>
      </c>
      <c r="D399" s="1">
        <v>15</v>
      </c>
      <c r="E399" s="1">
        <v>6</v>
      </c>
      <c r="F399" s="1" t="str" cm="1">
        <f t="array" ref="F39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399" s="1">
        <f>siłownia[[#This Row],[Serie]]*siłownia[[#This Row],[Powtórzenia]]*siłownia[[#This Row],[Ciężar kg]]</f>
        <v>180</v>
      </c>
      <c r="H399" s="1">
        <f>SUMIFS(siłownia[Intensywność dzienna],siłownia[data],siłownia[[#This Row],[data]],siłownia[Ćwiczenia],siłownia[[#This Row],[Ćwiczenia]])</f>
        <v>360</v>
      </c>
      <c r="I399" s="2">
        <f>IFERROR(G399/siłownia[[#This Row],[intensywność]],"Trening")</f>
        <v>0.5</v>
      </c>
      <c r="J399" s="1">
        <f>_xlfn.MAXIFS(siłownia[Ciężar kg],siłownia[Ćwiczenia],siłownia[[#This Row],[Ćwiczenia]])</f>
        <v>10</v>
      </c>
      <c r="K399" s="19">
        <f>siłownia[[#This Row],[Ciężar kg]]/siłownia[[#This Row],[max total]]</f>
        <v>0.6</v>
      </c>
      <c r="L399" s="1">
        <v>93</v>
      </c>
      <c r="M399" s="1">
        <f>WEEKNUM(siłownia[[#This Row],[data]],2)</f>
        <v>14</v>
      </c>
    </row>
    <row r="400" spans="1:13" x14ac:dyDescent="0.25">
      <c r="A400" s="4" t="s">
        <v>9</v>
      </c>
      <c r="B400" s="3">
        <v>45385</v>
      </c>
      <c r="C400" s="1">
        <v>2</v>
      </c>
      <c r="D400" s="1">
        <v>10</v>
      </c>
      <c r="E400" s="1">
        <v>9</v>
      </c>
      <c r="F400" s="1" t="str" cm="1">
        <f t="array" ref="F40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400" s="1">
        <f>siłownia[[#This Row],[Serie]]*siłownia[[#This Row],[Powtórzenia]]*siłownia[[#This Row],[Ciężar kg]]</f>
        <v>180</v>
      </c>
      <c r="H400" s="1">
        <f>SUMIFS(siłownia[Intensywność dzienna],siłownia[data],siłownia[[#This Row],[data]],siłownia[Ćwiczenia],siłownia[[#This Row],[Ćwiczenia]])</f>
        <v>360</v>
      </c>
      <c r="I400" s="2">
        <f>IFERROR(G400/siłownia[[#This Row],[intensywność]],"Trening")</f>
        <v>0.5</v>
      </c>
      <c r="J400" s="1">
        <f>_xlfn.MAXIFS(siłownia[Ciężar kg],siłownia[Ćwiczenia],siłownia[[#This Row],[Ćwiczenia]])</f>
        <v>10</v>
      </c>
      <c r="K400" s="19">
        <f>siłownia[[#This Row],[Ciężar kg]]/siłownia[[#This Row],[max total]]</f>
        <v>0.9</v>
      </c>
      <c r="L400" s="1">
        <v>93</v>
      </c>
      <c r="M400" s="1">
        <f>WEEKNUM(siłownia[[#This Row],[data]],2)</f>
        <v>14</v>
      </c>
    </row>
    <row r="401" spans="1:13" x14ac:dyDescent="0.25">
      <c r="A401" s="4" t="s">
        <v>8</v>
      </c>
      <c r="B401" s="3">
        <v>45385</v>
      </c>
      <c r="C401" s="1">
        <v>3</v>
      </c>
      <c r="D401" s="1">
        <v>8</v>
      </c>
      <c r="E401" s="1">
        <v>15</v>
      </c>
      <c r="F401" s="1" t="str" cm="1">
        <f t="array" ref="F40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401" s="1">
        <f>siłownia[[#This Row],[Serie]]*siłownia[[#This Row],[Powtórzenia]]*siłownia[[#This Row],[Ciężar kg]]</f>
        <v>360</v>
      </c>
      <c r="H401" s="1">
        <f>SUMIFS(siłownia[Intensywność dzienna],siłownia[data],siłownia[[#This Row],[data]],siłownia[Ćwiczenia],siłownia[[#This Row],[Ćwiczenia]])</f>
        <v>600</v>
      </c>
      <c r="I401" s="2">
        <f>IFERROR(G401/siłownia[[#This Row],[intensywność]],"Trening")</f>
        <v>0.6</v>
      </c>
      <c r="J401" s="1">
        <f>_xlfn.MAXIFS(siłownia[Ciężar kg],siłownia[Ćwiczenia],siłownia[[#This Row],[Ćwiczenia]])</f>
        <v>20</v>
      </c>
      <c r="K401" s="19">
        <f>siłownia[[#This Row],[Ciężar kg]]/siłownia[[#This Row],[max total]]</f>
        <v>0.75</v>
      </c>
      <c r="L401" s="1">
        <v>93</v>
      </c>
      <c r="M401" s="1">
        <f>WEEKNUM(siłownia[[#This Row],[data]],2)</f>
        <v>14</v>
      </c>
    </row>
    <row r="402" spans="1:13" x14ac:dyDescent="0.25">
      <c r="A402" s="4" t="s">
        <v>8</v>
      </c>
      <c r="B402" s="3">
        <v>45385</v>
      </c>
      <c r="C402" s="1">
        <v>2</v>
      </c>
      <c r="D402" s="1">
        <v>12</v>
      </c>
      <c r="E402" s="1">
        <v>10</v>
      </c>
      <c r="F402" s="1" t="str" cm="1">
        <f t="array" ref="F40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402" s="1">
        <f>siłownia[[#This Row],[Serie]]*siłownia[[#This Row],[Powtórzenia]]*siłownia[[#This Row],[Ciężar kg]]</f>
        <v>240</v>
      </c>
      <c r="H402" s="1">
        <f>SUMIFS(siłownia[Intensywność dzienna],siłownia[data],siłownia[[#This Row],[data]],siłownia[Ćwiczenia],siłownia[[#This Row],[Ćwiczenia]])</f>
        <v>600</v>
      </c>
      <c r="I402" s="2">
        <f>IFERROR(G402/siłownia[[#This Row],[intensywność]],"Trening")</f>
        <v>0.4</v>
      </c>
      <c r="J402" s="1">
        <f>_xlfn.MAXIFS(siłownia[Ciężar kg],siłownia[Ćwiczenia],siłownia[[#This Row],[Ćwiczenia]])</f>
        <v>20</v>
      </c>
      <c r="K402" s="19">
        <f>siłownia[[#This Row],[Ciężar kg]]/siłownia[[#This Row],[max total]]</f>
        <v>0.5</v>
      </c>
      <c r="L402" s="1">
        <v>93</v>
      </c>
      <c r="M402" s="1">
        <f>WEEKNUM(siłownia[[#This Row],[data]],2)</f>
        <v>14</v>
      </c>
    </row>
    <row r="403" spans="1:13" x14ac:dyDescent="0.25">
      <c r="A403" s="4" t="s">
        <v>7</v>
      </c>
      <c r="B403" s="3">
        <v>45385</v>
      </c>
      <c r="C403" s="1">
        <v>4</v>
      </c>
      <c r="D403" s="1">
        <v>8</v>
      </c>
      <c r="E403" s="1">
        <v>30</v>
      </c>
      <c r="F403" s="1" t="str" cm="1">
        <f t="array" ref="F40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403" s="1">
        <f>siłownia[[#This Row],[Serie]]*siłownia[[#This Row],[Powtórzenia]]*siłownia[[#This Row],[Ciężar kg]]</f>
        <v>960</v>
      </c>
      <c r="H403" s="1">
        <f>SUMIFS(siłownia[Intensywność dzienna],siłownia[data],siłownia[[#This Row],[data]],siłownia[Ćwiczenia],siłownia[[#This Row],[Ćwiczenia]])</f>
        <v>960</v>
      </c>
      <c r="I403" s="2">
        <f>IFERROR(G403/siłownia[[#This Row],[intensywność]],"Trening")</f>
        <v>1</v>
      </c>
      <c r="J403" s="1">
        <f>_xlfn.MAXIFS(siłownia[Ciężar kg],siłownia[Ćwiczenia],siłownia[[#This Row],[Ćwiczenia]])</f>
        <v>35</v>
      </c>
      <c r="K403" s="19">
        <f>siłownia[[#This Row],[Ciężar kg]]/siłownia[[#This Row],[max total]]</f>
        <v>0.8571428571428571</v>
      </c>
      <c r="L403" s="1">
        <v>93</v>
      </c>
      <c r="M403" s="1">
        <f>WEEKNUM(siłownia[[#This Row],[data]],2)</f>
        <v>14</v>
      </c>
    </row>
    <row r="404" spans="1:13" x14ac:dyDescent="0.25">
      <c r="A404" s="4" t="s">
        <v>6</v>
      </c>
      <c r="B404" s="3">
        <v>45388</v>
      </c>
      <c r="F404" s="1" t="str" cm="1">
        <f t="array" ref="F40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404" s="19"/>
      <c r="L404" s="1">
        <v>93</v>
      </c>
      <c r="M404" s="1">
        <f>WEEKNUM(siłownia[[#This Row],[data]],2)</f>
        <v>14</v>
      </c>
    </row>
    <row r="405" spans="1:13" x14ac:dyDescent="0.25">
      <c r="A405" s="4" t="s">
        <v>16</v>
      </c>
      <c r="B405" s="3">
        <v>45388</v>
      </c>
      <c r="C405" s="1">
        <v>1</v>
      </c>
      <c r="D405" s="1">
        <v>1</v>
      </c>
      <c r="E405" s="1">
        <v>10</v>
      </c>
      <c r="F405" s="1" t="str" cm="1">
        <f t="array" ref="F40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405" s="1">
        <f>siłownia[[#This Row],[Serie]]*siłownia[[#This Row],[Powtórzenia]]*siłownia[[#This Row],[Ciężar kg]]</f>
        <v>10</v>
      </c>
      <c r="H405" s="1">
        <f>SUMIFS(siłownia[Intensywność dzienna],siłownia[data],siłownia[[#This Row],[data]],siłownia[Ćwiczenia],siłownia[[#This Row],[Ćwiczenia]])</f>
        <v>10</v>
      </c>
      <c r="I405" s="2">
        <f>IFERROR(G405/siłownia[[#This Row],[intensywność]],"Trening")</f>
        <v>1</v>
      </c>
      <c r="J405" s="1">
        <f>_xlfn.MAXIFS(siłownia[Ciężar kg],siłownia[Ćwiczenia],siłownia[[#This Row],[Ćwiczenia]])</f>
        <v>45</v>
      </c>
      <c r="K405" s="19">
        <f>siłownia[[#This Row],[Ciężar kg]]/siłownia[[#This Row],[max total]]</f>
        <v>0.22222222222222221</v>
      </c>
      <c r="L405" s="1">
        <v>93</v>
      </c>
      <c r="M405" s="1">
        <f>WEEKNUM(siłownia[[#This Row],[data]],2)</f>
        <v>14</v>
      </c>
    </row>
    <row r="406" spans="1:13" x14ac:dyDescent="0.25">
      <c r="A406" s="4" t="s">
        <v>4</v>
      </c>
      <c r="B406" s="3">
        <v>45388</v>
      </c>
      <c r="C406" s="1">
        <v>3</v>
      </c>
      <c r="D406" s="1">
        <v>12</v>
      </c>
      <c r="E406" s="1">
        <v>5</v>
      </c>
      <c r="F406" s="1" t="str" cm="1">
        <f t="array" ref="F40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406" s="1">
        <f>siłownia[[#This Row],[Serie]]*siłownia[[#This Row],[Powtórzenia]]*siłownia[[#This Row],[Ciężar kg]]</f>
        <v>180</v>
      </c>
      <c r="H406" s="1">
        <f>SUMIFS(siłownia[Intensywność dzienna],siłownia[data],siłownia[[#This Row],[data]],siłownia[Ćwiczenia],siłownia[[#This Row],[Ćwiczenia]])</f>
        <v>180</v>
      </c>
      <c r="I406" s="2">
        <f>IFERROR(G406/siłownia[[#This Row],[intensywność]],"Trening")</f>
        <v>1</v>
      </c>
      <c r="J406" s="1">
        <f>_xlfn.MAXIFS(siłownia[Ciężar kg],siłownia[Ćwiczenia],siłownia[[#This Row],[Ćwiczenia]])</f>
        <v>6</v>
      </c>
      <c r="K406" s="19">
        <f>siłownia[[#This Row],[Ciężar kg]]/siłownia[[#This Row],[max total]]</f>
        <v>0.83333333333333337</v>
      </c>
      <c r="L406" s="1">
        <v>93</v>
      </c>
      <c r="M406" s="1">
        <f>WEEKNUM(siłownia[[#This Row],[data]],2)</f>
        <v>14</v>
      </c>
    </row>
    <row r="407" spans="1:13" x14ac:dyDescent="0.25">
      <c r="A407" s="4" t="s">
        <v>43</v>
      </c>
      <c r="B407" s="3">
        <v>45388</v>
      </c>
      <c r="C407" s="1">
        <v>3</v>
      </c>
      <c r="D407" s="1">
        <v>10</v>
      </c>
      <c r="E407" s="1">
        <v>50</v>
      </c>
      <c r="F407" s="1" t="str" cm="1">
        <f t="array" ref="F40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407" s="1">
        <f>siłownia[[#This Row],[Serie]]*siłownia[[#This Row],[Powtórzenia]]*siłownia[[#This Row],[Ciężar kg]]</f>
        <v>1500</v>
      </c>
      <c r="H407" s="1">
        <f>SUMIFS(siłownia[Intensywność dzienna],siłownia[data],siłownia[[#This Row],[data]],siłownia[Ćwiczenia],siłownia[[#This Row],[Ćwiczenia]])</f>
        <v>2700</v>
      </c>
      <c r="I407" s="2">
        <f>IFERROR(G407/siłownia[[#This Row],[intensywność]],"Trening")</f>
        <v>0.55555555555555558</v>
      </c>
      <c r="J407" s="1">
        <f>_xlfn.MAXIFS(siłownia[Ciężar kg],siłownia[Ćwiczenia],siłownia[[#This Row],[Ćwiczenia]])</f>
        <v>60</v>
      </c>
      <c r="K407" s="19">
        <f>siłownia[[#This Row],[Ciężar kg]]/siłownia[[#This Row],[max total]]</f>
        <v>0.83333333333333337</v>
      </c>
      <c r="L407" s="1">
        <v>93</v>
      </c>
      <c r="M407" s="1">
        <f>WEEKNUM(siłownia[[#This Row],[data]],2)</f>
        <v>14</v>
      </c>
    </row>
    <row r="408" spans="1:13" x14ac:dyDescent="0.25">
      <c r="A408" s="4" t="s">
        <v>43</v>
      </c>
      <c r="B408" s="3">
        <v>45388</v>
      </c>
      <c r="C408" s="1">
        <v>2</v>
      </c>
      <c r="D408" s="1">
        <v>15</v>
      </c>
      <c r="E408" s="1">
        <v>40</v>
      </c>
      <c r="F408" s="1" t="str" cm="1">
        <f t="array" ref="F40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408" s="1">
        <f>siłownia[[#This Row],[Serie]]*siłownia[[#This Row],[Powtórzenia]]*siłownia[[#This Row],[Ciężar kg]]</f>
        <v>1200</v>
      </c>
      <c r="H408" s="1">
        <f>SUMIFS(siłownia[Intensywność dzienna],siłownia[data],siłownia[[#This Row],[data]],siłownia[Ćwiczenia],siłownia[[#This Row],[Ćwiczenia]])</f>
        <v>2700</v>
      </c>
      <c r="I408" s="2">
        <f>IFERROR(G408/siłownia[[#This Row],[intensywność]],"Trening")</f>
        <v>0.44444444444444442</v>
      </c>
      <c r="J408" s="1">
        <f>_xlfn.MAXIFS(siłownia[Ciężar kg],siłownia[Ćwiczenia],siłownia[[#This Row],[Ćwiczenia]])</f>
        <v>60</v>
      </c>
      <c r="K408" s="19">
        <f>siłownia[[#This Row],[Ciężar kg]]/siłownia[[#This Row],[max total]]</f>
        <v>0.66666666666666663</v>
      </c>
      <c r="L408" s="1">
        <v>93</v>
      </c>
      <c r="M408" s="1">
        <f>WEEKNUM(siłownia[[#This Row],[data]],2)</f>
        <v>14</v>
      </c>
    </row>
    <row r="409" spans="1:13" x14ac:dyDescent="0.25">
      <c r="A409" s="4" t="s">
        <v>5</v>
      </c>
      <c r="B409" s="3">
        <v>45388</v>
      </c>
      <c r="C409" s="1">
        <v>3</v>
      </c>
      <c r="D409" s="1">
        <v>10</v>
      </c>
      <c r="E409" s="1">
        <v>17.5</v>
      </c>
      <c r="F409" s="1" t="str" cm="1">
        <f t="array" ref="F40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409" s="1">
        <f>siłownia[[#This Row],[Serie]]*siłownia[[#This Row],[Powtórzenia]]*siłownia[[#This Row],[Ciężar kg]]</f>
        <v>525</v>
      </c>
      <c r="H409" s="1">
        <f>SUMIFS(siłownia[Intensywność dzienna],siłownia[data],siłownia[[#This Row],[data]],siłownia[Ćwiczenia],siłownia[[#This Row],[Ćwiczenia]])</f>
        <v>525</v>
      </c>
      <c r="I409" s="2">
        <f>IFERROR(G409/siłownia[[#This Row],[intensywność]],"Trening")</f>
        <v>1</v>
      </c>
      <c r="J409" s="1">
        <f>_xlfn.MAXIFS(siłownia[Ciężar kg],siłownia[Ćwiczenia],siłownia[[#This Row],[Ćwiczenia]])</f>
        <v>17.5</v>
      </c>
      <c r="K409" s="19">
        <f>siłownia[[#This Row],[Ciężar kg]]/siłownia[[#This Row],[max total]]</f>
        <v>1</v>
      </c>
      <c r="L409" s="1">
        <v>93</v>
      </c>
      <c r="M409" s="1">
        <f>WEEKNUM(siłownia[[#This Row],[data]],2)</f>
        <v>14</v>
      </c>
    </row>
    <row r="410" spans="1:13" x14ac:dyDescent="0.25">
      <c r="A410" s="4" t="s">
        <v>3</v>
      </c>
      <c r="B410" s="3">
        <v>45388</v>
      </c>
      <c r="C410" s="1">
        <v>3</v>
      </c>
      <c r="D410" s="1">
        <v>10</v>
      </c>
      <c r="E410" s="1">
        <v>50</v>
      </c>
      <c r="F410" s="1" t="str" cm="1">
        <f t="array" ref="F41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410" s="1">
        <f>siłownia[[#This Row],[Serie]]*siłownia[[#This Row],[Powtórzenia]]*siłownia[[#This Row],[Ciężar kg]]</f>
        <v>1500</v>
      </c>
      <c r="H410" s="1">
        <f>SUMIFS(siłownia[Intensywność dzienna],siłownia[data],siłownia[[#This Row],[data]],siłownia[Ćwiczenia],siłownia[[#This Row],[Ćwiczenia]])</f>
        <v>2040</v>
      </c>
      <c r="I410" s="2">
        <f>IFERROR(G410/siłownia[[#This Row],[intensywność]],"Trening")</f>
        <v>0.73529411764705888</v>
      </c>
      <c r="J410" s="1">
        <f>_xlfn.MAXIFS(siłownia[Ciężar kg],siłownia[Ćwiczenia],siłownia[[#This Row],[Ćwiczenia]])</f>
        <v>54.5</v>
      </c>
      <c r="K410" s="19">
        <f>siłownia[[#This Row],[Ciężar kg]]/siłownia[[#This Row],[max total]]</f>
        <v>0.91743119266055051</v>
      </c>
      <c r="L410" s="1">
        <v>93</v>
      </c>
      <c r="M410" s="1">
        <f>WEEKNUM(siłownia[[#This Row],[data]],2)</f>
        <v>14</v>
      </c>
    </row>
    <row r="411" spans="1:13" x14ac:dyDescent="0.25">
      <c r="A411" s="4" t="s">
        <v>3</v>
      </c>
      <c r="B411" s="3">
        <v>45388</v>
      </c>
      <c r="C411" s="1">
        <v>1</v>
      </c>
      <c r="D411" s="1">
        <v>15</v>
      </c>
      <c r="E411" s="1">
        <v>36</v>
      </c>
      <c r="F411" s="1" t="str" cm="1">
        <f t="array" ref="F41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411" s="1">
        <f>siłownia[[#This Row],[Serie]]*siłownia[[#This Row],[Powtórzenia]]*siłownia[[#This Row],[Ciężar kg]]</f>
        <v>540</v>
      </c>
      <c r="H411" s="1">
        <f>SUMIFS(siłownia[Intensywność dzienna],siłownia[data],siłownia[[#This Row],[data]],siłownia[Ćwiczenia],siłownia[[#This Row],[Ćwiczenia]])</f>
        <v>2040</v>
      </c>
      <c r="I411" s="2">
        <f>IFERROR(G411/siłownia[[#This Row],[intensywność]],"Trening")</f>
        <v>0.26470588235294118</v>
      </c>
      <c r="J411" s="1">
        <f>_xlfn.MAXIFS(siłownia[Ciężar kg],siłownia[Ćwiczenia],siłownia[[#This Row],[Ćwiczenia]])</f>
        <v>54.5</v>
      </c>
      <c r="K411" s="19">
        <f>siłownia[[#This Row],[Ciężar kg]]/siłownia[[#This Row],[max total]]</f>
        <v>0.66055045871559637</v>
      </c>
      <c r="L411" s="1">
        <v>93</v>
      </c>
      <c r="M411" s="1">
        <f>WEEKNUM(siłownia[[#This Row],[data]],2)</f>
        <v>14</v>
      </c>
    </row>
    <row r="412" spans="1:13" x14ac:dyDescent="0.25">
      <c r="A412" s="4" t="s">
        <v>1</v>
      </c>
      <c r="B412" s="3">
        <v>45388</v>
      </c>
      <c r="C412" s="1">
        <v>4</v>
      </c>
      <c r="D412" s="1">
        <v>5</v>
      </c>
      <c r="E412" s="1">
        <v>23</v>
      </c>
      <c r="F412" s="1" t="str" cm="1">
        <f t="array" ref="F41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412" s="1">
        <f>siłownia[[#This Row],[Serie]]*siłownia[[#This Row],[Powtórzenia]]*siłownia[[#This Row],[Ciężar kg]]</f>
        <v>460</v>
      </c>
      <c r="H412" s="1">
        <f>SUMIFS(siłownia[Intensywność dzienna],siłownia[data],siłownia[[#This Row],[data]],siłownia[Ćwiczenia],siłownia[[#This Row],[Ćwiczenia]])</f>
        <v>460</v>
      </c>
      <c r="I412" s="2">
        <f>IFERROR(G412/siłownia[[#This Row],[intensywność]],"Trening")</f>
        <v>1</v>
      </c>
      <c r="J412" s="1">
        <f>_xlfn.MAXIFS(siłownia[Ciężar kg],siłownia[Ćwiczenia],siłownia[[#This Row],[Ćwiczenia]])</f>
        <v>23</v>
      </c>
      <c r="K412" s="19">
        <f>siłownia[[#This Row],[Ciężar kg]]/siłownia[[#This Row],[max total]]</f>
        <v>1</v>
      </c>
      <c r="L412" s="1">
        <v>93</v>
      </c>
      <c r="M412" s="1">
        <f>WEEKNUM(siłownia[[#This Row],[data]],2)</f>
        <v>14</v>
      </c>
    </row>
    <row r="413" spans="1:13" x14ac:dyDescent="0.25">
      <c r="A413" s="4" t="s">
        <v>0</v>
      </c>
      <c r="B413" s="3">
        <v>45388</v>
      </c>
      <c r="C413" s="1">
        <v>2</v>
      </c>
      <c r="D413" s="1">
        <v>6</v>
      </c>
      <c r="E413" s="1">
        <v>20</v>
      </c>
      <c r="F413" s="1" t="str" cm="1">
        <f t="array" ref="F41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413" s="1">
        <f>siłownia[[#This Row],[Serie]]*siłownia[[#This Row],[Powtórzenia]]*siłownia[[#This Row],[Ciężar kg]]</f>
        <v>240</v>
      </c>
      <c r="H413" s="1">
        <f>SUMIFS(siłownia[Intensywność dzienna],siłownia[data],siłownia[[#This Row],[data]],siłownia[Ćwiczenia],siłownia[[#This Row],[Ćwiczenia]])</f>
        <v>480</v>
      </c>
      <c r="I413" s="2">
        <f>IFERROR(G413/siłownia[[#This Row],[intensywność]],"Trening")</f>
        <v>0.5</v>
      </c>
      <c r="J413" s="1">
        <f>_xlfn.MAXIFS(siłownia[Ciężar kg],siłownia[Ćwiczenia],siłownia[[#This Row],[Ćwiczenia]])</f>
        <v>30</v>
      </c>
      <c r="K413" s="19">
        <f>siłownia[[#This Row],[Ciężar kg]]/siłownia[[#This Row],[max total]]</f>
        <v>0.66666666666666663</v>
      </c>
      <c r="L413" s="1">
        <v>93</v>
      </c>
      <c r="M413" s="1">
        <f>WEEKNUM(siłownia[[#This Row],[data]],2)</f>
        <v>14</v>
      </c>
    </row>
    <row r="414" spans="1:13" x14ac:dyDescent="0.25">
      <c r="A414" s="4" t="s">
        <v>0</v>
      </c>
      <c r="B414" s="3">
        <v>45388</v>
      </c>
      <c r="C414" s="1">
        <v>2</v>
      </c>
      <c r="D414" s="1">
        <v>12</v>
      </c>
      <c r="E414" s="1">
        <v>10</v>
      </c>
      <c r="F414" s="1" t="str" cm="1">
        <f t="array" ref="F41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414" s="1">
        <f>siłownia[[#This Row],[Serie]]*siłownia[[#This Row],[Powtórzenia]]*siłownia[[#This Row],[Ciężar kg]]</f>
        <v>240</v>
      </c>
      <c r="H414" s="1">
        <f>SUMIFS(siłownia[Intensywność dzienna],siłownia[data],siłownia[[#This Row],[data]],siłownia[Ćwiczenia],siłownia[[#This Row],[Ćwiczenia]])</f>
        <v>480</v>
      </c>
      <c r="I414" s="2">
        <f>IFERROR(G414/siłownia[[#This Row],[intensywność]],"Trening")</f>
        <v>0.5</v>
      </c>
      <c r="J414" s="1">
        <f>_xlfn.MAXIFS(siłownia[Ciężar kg],siłownia[Ćwiczenia],siłownia[[#This Row],[Ćwiczenia]])</f>
        <v>30</v>
      </c>
      <c r="K414" s="19">
        <f>siłownia[[#This Row],[Ciężar kg]]/siłownia[[#This Row],[max total]]</f>
        <v>0.33333333333333331</v>
      </c>
      <c r="L414" s="1">
        <v>93</v>
      </c>
      <c r="M414" s="1">
        <f>WEEKNUM(siłownia[[#This Row],[data]],2)</f>
        <v>14</v>
      </c>
    </row>
    <row r="415" spans="1:13" x14ac:dyDescent="0.25">
      <c r="A415" s="4" t="s">
        <v>44</v>
      </c>
      <c r="B415" s="3">
        <v>45388</v>
      </c>
      <c r="C415" s="1">
        <v>3</v>
      </c>
      <c r="D415" s="1">
        <v>8</v>
      </c>
      <c r="E415" s="1">
        <v>12.5</v>
      </c>
      <c r="F415" s="1" t="str" cm="1">
        <f t="array" ref="F41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415" s="1">
        <f>siłownia[[#This Row],[Serie]]*siłownia[[#This Row],[Powtórzenia]]*siłownia[[#This Row],[Ciężar kg]]</f>
        <v>300</v>
      </c>
      <c r="H415" s="1">
        <f>SUMIFS(siłownia[Intensywność dzienna],siłownia[data],siłownia[[#This Row],[data]],siłownia[Ćwiczenia],siłownia[[#This Row],[Ćwiczenia]])</f>
        <v>300</v>
      </c>
      <c r="I415" s="2">
        <f>IFERROR(G415/siłownia[[#This Row],[intensywność]],"Trening")</f>
        <v>1</v>
      </c>
      <c r="J415" s="1">
        <f>_xlfn.MAXIFS(siłownia[Ciężar kg],siłownia[Ćwiczenia],siłownia[[#This Row],[Ćwiczenia]])</f>
        <v>12.5</v>
      </c>
      <c r="K415" s="19">
        <f>siłownia[[#This Row],[Ciężar kg]]/siłownia[[#This Row],[max total]]</f>
        <v>1</v>
      </c>
      <c r="L415" s="1">
        <v>93</v>
      </c>
      <c r="M415" s="1">
        <f>WEEKNUM(siłownia[[#This Row],[data]],2)</f>
        <v>14</v>
      </c>
    </row>
    <row r="416" spans="1:13" x14ac:dyDescent="0.25">
      <c r="A416" s="4" t="s">
        <v>6</v>
      </c>
      <c r="B416" s="3">
        <v>45390</v>
      </c>
      <c r="F416" s="1" t="str" cm="1">
        <f t="array" ref="F41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416" s="19"/>
      <c r="L416" s="1">
        <v>92</v>
      </c>
      <c r="M416" s="1">
        <f>WEEKNUM(siłownia[[#This Row],[data]],2)</f>
        <v>15</v>
      </c>
    </row>
    <row r="417" spans="1:13" x14ac:dyDescent="0.25">
      <c r="A417" s="4" t="s">
        <v>16</v>
      </c>
      <c r="B417" s="3">
        <v>45390</v>
      </c>
      <c r="C417" s="1">
        <v>1</v>
      </c>
      <c r="D417" s="1">
        <v>1</v>
      </c>
      <c r="E417" s="1">
        <v>10</v>
      </c>
      <c r="F417" s="1" t="str" cm="1">
        <f t="array" ref="F41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Cardio</v>
      </c>
      <c r="G417" s="1">
        <f>siłownia[[#This Row],[Serie]]*siłownia[[#This Row],[Powtórzenia]]*siłownia[[#This Row],[Ciężar kg]]</f>
        <v>10</v>
      </c>
      <c r="H417" s="1">
        <f>SUMIFS(siłownia[Intensywność dzienna],siłownia[data],siłownia[[#This Row],[data]],siłownia[Ćwiczenia],siłownia[[#This Row],[Ćwiczenia]])</f>
        <v>10</v>
      </c>
      <c r="I417" s="2">
        <f>IFERROR(G417/siłownia[[#This Row],[intensywność]],"Trening")</f>
        <v>1</v>
      </c>
      <c r="J417" s="1">
        <f>_xlfn.MAXIFS(siłownia[Ciężar kg],siłownia[Ćwiczenia],siłownia[[#This Row],[Ćwiczenia]])</f>
        <v>45</v>
      </c>
      <c r="K417" s="19">
        <f>siłownia[[#This Row],[Ciężar kg]]/siłownia[[#This Row],[max total]]</f>
        <v>0.22222222222222221</v>
      </c>
      <c r="L417" s="1">
        <v>92</v>
      </c>
      <c r="M417" s="1">
        <f>WEEKNUM(siłownia[[#This Row],[data]],2)</f>
        <v>15</v>
      </c>
    </row>
    <row r="418" spans="1:13" x14ac:dyDescent="0.25">
      <c r="A418" s="4" t="s">
        <v>15</v>
      </c>
      <c r="B418" s="3">
        <v>45390</v>
      </c>
      <c r="C418" s="1">
        <v>3</v>
      </c>
      <c r="D418" s="1">
        <v>7</v>
      </c>
      <c r="E418" s="1">
        <v>60</v>
      </c>
      <c r="F418" s="1" t="str" cm="1">
        <f t="array" ref="F41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418" s="1">
        <f>siłownia[[#This Row],[Serie]]*siłownia[[#This Row],[Powtórzenia]]*siłownia[[#This Row],[Ciężar kg]]</f>
        <v>1260</v>
      </c>
      <c r="H418" s="1">
        <f>SUMIFS(siłownia[Intensywność dzienna],siłownia[data],siłownia[[#This Row],[data]],siłownia[Ćwiczenia],siłownia[[#This Row],[Ćwiczenia]])</f>
        <v>1760</v>
      </c>
      <c r="I418" s="2">
        <f>IFERROR(G418/siłownia[[#This Row],[intensywność]],"Trening")</f>
        <v>0.71590909090909094</v>
      </c>
      <c r="J418" s="1">
        <f>_xlfn.MAXIFS(siłownia[Ciężar kg],siłownia[Ćwiczenia],siłownia[[#This Row],[Ćwiczenia]])</f>
        <v>70</v>
      </c>
      <c r="K418" s="19">
        <f>siłownia[[#This Row],[Ciężar kg]]/siłownia[[#This Row],[max total]]</f>
        <v>0.8571428571428571</v>
      </c>
      <c r="L418" s="1">
        <v>92</v>
      </c>
      <c r="M418" s="1">
        <f>WEEKNUM(siłownia[[#This Row],[data]],2)</f>
        <v>15</v>
      </c>
    </row>
    <row r="419" spans="1:13" x14ac:dyDescent="0.25">
      <c r="A419" s="4" t="s">
        <v>15</v>
      </c>
      <c r="B419" s="3">
        <v>45390</v>
      </c>
      <c r="C419" s="1">
        <v>1</v>
      </c>
      <c r="D419" s="1">
        <v>10</v>
      </c>
      <c r="E419" s="1">
        <v>50</v>
      </c>
      <c r="F419" s="1" t="str" cm="1">
        <f t="array" ref="F41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419" s="1">
        <f>siłownia[[#This Row],[Serie]]*siłownia[[#This Row],[Powtórzenia]]*siłownia[[#This Row],[Ciężar kg]]</f>
        <v>500</v>
      </c>
      <c r="H419" s="1">
        <f>SUMIFS(siłownia[Intensywność dzienna],siłownia[data],siłownia[[#This Row],[data]],siłownia[Ćwiczenia],siłownia[[#This Row],[Ćwiczenia]])</f>
        <v>1760</v>
      </c>
      <c r="I419" s="2">
        <f>IFERROR(G419/siłownia[[#This Row],[intensywność]],"Trening")</f>
        <v>0.28409090909090912</v>
      </c>
      <c r="J419" s="1">
        <f>_xlfn.MAXIFS(siłownia[Ciężar kg],siłownia[Ćwiczenia],siłownia[[#This Row],[Ćwiczenia]])</f>
        <v>70</v>
      </c>
      <c r="K419" s="19">
        <f>siłownia[[#This Row],[Ciężar kg]]/siłownia[[#This Row],[max total]]</f>
        <v>0.7142857142857143</v>
      </c>
      <c r="L419" s="1">
        <v>92</v>
      </c>
      <c r="M419" s="1">
        <f>WEEKNUM(siłownia[[#This Row],[data]],2)</f>
        <v>15</v>
      </c>
    </row>
    <row r="420" spans="1:13" x14ac:dyDescent="0.25">
      <c r="A420" s="4" t="s">
        <v>14</v>
      </c>
      <c r="B420" s="3">
        <v>45390</v>
      </c>
      <c r="C420" s="1">
        <v>1</v>
      </c>
      <c r="D420" s="1">
        <v>8</v>
      </c>
      <c r="E420" s="1">
        <v>40</v>
      </c>
      <c r="F420" s="1" t="str" cm="1">
        <f t="array" ref="F42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420" s="1">
        <f>siłownia[[#This Row],[Serie]]*siłownia[[#This Row],[Powtórzenia]]*siłownia[[#This Row],[Ciężar kg]]</f>
        <v>320</v>
      </c>
      <c r="H420" s="1">
        <f>SUMIFS(siłownia[Intensywność dzienna],siłownia[data],siłownia[[#This Row],[data]],siłownia[Ćwiczenia],siłownia[[#This Row],[Ćwiczenia]])</f>
        <v>635</v>
      </c>
      <c r="I420" s="2">
        <f>IFERROR(G420/siłownia[[#This Row],[intensywność]],"Trening")</f>
        <v>0.50393700787401574</v>
      </c>
      <c r="J420" s="1">
        <f>_xlfn.MAXIFS(siłownia[Ciężar kg],siłownia[Ćwiczenia],siłownia[[#This Row],[Ćwiczenia]])</f>
        <v>60</v>
      </c>
      <c r="K420" s="19">
        <f>siłownia[[#This Row],[Ciężar kg]]/siłownia[[#This Row],[max total]]</f>
        <v>0.66666666666666663</v>
      </c>
      <c r="L420" s="1">
        <v>92</v>
      </c>
      <c r="M420" s="1">
        <f>WEEKNUM(siłownia[[#This Row],[data]],2)</f>
        <v>15</v>
      </c>
    </row>
    <row r="421" spans="1:13" x14ac:dyDescent="0.25">
      <c r="A421" s="4" t="s">
        <v>14</v>
      </c>
      <c r="B421" s="3">
        <v>45390</v>
      </c>
      <c r="C421" s="1">
        <v>3</v>
      </c>
      <c r="D421" s="1">
        <v>7</v>
      </c>
      <c r="E421" s="1">
        <v>15</v>
      </c>
      <c r="F421" s="1" t="str" cm="1">
        <f t="array" ref="F42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421" s="1">
        <f>siłownia[[#This Row],[Serie]]*siłownia[[#This Row],[Powtórzenia]]*siłownia[[#This Row],[Ciężar kg]]</f>
        <v>315</v>
      </c>
      <c r="H421" s="1">
        <f>SUMIFS(siłownia[Intensywność dzienna],siłownia[data],siłownia[[#This Row],[data]],siłownia[Ćwiczenia],siłownia[[#This Row],[Ćwiczenia]])</f>
        <v>635</v>
      </c>
      <c r="I421" s="2">
        <f>IFERROR(G421/siłownia[[#This Row],[intensywność]],"Trening")</f>
        <v>0.49606299212598426</v>
      </c>
      <c r="J421" s="1">
        <f>_xlfn.MAXIFS(siłownia[Ciężar kg],siłownia[Ćwiczenia],siłownia[[#This Row],[Ćwiczenia]])</f>
        <v>60</v>
      </c>
      <c r="K421" s="19">
        <f>siłownia[[#This Row],[Ciężar kg]]/siłownia[[#This Row],[max total]]</f>
        <v>0.25</v>
      </c>
      <c r="L421" s="1">
        <v>92</v>
      </c>
      <c r="M421" s="1">
        <f>WEEKNUM(siłownia[[#This Row],[data]],2)</f>
        <v>15</v>
      </c>
    </row>
    <row r="422" spans="1:13" x14ac:dyDescent="0.25">
      <c r="A422" s="4" t="s">
        <v>13</v>
      </c>
      <c r="B422" s="3">
        <v>45390</v>
      </c>
      <c r="C422" s="1">
        <v>3</v>
      </c>
      <c r="D422" s="1">
        <v>5</v>
      </c>
      <c r="E422" s="1">
        <v>1</v>
      </c>
      <c r="F422" s="1" t="str" cm="1">
        <f t="array" ref="F42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422" s="1">
        <f>siłownia[[#This Row],[Serie]]*siłownia[[#This Row],[Powtórzenia]]*siłownia[[#This Row],[Ciężar kg]]</f>
        <v>15</v>
      </c>
      <c r="H422" s="1">
        <f>SUMIFS(siłownia[Intensywność dzienna],siłownia[data],siłownia[[#This Row],[data]],siłownia[Ćwiczenia],siłownia[[#This Row],[Ćwiczenia]])</f>
        <v>15</v>
      </c>
      <c r="I422" s="2">
        <f>IFERROR(G422/siłownia[[#This Row],[intensywność]],"Trening")</f>
        <v>1</v>
      </c>
      <c r="J422" s="1">
        <f>_xlfn.MAXIFS(siłownia[Ciężar kg],siłownia[Ćwiczenia],siłownia[[#This Row],[Ćwiczenia]])</f>
        <v>41</v>
      </c>
      <c r="K422" s="19">
        <f>siłownia[[#This Row],[Ciężar kg]]/siłownia[[#This Row],[max total]]</f>
        <v>2.4390243902439025E-2</v>
      </c>
      <c r="L422" s="1">
        <v>92</v>
      </c>
      <c r="M422" s="1">
        <f>WEEKNUM(siłownia[[#This Row],[data]],2)</f>
        <v>15</v>
      </c>
    </row>
    <row r="423" spans="1:13" x14ac:dyDescent="0.25">
      <c r="A423" s="4" t="s">
        <v>12</v>
      </c>
      <c r="B423" s="3">
        <v>45390</v>
      </c>
      <c r="C423" s="1">
        <v>4</v>
      </c>
      <c r="D423" s="1">
        <v>8</v>
      </c>
      <c r="E423" s="1">
        <v>50</v>
      </c>
      <c r="F423" s="1" t="str" cm="1">
        <f t="array" ref="F42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Klatka Piersiowa</v>
      </c>
      <c r="G423" s="1">
        <f>siłownia[[#This Row],[Serie]]*siłownia[[#This Row],[Powtórzenia]]*siłownia[[#This Row],[Ciężar kg]]</f>
        <v>1600</v>
      </c>
      <c r="H423" s="1">
        <f>SUMIFS(siłownia[Intensywność dzienna],siłownia[data],siłownia[[#This Row],[data]],siłownia[Ćwiczenia],siłownia[[#This Row],[Ćwiczenia]])</f>
        <v>1600</v>
      </c>
      <c r="I423" s="2">
        <f>IFERROR(G423/siłownia[[#This Row],[intensywność]],"Trening")</f>
        <v>1</v>
      </c>
      <c r="J423" s="1">
        <f>_xlfn.MAXIFS(siłownia[Ciężar kg],siłownia[Ćwiczenia],siłownia[[#This Row],[Ćwiczenia]])</f>
        <v>50</v>
      </c>
      <c r="K423" s="19">
        <f>siłownia[[#This Row],[Ciężar kg]]/siłownia[[#This Row],[max total]]</f>
        <v>1</v>
      </c>
      <c r="L423" s="1">
        <v>92</v>
      </c>
      <c r="M423" s="1">
        <f>WEEKNUM(siłownia[[#This Row],[data]],2)</f>
        <v>15</v>
      </c>
    </row>
    <row r="424" spans="1:13" x14ac:dyDescent="0.25">
      <c r="A424" s="4" t="s">
        <v>11</v>
      </c>
      <c r="B424" s="3">
        <v>45390</v>
      </c>
      <c r="C424" s="1">
        <v>2</v>
      </c>
      <c r="D424" s="1">
        <v>6</v>
      </c>
      <c r="E424" s="1">
        <v>16</v>
      </c>
      <c r="F424" s="1" t="str" cm="1">
        <f t="array" ref="F42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424" s="1">
        <f>siłownia[[#This Row],[Serie]]*siłownia[[#This Row],[Powtórzenia]]*siłownia[[#This Row],[Ciężar kg]]</f>
        <v>192</v>
      </c>
      <c r="H424" s="1">
        <f>SUMIFS(siłownia[Intensywność dzienna],siłownia[data],siłownia[[#This Row],[data]],siłownia[Ćwiczenia],siłownia[[#This Row],[Ćwiczenia]])</f>
        <v>472</v>
      </c>
      <c r="I424" s="2">
        <f>IFERROR(G424/siłownia[[#This Row],[intensywność]],"Trening")</f>
        <v>0.40677966101694918</v>
      </c>
      <c r="J424" s="1">
        <f>_xlfn.MAXIFS(siłownia[Ciężar kg],siłownia[Ćwiczenia],siłownia[[#This Row],[Ćwiczenia]])</f>
        <v>16</v>
      </c>
      <c r="K424" s="19">
        <f>siłownia[[#This Row],[Ciężar kg]]/siłownia[[#This Row],[max total]]</f>
        <v>1</v>
      </c>
      <c r="L424" s="1">
        <v>92</v>
      </c>
      <c r="M424" s="1">
        <f>WEEKNUM(siłownia[[#This Row],[data]],2)</f>
        <v>15</v>
      </c>
    </row>
    <row r="425" spans="1:13" x14ac:dyDescent="0.25">
      <c r="A425" s="4" t="s">
        <v>11</v>
      </c>
      <c r="B425" s="3">
        <v>45390</v>
      </c>
      <c r="C425" s="1">
        <v>2</v>
      </c>
      <c r="D425" s="1">
        <v>14</v>
      </c>
      <c r="E425" s="1">
        <v>10</v>
      </c>
      <c r="F425" s="1" t="str" cm="1">
        <f t="array" ref="F42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425" s="1">
        <f>siłownia[[#This Row],[Serie]]*siłownia[[#This Row],[Powtórzenia]]*siłownia[[#This Row],[Ciężar kg]]</f>
        <v>280</v>
      </c>
      <c r="H425" s="1">
        <f>SUMIFS(siłownia[Intensywność dzienna],siłownia[data],siłownia[[#This Row],[data]],siłownia[Ćwiczenia],siłownia[[#This Row],[Ćwiczenia]])</f>
        <v>472</v>
      </c>
      <c r="I425" s="2">
        <f>IFERROR(G425/siłownia[[#This Row],[intensywność]],"Trening")</f>
        <v>0.59322033898305082</v>
      </c>
      <c r="J425" s="1">
        <f>_xlfn.MAXIFS(siłownia[Ciężar kg],siłownia[Ćwiczenia],siłownia[[#This Row],[Ćwiczenia]])</f>
        <v>16</v>
      </c>
      <c r="K425" s="19">
        <f>siłownia[[#This Row],[Ciężar kg]]/siłownia[[#This Row],[max total]]</f>
        <v>0.625</v>
      </c>
      <c r="L425" s="1">
        <v>92</v>
      </c>
      <c r="M425" s="1">
        <f>WEEKNUM(siłownia[[#This Row],[data]],2)</f>
        <v>15</v>
      </c>
    </row>
    <row r="426" spans="1:13" x14ac:dyDescent="0.25">
      <c r="A426" s="4" t="s">
        <v>10</v>
      </c>
      <c r="B426" s="3">
        <v>45390</v>
      </c>
      <c r="C426" s="1">
        <v>3</v>
      </c>
      <c r="D426" s="1">
        <v>12</v>
      </c>
      <c r="E426" s="1">
        <v>5</v>
      </c>
      <c r="F426" s="1" t="str" cm="1">
        <f t="array" ref="F42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426" s="1">
        <f>siłownia[[#This Row],[Serie]]*siłownia[[#This Row],[Powtórzenia]]*siłownia[[#This Row],[Ciężar kg]]</f>
        <v>180</v>
      </c>
      <c r="H426" s="1">
        <f>SUMIFS(siłownia[Intensywność dzienna],siłownia[data],siłownia[[#This Row],[data]],siłownia[Ćwiczenia],siłownia[[#This Row],[Ćwiczenia]])</f>
        <v>180</v>
      </c>
      <c r="I426" s="2">
        <f>IFERROR(G426/siłownia[[#This Row],[intensywność]],"Trening")</f>
        <v>1</v>
      </c>
      <c r="J426" s="1">
        <f>_xlfn.MAXIFS(siłownia[Ciężar kg],siłownia[Ćwiczenia],siłownia[[#This Row],[Ćwiczenia]])</f>
        <v>7</v>
      </c>
      <c r="K426" s="19">
        <f>siłownia[[#This Row],[Ciężar kg]]/siłownia[[#This Row],[max total]]</f>
        <v>0.7142857142857143</v>
      </c>
      <c r="L426" s="1">
        <v>92</v>
      </c>
      <c r="M426" s="1">
        <f>WEEKNUM(siłownia[[#This Row],[data]],2)</f>
        <v>15</v>
      </c>
    </row>
    <row r="427" spans="1:13" x14ac:dyDescent="0.25">
      <c r="A427" s="4" t="s">
        <v>9</v>
      </c>
      <c r="B427" s="3">
        <v>45390</v>
      </c>
      <c r="C427" s="1">
        <v>2</v>
      </c>
      <c r="D427" s="1">
        <v>10</v>
      </c>
      <c r="E427" s="1">
        <v>8</v>
      </c>
      <c r="F427" s="1" t="str" cm="1">
        <f t="array" ref="F42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427" s="1">
        <f>siłownia[[#This Row],[Serie]]*siłownia[[#This Row],[Powtórzenia]]*siłownia[[#This Row],[Ciężar kg]]</f>
        <v>160</v>
      </c>
      <c r="H427" s="1">
        <f>SUMIFS(siłownia[Intensywność dzienna],siłownia[data],siłownia[[#This Row],[data]],siłownia[Ćwiczenia],siłownia[[#This Row],[Ćwiczenia]])</f>
        <v>340</v>
      </c>
      <c r="I427" s="2">
        <f>IFERROR(G427/siłownia[[#This Row],[intensywność]],"Trening")</f>
        <v>0.47058823529411764</v>
      </c>
      <c r="J427" s="1">
        <f>_xlfn.MAXIFS(siłownia[Ciężar kg],siłownia[Ćwiczenia],siłownia[[#This Row],[Ćwiczenia]])</f>
        <v>10</v>
      </c>
      <c r="K427" s="19">
        <f>siłownia[[#This Row],[Ciężar kg]]/siłownia[[#This Row],[max total]]</f>
        <v>0.8</v>
      </c>
      <c r="L427" s="1">
        <v>92</v>
      </c>
      <c r="M427" s="1">
        <f>WEEKNUM(siłownia[[#This Row],[data]],2)</f>
        <v>15</v>
      </c>
    </row>
    <row r="428" spans="1:13" x14ac:dyDescent="0.25">
      <c r="A428" s="4" t="s">
        <v>9</v>
      </c>
      <c r="B428" s="3">
        <v>45390</v>
      </c>
      <c r="C428" s="1">
        <v>2</v>
      </c>
      <c r="D428" s="1">
        <v>15</v>
      </c>
      <c r="E428" s="1">
        <v>6</v>
      </c>
      <c r="F428" s="1" t="str" cm="1">
        <f t="array" ref="F42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428" s="1">
        <f>siłownia[[#This Row],[Serie]]*siłownia[[#This Row],[Powtórzenia]]*siłownia[[#This Row],[Ciężar kg]]</f>
        <v>180</v>
      </c>
      <c r="H428" s="1">
        <f>SUMIFS(siłownia[Intensywność dzienna],siłownia[data],siłownia[[#This Row],[data]],siłownia[Ćwiczenia],siłownia[[#This Row],[Ćwiczenia]])</f>
        <v>340</v>
      </c>
      <c r="I428" s="2">
        <f>IFERROR(G428/siłownia[[#This Row],[intensywność]],"Trening")</f>
        <v>0.52941176470588236</v>
      </c>
      <c r="J428" s="1">
        <f>_xlfn.MAXIFS(siłownia[Ciężar kg],siłownia[Ćwiczenia],siłownia[[#This Row],[Ćwiczenia]])</f>
        <v>10</v>
      </c>
      <c r="K428" s="19">
        <f>siłownia[[#This Row],[Ciężar kg]]/siłownia[[#This Row],[max total]]</f>
        <v>0.6</v>
      </c>
      <c r="L428" s="1">
        <v>92</v>
      </c>
      <c r="M428" s="1">
        <f>WEEKNUM(siłownia[[#This Row],[data]],2)</f>
        <v>15</v>
      </c>
    </row>
    <row r="429" spans="1:13" x14ac:dyDescent="0.25">
      <c r="A429" s="4" t="s">
        <v>8</v>
      </c>
      <c r="B429" s="3">
        <v>45390</v>
      </c>
      <c r="C429" s="1">
        <v>2</v>
      </c>
      <c r="D429" s="1">
        <v>10</v>
      </c>
      <c r="E429" s="1">
        <v>10</v>
      </c>
      <c r="F429" s="1" t="str" cm="1">
        <f t="array" ref="F42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429" s="1">
        <f>siłownia[[#This Row],[Serie]]*siłownia[[#This Row],[Powtórzenia]]*siłownia[[#This Row],[Ciężar kg]]</f>
        <v>200</v>
      </c>
      <c r="H429" s="1">
        <f>SUMIFS(siłownia[Intensywność dzienna],siłownia[data],siłownia[[#This Row],[data]],siłownia[Ćwiczenia],siłownia[[#This Row],[Ćwiczenia]])</f>
        <v>440</v>
      </c>
      <c r="I429" s="2">
        <f>IFERROR(G429/siłownia[[#This Row],[intensywność]],"Trening")</f>
        <v>0.45454545454545453</v>
      </c>
      <c r="J429" s="1">
        <f>_xlfn.MAXIFS(siłownia[Ciężar kg],siłownia[Ćwiczenia],siłownia[[#This Row],[Ćwiczenia]])</f>
        <v>20</v>
      </c>
      <c r="K429" s="19">
        <f>siłownia[[#This Row],[Ciężar kg]]/siłownia[[#This Row],[max total]]</f>
        <v>0.5</v>
      </c>
      <c r="L429" s="1">
        <v>92</v>
      </c>
      <c r="M429" s="1">
        <f>WEEKNUM(siłownia[[#This Row],[data]],2)</f>
        <v>15</v>
      </c>
    </row>
    <row r="430" spans="1:13" x14ac:dyDescent="0.25">
      <c r="A430" s="4" t="s">
        <v>8</v>
      </c>
      <c r="B430" s="3">
        <v>45390</v>
      </c>
      <c r="C430" s="1">
        <v>2</v>
      </c>
      <c r="D430" s="1">
        <v>6</v>
      </c>
      <c r="E430" s="1">
        <v>20</v>
      </c>
      <c r="F430" s="1" t="str" cm="1">
        <f t="array" ref="F43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430" s="1">
        <f>siłownia[[#This Row],[Serie]]*siłownia[[#This Row],[Powtórzenia]]*siłownia[[#This Row],[Ciężar kg]]</f>
        <v>240</v>
      </c>
      <c r="H430" s="1">
        <f>SUMIFS(siłownia[Intensywność dzienna],siłownia[data],siłownia[[#This Row],[data]],siłownia[Ćwiczenia],siłownia[[#This Row],[Ćwiczenia]])</f>
        <v>440</v>
      </c>
      <c r="I430" s="2">
        <f>IFERROR(G430/siłownia[[#This Row],[intensywność]],"Trening")</f>
        <v>0.54545454545454541</v>
      </c>
      <c r="J430" s="1">
        <f>_xlfn.MAXIFS(siłownia[Ciężar kg],siłownia[Ćwiczenia],siłownia[[#This Row],[Ćwiczenia]])</f>
        <v>20</v>
      </c>
      <c r="K430" s="19">
        <f>siłownia[[#This Row],[Ciężar kg]]/siłownia[[#This Row],[max total]]</f>
        <v>1</v>
      </c>
      <c r="L430" s="1">
        <v>92</v>
      </c>
      <c r="M430" s="1">
        <f>WEEKNUM(siłownia[[#This Row],[data]],2)</f>
        <v>15</v>
      </c>
    </row>
    <row r="431" spans="1:13" x14ac:dyDescent="0.25">
      <c r="A431" s="4" t="s">
        <v>7</v>
      </c>
      <c r="B431" s="3">
        <v>45390</v>
      </c>
      <c r="C431" s="1">
        <v>3</v>
      </c>
      <c r="D431" s="1">
        <v>10</v>
      </c>
      <c r="E431" s="1">
        <v>30</v>
      </c>
      <c r="F431" s="1" t="str" cm="1">
        <f t="array" ref="F43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Triceps</v>
      </c>
      <c r="G431" s="1">
        <f>siłownia[[#This Row],[Serie]]*siłownia[[#This Row],[Powtórzenia]]*siłownia[[#This Row],[Ciężar kg]]</f>
        <v>900</v>
      </c>
      <c r="H431" s="1">
        <f>SUMIFS(siłownia[Intensywność dzienna],siłownia[data],siłownia[[#This Row],[data]],siłownia[Ćwiczenia],siłownia[[#This Row],[Ćwiczenia]])</f>
        <v>900</v>
      </c>
      <c r="I431" s="2">
        <f>IFERROR(G431/siłownia[[#This Row],[intensywność]],"Trening")</f>
        <v>1</v>
      </c>
      <c r="J431" s="1">
        <f>_xlfn.MAXIFS(siłownia[Ciężar kg],siłownia[Ćwiczenia],siłownia[[#This Row],[Ćwiczenia]])</f>
        <v>35</v>
      </c>
      <c r="K431" s="19">
        <f>siłownia[[#This Row],[Ciężar kg]]/siłownia[[#This Row],[max total]]</f>
        <v>0.8571428571428571</v>
      </c>
      <c r="L431" s="1">
        <v>92</v>
      </c>
      <c r="M431" s="1">
        <f>WEEKNUM(siłownia[[#This Row],[data]],2)</f>
        <v>15</v>
      </c>
    </row>
    <row r="432" spans="1:13" x14ac:dyDescent="0.25">
      <c r="A432" s="4" t="s">
        <v>6</v>
      </c>
      <c r="B432" s="3">
        <v>45392</v>
      </c>
      <c r="F432" s="1" t="str" cm="1">
        <f t="array" ref="F432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/>
      </c>
      <c r="K432" s="19"/>
      <c r="L432" s="1">
        <v>92</v>
      </c>
      <c r="M432" s="1">
        <f>WEEKNUM(siłownia[[#This Row],[data]],2)</f>
        <v>15</v>
      </c>
    </row>
    <row r="433" spans="1:13" x14ac:dyDescent="0.25">
      <c r="A433" s="4" t="s">
        <v>43</v>
      </c>
      <c r="B433" s="3">
        <v>45392</v>
      </c>
      <c r="C433" s="1">
        <v>3</v>
      </c>
      <c r="D433" s="1">
        <v>8</v>
      </c>
      <c r="E433" s="1">
        <v>40</v>
      </c>
      <c r="F433" s="1" t="str" cm="1">
        <f t="array" ref="F433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433" s="1">
        <f>siłownia[[#This Row],[Serie]]*siłownia[[#This Row],[Powtórzenia]]*siłownia[[#This Row],[Ciężar kg]]</f>
        <v>960</v>
      </c>
      <c r="H433" s="1">
        <f>SUMIFS(siłownia[Intensywność dzienna],siłownia[data],siłownia[[#This Row],[data]],siłownia[Ćwiczenia],siłownia[[#This Row],[Ćwiczenia]])</f>
        <v>960</v>
      </c>
      <c r="I433" s="2">
        <f>IFERROR(G433/siłownia[[#This Row],[intensywność]],"Trening")</f>
        <v>1</v>
      </c>
      <c r="J433" s="1">
        <f>_xlfn.MAXIFS(siłownia[Ciężar kg],siłownia[Ćwiczenia],siłownia[[#This Row],[Ćwiczenia]])</f>
        <v>60</v>
      </c>
      <c r="K433" s="19">
        <f>siłownia[[#This Row],[Ciężar kg]]/siłownia[[#This Row],[max total]]</f>
        <v>0.66666666666666663</v>
      </c>
      <c r="L433" s="1">
        <v>92</v>
      </c>
      <c r="M433" s="1">
        <f>WEEKNUM(siłownia[[#This Row],[data]],2)</f>
        <v>15</v>
      </c>
    </row>
    <row r="434" spans="1:13" x14ac:dyDescent="0.25">
      <c r="A434" s="4" t="s">
        <v>5</v>
      </c>
      <c r="B434" s="3">
        <v>45392</v>
      </c>
      <c r="C434" s="1">
        <v>3</v>
      </c>
      <c r="D434" s="1">
        <v>12</v>
      </c>
      <c r="E434" s="1">
        <v>16</v>
      </c>
      <c r="F434" s="1" t="str" cm="1">
        <f t="array" ref="F434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434" s="1">
        <f>siłownia[[#This Row],[Serie]]*siłownia[[#This Row],[Powtórzenia]]*siłownia[[#This Row],[Ciężar kg]]</f>
        <v>576</v>
      </c>
      <c r="H434" s="1">
        <f>SUMIFS(siłownia[Intensywność dzienna],siłownia[data],siłownia[[#This Row],[data]],siłownia[Ćwiczenia],siłownia[[#This Row],[Ćwiczenia]])</f>
        <v>576</v>
      </c>
      <c r="I434" s="2">
        <f>IFERROR(G434/siłownia[[#This Row],[intensywność]],"Trening")</f>
        <v>1</v>
      </c>
      <c r="J434" s="1">
        <f>_xlfn.MAXIFS(siłownia[Ciężar kg],siłownia[Ćwiczenia],siłownia[[#This Row],[Ćwiczenia]])</f>
        <v>17.5</v>
      </c>
      <c r="K434" s="19">
        <f>siłownia[[#This Row],[Ciężar kg]]/siłownia[[#This Row],[max total]]</f>
        <v>0.91428571428571426</v>
      </c>
      <c r="L434" s="1">
        <v>90</v>
      </c>
      <c r="M434" s="1">
        <f>WEEKNUM(siłownia[[#This Row],[data]],2)</f>
        <v>15</v>
      </c>
    </row>
    <row r="435" spans="1:13" x14ac:dyDescent="0.25">
      <c r="A435" s="4" t="s">
        <v>4</v>
      </c>
      <c r="B435" s="3">
        <v>45392</v>
      </c>
      <c r="C435" s="1">
        <v>3</v>
      </c>
      <c r="D435" s="1">
        <v>12</v>
      </c>
      <c r="E435" s="1">
        <v>6</v>
      </c>
      <c r="F435" s="1" t="str" cm="1">
        <f t="array" ref="F435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435" s="1">
        <f>siłownia[[#This Row],[Serie]]*siłownia[[#This Row],[Powtórzenia]]*siłownia[[#This Row],[Ciężar kg]]</f>
        <v>216</v>
      </c>
      <c r="H435" s="1">
        <f>SUMIFS(siłownia[Intensywność dzienna],siłownia[data],siłownia[[#This Row],[data]],siłownia[Ćwiczenia],siłownia[[#This Row],[Ćwiczenia]])</f>
        <v>216</v>
      </c>
      <c r="I435" s="2">
        <f>IFERROR(G435/siłownia[[#This Row],[intensywność]],"Trening")</f>
        <v>1</v>
      </c>
      <c r="J435" s="1">
        <f>_xlfn.MAXIFS(siłownia[Ciężar kg],siłownia[Ćwiczenia],siłownia[[#This Row],[Ćwiczenia]])</f>
        <v>6</v>
      </c>
      <c r="K435" s="19">
        <f>siłownia[[#This Row],[Ciężar kg]]/siłownia[[#This Row],[max total]]</f>
        <v>1</v>
      </c>
      <c r="L435" s="1">
        <v>90</v>
      </c>
      <c r="M435" s="1">
        <f>WEEKNUM(siłownia[[#This Row],[data]],2)</f>
        <v>15</v>
      </c>
    </row>
    <row r="436" spans="1:13" x14ac:dyDescent="0.25">
      <c r="A436" s="4" t="s">
        <v>3</v>
      </c>
      <c r="B436" s="3">
        <v>45392</v>
      </c>
      <c r="C436" s="1">
        <v>3</v>
      </c>
      <c r="D436" s="1">
        <v>10</v>
      </c>
      <c r="E436" s="1">
        <v>50</v>
      </c>
      <c r="F436" s="1" t="str" cm="1">
        <f t="array" ref="F436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436" s="1">
        <f>siłownia[[#This Row],[Serie]]*siłownia[[#This Row],[Powtórzenia]]*siłownia[[#This Row],[Ciężar kg]]</f>
        <v>1500</v>
      </c>
      <c r="H436" s="1">
        <f>SUMIFS(siłownia[Intensywność dzienna],siłownia[data],siłownia[[#This Row],[data]],siłownia[Ćwiczenia],siłownia[[#This Row],[Ćwiczenia]])</f>
        <v>1500</v>
      </c>
      <c r="I436" s="2">
        <f>IFERROR(G436/siłownia[[#This Row],[intensywność]],"Trening")</f>
        <v>1</v>
      </c>
      <c r="J436" s="1">
        <f>_xlfn.MAXIFS(siłownia[Ciężar kg],siłownia[Ćwiczenia],siłownia[[#This Row],[Ćwiczenia]])</f>
        <v>54.5</v>
      </c>
      <c r="K436" s="19">
        <f>siłownia[[#This Row],[Ciężar kg]]/siłownia[[#This Row],[max total]]</f>
        <v>0.91743119266055051</v>
      </c>
      <c r="L436" s="1">
        <v>90</v>
      </c>
      <c r="M436" s="1">
        <f>WEEKNUM(siłownia[[#This Row],[data]],2)</f>
        <v>15</v>
      </c>
    </row>
    <row r="437" spans="1:13" x14ac:dyDescent="0.25">
      <c r="A437" s="4" t="s">
        <v>2</v>
      </c>
      <c r="B437" s="3">
        <v>45392</v>
      </c>
      <c r="C437" s="1">
        <v>3</v>
      </c>
      <c r="D437" s="1">
        <v>12</v>
      </c>
      <c r="E437" s="1">
        <v>35</v>
      </c>
      <c r="F437" s="1" t="str" cm="1">
        <f t="array" ref="F437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Plecy</v>
      </c>
      <c r="G437" s="1">
        <f>siłownia[[#This Row],[Serie]]*siłownia[[#This Row],[Powtórzenia]]*siłownia[[#This Row],[Ciężar kg]]</f>
        <v>1260</v>
      </c>
      <c r="H437" s="1">
        <f>SUMIFS(siłownia[Intensywność dzienna],siłownia[data],siłownia[[#This Row],[data]],siłownia[Ćwiczenia],siłownia[[#This Row],[Ćwiczenia]])</f>
        <v>1260</v>
      </c>
      <c r="I437" s="2">
        <f>IFERROR(G437/siłownia[[#This Row],[intensywność]],"Trening")</f>
        <v>1</v>
      </c>
      <c r="J437" s="1">
        <f>_xlfn.MAXIFS(siłownia[Ciężar kg],siłownia[Ćwiczenia],siłownia[[#This Row],[Ćwiczenia]])</f>
        <v>43</v>
      </c>
      <c r="K437" s="19">
        <f>siłownia[[#This Row],[Ciężar kg]]/siłownia[[#This Row],[max total]]</f>
        <v>0.81395348837209303</v>
      </c>
      <c r="L437" s="1">
        <v>90</v>
      </c>
      <c r="M437" s="1">
        <f>WEEKNUM(siłownia[[#This Row],[data]],2)</f>
        <v>15</v>
      </c>
    </row>
    <row r="438" spans="1:13" x14ac:dyDescent="0.25">
      <c r="A438" s="4" t="s">
        <v>1</v>
      </c>
      <c r="B438" s="3">
        <v>45392</v>
      </c>
      <c r="C438" s="1">
        <v>3</v>
      </c>
      <c r="D438" s="1">
        <v>12</v>
      </c>
      <c r="E438" s="1">
        <v>6</v>
      </c>
      <c r="F438" s="1" t="str" cm="1">
        <f t="array" ref="F438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Barki</v>
      </c>
      <c r="G438" s="1">
        <f>siłownia[[#This Row],[Serie]]*siłownia[[#This Row],[Powtórzenia]]*siłownia[[#This Row],[Ciężar kg]]</f>
        <v>216</v>
      </c>
      <c r="H438" s="1">
        <f>SUMIFS(siłownia[Intensywność dzienna],siłownia[data],siłownia[[#This Row],[data]],siłownia[Ćwiczenia],siłownia[[#This Row],[Ćwiczenia]])</f>
        <v>216</v>
      </c>
      <c r="I438" s="2">
        <f>IFERROR(G438/siłownia[[#This Row],[intensywność]],"Trening")</f>
        <v>1</v>
      </c>
      <c r="J438" s="1">
        <f>_xlfn.MAXIFS(siłownia[Ciężar kg],siłownia[Ćwiczenia],siłownia[[#This Row],[Ćwiczenia]])</f>
        <v>23</v>
      </c>
      <c r="K438" s="19">
        <f>siłownia[[#This Row],[Ciężar kg]]/siłownia[[#This Row],[max total]]</f>
        <v>0.2608695652173913</v>
      </c>
      <c r="L438" s="1">
        <v>90</v>
      </c>
      <c r="M438" s="1">
        <f>WEEKNUM(siłownia[[#This Row],[data]],2)</f>
        <v>15</v>
      </c>
    </row>
    <row r="439" spans="1:13" x14ac:dyDescent="0.25">
      <c r="A439" s="4" t="s">
        <v>0</v>
      </c>
      <c r="B439" s="3">
        <v>45392</v>
      </c>
      <c r="C439" s="1">
        <v>2</v>
      </c>
      <c r="D439" s="1">
        <v>8</v>
      </c>
      <c r="E439" s="1">
        <v>20</v>
      </c>
      <c r="F439" s="1" t="str" cm="1">
        <f t="array" ref="F439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439" s="1">
        <f>siłownia[[#This Row],[Serie]]*siłownia[[#This Row],[Powtórzenia]]*siłownia[[#This Row],[Ciężar kg]]</f>
        <v>320</v>
      </c>
      <c r="H439" s="1">
        <f>SUMIFS(siłownia[Intensywność dzienna],siłownia[data],siłownia[[#This Row],[data]],siłownia[Ćwiczenia],siłownia[[#This Row],[Ćwiczenia]])</f>
        <v>620</v>
      </c>
      <c r="I439" s="2">
        <f>IFERROR(G439/siłownia[[#This Row],[intensywność]],"Trening")</f>
        <v>0.5161290322580645</v>
      </c>
      <c r="J439" s="1">
        <f>_xlfn.MAXIFS(siłownia[Ciężar kg],siłownia[Ćwiczenia],siłownia[[#This Row],[Ćwiczenia]])</f>
        <v>30</v>
      </c>
      <c r="K439" s="19">
        <f>siłownia[[#This Row],[Ciężar kg]]/siłownia[[#This Row],[max total]]</f>
        <v>0.66666666666666663</v>
      </c>
      <c r="L439" s="1">
        <v>90</v>
      </c>
      <c r="M439" s="1">
        <f>WEEKNUM(siłownia[[#This Row],[data]],2)</f>
        <v>15</v>
      </c>
    </row>
    <row r="440" spans="1:13" x14ac:dyDescent="0.25">
      <c r="A440" s="4" t="s">
        <v>0</v>
      </c>
      <c r="B440" s="3">
        <v>45392</v>
      </c>
      <c r="C440" s="1">
        <v>2</v>
      </c>
      <c r="D440" s="1">
        <v>15</v>
      </c>
      <c r="E440" s="1">
        <v>10</v>
      </c>
      <c r="F440" s="1" t="str" cm="1">
        <f t="array" ref="F440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440" s="1">
        <f>siłownia[[#This Row],[Serie]]*siłownia[[#This Row],[Powtórzenia]]*siłownia[[#This Row],[Ciężar kg]]</f>
        <v>300</v>
      </c>
      <c r="H440" s="1">
        <f>SUMIFS(siłownia[Intensywność dzienna],siłownia[data],siłownia[[#This Row],[data]],siłownia[Ćwiczenia],siłownia[[#This Row],[Ćwiczenia]])</f>
        <v>620</v>
      </c>
      <c r="I440" s="2">
        <f>IFERROR(G440/siłownia[[#This Row],[intensywność]],"Trening")</f>
        <v>0.4838709677419355</v>
      </c>
      <c r="J440" s="1">
        <f>_xlfn.MAXIFS(siłownia[Ciężar kg],siłownia[Ćwiczenia],siłownia[[#This Row],[Ćwiczenia]])</f>
        <v>30</v>
      </c>
      <c r="K440" s="19">
        <f>siłownia[[#This Row],[Ciężar kg]]/siłownia[[#This Row],[max total]]</f>
        <v>0.33333333333333331</v>
      </c>
      <c r="L440" s="1">
        <v>90</v>
      </c>
      <c r="M440" s="1">
        <f>WEEKNUM(siłownia[[#This Row],[data]],2)</f>
        <v>15</v>
      </c>
    </row>
    <row r="441" spans="1:13" x14ac:dyDescent="0.25">
      <c r="A441" s="4" t="s">
        <v>44</v>
      </c>
      <c r="B441" s="3">
        <v>45392</v>
      </c>
      <c r="C441" s="1">
        <v>3</v>
      </c>
      <c r="D441" s="1">
        <v>7</v>
      </c>
      <c r="E441" s="1">
        <v>12.5</v>
      </c>
      <c r="F441" s="1" t="str" cm="1">
        <f t="array" ref="F441">_xlfn.IFNA(_xlfn.IFS(siłownia[[#This Row],[Ćwiczenia]]='Tabele przestawne'!$A$12,"Barki",siłownia[[#This Row],[Ćwiczenia]]='Tabele przestawne'!$A$13,"Barki",siłownia[[#This Row],[Ćwiczenia]]='Tabele przestawne'!$A$14,"Barki",siłownia[[#This Row],[Ćwiczenia]]='Tabele przestawne'!$A$15,"Barki",siłownia[[#This Row],[Ćwiczenia]]='Tabele przestawne'!$A$16,"Barki",siłownia[[#This Row],[Ćwiczenia]]='Tabele przestawne'!$A$17,"Barki",siłownia[[#This Row],[Ćwiczenia]]='Tabele przestawne'!$A$18,"Biceps",siłownia[[#This Row],[Ćwiczenia]]='Tabele przestawne'!$A$19,"Biceps",siłownia[[#This Row],[Ćwiczenia]]='Tabele przestawne'!$A$20,"Biceps",siłownia[[#This Row],[Ćwiczenia]]='Tabele przestawne'!$A$21,"Cardio",siłownia[[#This Row],[Ćwiczenia]]='Tabele przestawne'!$A$22,"Klatka Piersiowa",siłownia[[#This Row],[Ćwiczenia]]='Tabele przestawne'!$A$23,"Klatka Piersiowa",siłownia[[#This Row],[Ćwiczenia]]='Tabele przestawne'!$A$24,"Klatka Piersiowa",siłownia[[#This Row],[Ćwiczenia]]='Tabele przestawne'!$A$25,"Klatka Piersiowa",siłownia[[#This Row],[Ćwiczenia]]='Tabele przestawne'!$A$26,"Klatka Piersiowa",siłownia[[#This Row],[Ćwiczenia]]='Tabele przestawne'!$A$27,"Klatka Piersiowa",siłownia[[#This Row],[Ćwiczenia]]='Tabele przestawne'!$A$28,"Klatka Piersiowa",siłownia[[#This Row],[Ćwiczenia]]='Tabele przestawne'!$A$29,"Nogi",siłownia[[#This Row],[Ćwiczenia]]='Tabele przestawne'!$A$30,"Nogi",siłownia[[#This Row],[Ćwiczenia]]='Tabele przestawne'!$A$31,"Nogi",siłownia[[#This Row],[Ćwiczenia]]='Tabele przestawne'!$A$32,"Nogi",siłownia[[#This Row],[Ćwiczenia]]='Tabele przestawne'!$A$33,"Nogi",siłownia[[#This Row],[Ćwiczenia]]='Tabele przestawne'!$A$34,"Nogi",siłownia[[#This Row],[Ćwiczenia]]='Tabele przestawne'!$A$35,"Plecy",siłownia[[#This Row],[Ćwiczenia]]='Tabele przestawne'!$A$36,"Plecy",siłownia[[#This Row],[Ćwiczenia]]='Tabele przestawne'!$A$37,"Plecy",siłownia[[#This Row],[Ćwiczenia]]='Tabele przestawne'!$A$38,"Plecy",siłownia[[#This Row],[Ćwiczenia]]='Tabele przestawne'!$A$39,"Plecy",siłownia[[#This Row],[Ćwiczenia]]='Tabele przestawne'!$A$41,"Triceps",siłownia[[#This Row],[Ćwiczenia]]='Tabele przestawne'!$A$42,"Triceps"),"")</f>
        <v>Biceps</v>
      </c>
      <c r="G441" s="1">
        <f>siłownia[[#This Row],[Serie]]*siłownia[[#This Row],[Powtórzenia]]*siłownia[[#This Row],[Ciężar kg]]</f>
        <v>262.5</v>
      </c>
      <c r="H441" s="1">
        <f>SUMIFS(siłownia[Intensywność dzienna],siłownia[data],siłownia[[#This Row],[data]],siłownia[Ćwiczenia],siłownia[[#This Row],[Ćwiczenia]])</f>
        <v>262.5</v>
      </c>
      <c r="I441" s="2">
        <f>IFERROR(G441/siłownia[[#This Row],[intensywność]],"Trening")</f>
        <v>1</v>
      </c>
      <c r="J441" s="1">
        <f>_xlfn.MAXIFS(siłownia[Ciężar kg],siłownia[Ćwiczenia],siłownia[[#This Row],[Ćwiczenia]])</f>
        <v>12.5</v>
      </c>
      <c r="K441" s="19">
        <f>siłownia[[#This Row],[Ciężar kg]]/siłownia[[#This Row],[max total]]</f>
        <v>1</v>
      </c>
      <c r="L441" s="1">
        <v>89</v>
      </c>
      <c r="M441" s="1">
        <f>WEEKNUM(siłownia[[#This Row],[data]],2)</f>
        <v>15</v>
      </c>
    </row>
  </sheetData>
  <conditionalFormatting sqref="A2:A441">
    <cfRule type="containsText" dxfId="6" priority="1" operator="containsText" text="Trening">
      <formula>NOT(ISERROR(SEARCH("Trening",A2)))</formula>
    </cfRule>
  </conditionalFormatting>
  <conditionalFormatting sqref="B126:B139">
    <cfRule type="containsText" dxfId="5" priority="2" operator="containsText" text="Trening">
      <formula>NOT(ISERROR(SEARCH("Trening",B126)))</formula>
    </cfRule>
  </conditionalFormatting>
  <conditionalFormatting sqref="I1:I441">
    <cfRule type="dataBar" priority="4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{89C39EFC-545D-4427-B501-0E2918D1B974}</x14:id>
        </ext>
      </extLst>
    </cfRule>
  </conditionalFormatting>
  <conditionalFormatting sqref="K2:K441">
    <cfRule type="dataBar" priority="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{100B9C3A-4386-4840-84AB-E36C067DD467}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I3" calculatedColumn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C39EFC-545D-4427-B501-0E2918D1B9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I1:I441</xm:sqref>
        </x14:conditionalFormatting>
        <x14:conditionalFormatting xmlns:xm="http://schemas.microsoft.com/office/excel/2006/main">
          <x14:cfRule type="dataBar" id="{100B9C3A-4386-4840-84AB-E36C067DD4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K2:K441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0685-1F42-49F1-BBD5-ACC99192AA2A}">
  <dimension ref="A1:AY77"/>
  <sheetViews>
    <sheetView showGridLines="0" zoomScale="90" zoomScaleNormal="90" workbookViewId="0">
      <selection activeCell="G42" sqref="G42"/>
    </sheetView>
  </sheetViews>
  <sheetFormatPr defaultRowHeight="15" x14ac:dyDescent="0.25"/>
  <cols>
    <col min="21" max="21" width="41.85546875" customWidth="1"/>
    <col min="27" max="27" width="28" bestFit="1" customWidth="1"/>
    <col min="28" max="28" width="5" bestFit="1" customWidth="1"/>
    <col min="29" max="29" width="9.85546875" bestFit="1" customWidth="1"/>
    <col min="30" max="30" width="13.140625" customWidth="1"/>
    <col min="31" max="31" width="20.140625" customWidth="1"/>
  </cols>
  <sheetData>
    <row r="1" spans="1:51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</row>
    <row r="2" spans="1:5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</row>
    <row r="3" spans="1:5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</row>
    <row r="4" spans="1:51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</row>
    <row r="5" spans="1:5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</row>
    <row r="6" spans="1:5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</row>
    <row r="7" spans="1:5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</row>
    <row r="8" spans="1:51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</row>
    <row r="9" spans="1:51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</row>
    <row r="10" spans="1:51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</row>
    <row r="11" spans="1:5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</row>
    <row r="12" spans="1:51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</row>
    <row r="13" spans="1:5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</row>
    <row r="14" spans="1:51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</row>
    <row r="15" spans="1:51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</row>
    <row r="16" spans="1:51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</row>
    <row r="17" spans="1:51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</row>
    <row r="18" spans="1:5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</row>
    <row r="19" spans="1:51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</row>
    <row r="20" spans="1:51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</row>
    <row r="21" spans="1:51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</row>
    <row r="22" spans="1:51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</row>
    <row r="23" spans="1:51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</row>
    <row r="24" spans="1:51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</row>
    <row r="25" spans="1:5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</row>
    <row r="26" spans="1:51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</row>
    <row r="27" spans="1:51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</row>
    <row r="28" spans="1:51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</row>
    <row r="29" spans="1:51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</row>
    <row r="30" spans="1:51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</row>
    <row r="31" spans="1:51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</row>
    <row r="32" spans="1:51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</row>
    <row r="33" spans="1:51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</row>
    <row r="34" spans="1:51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</row>
    <row r="35" spans="1:51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</row>
    <row r="36" spans="1:51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</row>
    <row r="37" spans="1:51" x14ac:dyDescent="0.25">
      <c r="A37" s="26" t="s">
        <v>69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</row>
    <row r="38" spans="1:51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</row>
    <row r="39" spans="1:51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</row>
    <row r="40" spans="1:51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</row>
    <row r="41" spans="1:51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</row>
    <row r="42" spans="1:51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</row>
    <row r="43" spans="1:51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</row>
    <row r="44" spans="1:51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</row>
    <row r="45" spans="1:51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</row>
    <row r="46" spans="1:51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</row>
    <row r="47" spans="1:51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</row>
    <row r="48" spans="1:51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</row>
    <row r="49" spans="1:51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</row>
    <row r="50" spans="1:51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</row>
    <row r="51" spans="1:51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</row>
    <row r="52" spans="1:51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</row>
    <row r="53" spans="1:51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</row>
    <row r="54" spans="1:51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</row>
    <row r="55" spans="1:5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</row>
    <row r="56" spans="1:51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</row>
    <row r="57" spans="1:51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</row>
    <row r="58" spans="1:51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</row>
    <row r="59" spans="1:51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</row>
    <row r="60" spans="1:51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</row>
    <row r="61" spans="1:51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</row>
    <row r="62" spans="1:51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</row>
    <row r="63" spans="1:51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</row>
    <row r="64" spans="1:51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</row>
    <row r="65" spans="1:51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</row>
    <row r="66" spans="1:51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</row>
    <row r="67" spans="1:51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</row>
    <row r="68" spans="1:51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</row>
    <row r="69" spans="1:51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</row>
    <row r="70" spans="1:51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</row>
    <row r="71" spans="1:51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</row>
    <row r="72" spans="1:51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</row>
    <row r="73" spans="1:51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</row>
    <row r="74" spans="1:51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</row>
    <row r="75" spans="1:51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</row>
    <row r="76" spans="1:51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</row>
    <row r="77" spans="1:51" x14ac:dyDescent="0.25">
      <c r="AA77" s="26"/>
      <c r="AB77" s="26"/>
      <c r="AC77" s="26"/>
      <c r="AD77" s="26"/>
      <c r="AE77" s="26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A06B-BECE-47D6-9FFC-2A40D19A0EC4}">
  <dimension ref="A3:K62"/>
  <sheetViews>
    <sheetView workbookViewId="0">
      <selection activeCell="D13" sqref="D13"/>
    </sheetView>
  </sheetViews>
  <sheetFormatPr defaultRowHeight="15" x14ac:dyDescent="0.25"/>
  <cols>
    <col min="1" max="1" width="17.7109375" bestFit="1" customWidth="1"/>
    <col min="2" max="2" width="20" bestFit="1" customWidth="1"/>
    <col min="3" max="3" width="15.5703125" bestFit="1" customWidth="1"/>
    <col min="5" max="5" width="17.7109375" bestFit="1" customWidth="1"/>
    <col min="6" max="6" width="27.7109375" bestFit="1" customWidth="1"/>
    <col min="10" max="10" width="31.7109375" bestFit="1" customWidth="1"/>
    <col min="11" max="11" width="21.140625" bestFit="1" customWidth="1"/>
  </cols>
  <sheetData>
    <row r="3" spans="1:11" x14ac:dyDescent="0.25">
      <c r="A3" s="20" t="s">
        <v>45</v>
      </c>
      <c r="B3" t="s">
        <v>47</v>
      </c>
      <c r="E3" s="20" t="s">
        <v>45</v>
      </c>
      <c r="F3" t="s">
        <v>48</v>
      </c>
      <c r="J3" s="20" t="s">
        <v>45</v>
      </c>
      <c r="K3" t="s">
        <v>65</v>
      </c>
    </row>
    <row r="4" spans="1:11" x14ac:dyDescent="0.25">
      <c r="A4" s="21" t="s">
        <v>16</v>
      </c>
      <c r="B4">
        <v>51</v>
      </c>
      <c r="E4" s="21" t="s">
        <v>15</v>
      </c>
      <c r="F4" s="27">
        <v>56</v>
      </c>
      <c r="J4" s="21">
        <v>2</v>
      </c>
      <c r="K4" s="25">
        <v>98.5</v>
      </c>
    </row>
    <row r="5" spans="1:11" x14ac:dyDescent="0.25">
      <c r="A5" s="21" t="s">
        <v>6</v>
      </c>
      <c r="B5">
        <v>47</v>
      </c>
      <c r="E5" s="21" t="s">
        <v>30</v>
      </c>
      <c r="F5" s="27">
        <v>51</v>
      </c>
      <c r="J5" s="21">
        <v>3</v>
      </c>
      <c r="K5" s="25">
        <v>98</v>
      </c>
    </row>
    <row r="6" spans="1:11" x14ac:dyDescent="0.25">
      <c r="A6" s="21" t="s">
        <v>15</v>
      </c>
      <c r="B6">
        <v>30</v>
      </c>
      <c r="E6" s="21" t="s">
        <v>16</v>
      </c>
      <c r="F6" s="27">
        <v>51</v>
      </c>
      <c r="J6" s="21">
        <v>4</v>
      </c>
      <c r="K6" s="25">
        <v>97.018518518518519</v>
      </c>
    </row>
    <row r="7" spans="1:11" x14ac:dyDescent="0.25">
      <c r="A7" s="21" t="s">
        <v>43</v>
      </c>
      <c r="B7">
        <v>22</v>
      </c>
      <c r="E7" s="21" t="s">
        <v>20</v>
      </c>
      <c r="F7" s="27">
        <v>49</v>
      </c>
      <c r="J7" s="21">
        <v>5</v>
      </c>
      <c r="K7" s="25">
        <v>98.013888888888886</v>
      </c>
    </row>
    <row r="8" spans="1:11" x14ac:dyDescent="0.25">
      <c r="A8" s="21" t="s">
        <v>23</v>
      </c>
      <c r="B8">
        <v>21</v>
      </c>
      <c r="E8" s="21" t="s">
        <v>43</v>
      </c>
      <c r="F8" s="27">
        <v>49</v>
      </c>
      <c r="J8" s="21">
        <v>6</v>
      </c>
      <c r="K8" s="25">
        <v>98.142857142857139</v>
      </c>
    </row>
    <row r="9" spans="1:11" x14ac:dyDescent="0.25">
      <c r="A9" s="21" t="s">
        <v>46</v>
      </c>
      <c r="B9">
        <v>171</v>
      </c>
      <c r="J9" s="21">
        <v>7</v>
      </c>
      <c r="K9" s="25">
        <v>97.828947368421055</v>
      </c>
    </row>
    <row r="10" spans="1:11" x14ac:dyDescent="0.25">
      <c r="J10" s="21">
        <v>8</v>
      </c>
      <c r="K10" s="25">
        <v>97.317073170731703</v>
      </c>
    </row>
    <row r="11" spans="1:11" x14ac:dyDescent="0.25">
      <c r="J11" s="21">
        <v>10</v>
      </c>
      <c r="K11" s="25">
        <v>97</v>
      </c>
    </row>
    <row r="12" spans="1:11" x14ac:dyDescent="0.25">
      <c r="A12" t="s">
        <v>10</v>
      </c>
      <c r="B12" t="s">
        <v>57</v>
      </c>
      <c r="E12" s="20" t="s">
        <v>45</v>
      </c>
      <c r="F12" t="s">
        <v>68</v>
      </c>
      <c r="J12" s="21">
        <v>11</v>
      </c>
      <c r="K12" s="25">
        <v>96.65517241379311</v>
      </c>
    </row>
    <row r="13" spans="1:11" x14ac:dyDescent="0.25">
      <c r="A13" t="s">
        <v>26</v>
      </c>
      <c r="B13" t="s">
        <v>57</v>
      </c>
      <c r="E13" s="21" t="s">
        <v>55</v>
      </c>
      <c r="F13" s="27"/>
      <c r="J13" s="21">
        <v>12</v>
      </c>
      <c r="K13" s="25">
        <v>95.111111111111114</v>
      </c>
    </row>
    <row r="14" spans="1:11" x14ac:dyDescent="0.25">
      <c r="A14" t="s">
        <v>1</v>
      </c>
      <c r="B14" t="s">
        <v>57</v>
      </c>
      <c r="E14" s="23" t="s">
        <v>17</v>
      </c>
      <c r="F14" s="27">
        <v>35</v>
      </c>
      <c r="J14" s="21">
        <v>13</v>
      </c>
      <c r="K14" s="25">
        <v>94.515625</v>
      </c>
    </row>
    <row r="15" spans="1:11" x14ac:dyDescent="0.25">
      <c r="A15" t="s">
        <v>30</v>
      </c>
      <c r="B15" t="s">
        <v>57</v>
      </c>
      <c r="E15" s="23" t="s">
        <v>1</v>
      </c>
      <c r="F15" s="27">
        <v>23</v>
      </c>
      <c r="J15" s="21">
        <v>14</v>
      </c>
      <c r="K15" s="25">
        <v>93.267857142857139</v>
      </c>
    </row>
    <row r="16" spans="1:11" x14ac:dyDescent="0.25">
      <c r="A16" t="s">
        <v>17</v>
      </c>
      <c r="B16" t="s">
        <v>57</v>
      </c>
      <c r="E16" s="23" t="s">
        <v>26</v>
      </c>
      <c r="F16" s="27">
        <v>20</v>
      </c>
      <c r="J16" s="21">
        <v>15</v>
      </c>
      <c r="K16" s="25">
        <v>91.34615384615384</v>
      </c>
    </row>
    <row r="17" spans="1:6" x14ac:dyDescent="0.25">
      <c r="A17" t="s">
        <v>11</v>
      </c>
      <c r="B17" t="s">
        <v>57</v>
      </c>
      <c r="E17" s="23" t="s">
        <v>11</v>
      </c>
      <c r="F17" s="27">
        <v>16</v>
      </c>
    </row>
    <row r="18" spans="1:6" x14ac:dyDescent="0.25">
      <c r="A18" t="s">
        <v>29</v>
      </c>
      <c r="B18" t="s">
        <v>58</v>
      </c>
      <c r="E18" s="23" t="s">
        <v>30</v>
      </c>
      <c r="F18" s="27">
        <v>10</v>
      </c>
    </row>
    <row r="19" spans="1:6" x14ac:dyDescent="0.25">
      <c r="A19" t="s">
        <v>44</v>
      </c>
      <c r="B19" t="s">
        <v>58</v>
      </c>
      <c r="E19" s="23" t="s">
        <v>10</v>
      </c>
      <c r="F19" s="27">
        <v>7</v>
      </c>
    </row>
    <row r="20" spans="1:6" x14ac:dyDescent="0.25">
      <c r="A20" t="s">
        <v>0</v>
      </c>
      <c r="B20" t="s">
        <v>58</v>
      </c>
      <c r="E20" s="21" t="s">
        <v>53</v>
      </c>
      <c r="F20" s="27"/>
    </row>
    <row r="21" spans="1:6" x14ac:dyDescent="0.25">
      <c r="A21" t="s">
        <v>16</v>
      </c>
      <c r="B21" t="s">
        <v>61</v>
      </c>
      <c r="E21" s="23" t="s">
        <v>29</v>
      </c>
      <c r="F21" s="27">
        <v>30</v>
      </c>
    </row>
    <row r="22" spans="1:6" x14ac:dyDescent="0.25">
      <c r="A22" t="s">
        <v>13</v>
      </c>
      <c r="B22" t="s">
        <v>60</v>
      </c>
      <c r="E22" s="23" t="s">
        <v>0</v>
      </c>
      <c r="F22" s="27">
        <v>30</v>
      </c>
    </row>
    <row r="23" spans="1:6" x14ac:dyDescent="0.25">
      <c r="A23" t="s">
        <v>27</v>
      </c>
      <c r="B23" t="s">
        <v>60</v>
      </c>
      <c r="E23" s="23" t="s">
        <v>44</v>
      </c>
      <c r="F23" s="27">
        <v>12.5</v>
      </c>
    </row>
    <row r="24" spans="1:6" x14ac:dyDescent="0.25">
      <c r="A24" t="s">
        <v>12</v>
      </c>
      <c r="B24" t="s">
        <v>60</v>
      </c>
      <c r="E24" s="21" t="s">
        <v>50</v>
      </c>
      <c r="F24" s="27"/>
    </row>
    <row r="25" spans="1:6" x14ac:dyDescent="0.25">
      <c r="A25" t="s">
        <v>28</v>
      </c>
      <c r="B25" t="s">
        <v>60</v>
      </c>
      <c r="E25" s="23" t="s">
        <v>16</v>
      </c>
      <c r="F25" s="27">
        <v>45</v>
      </c>
    </row>
    <row r="26" spans="1:6" x14ac:dyDescent="0.25">
      <c r="A26" t="s">
        <v>31</v>
      </c>
      <c r="B26" t="s">
        <v>60</v>
      </c>
      <c r="E26" s="21" t="s">
        <v>64</v>
      </c>
      <c r="F26" s="27"/>
    </row>
    <row r="27" spans="1:6" x14ac:dyDescent="0.25">
      <c r="A27" t="s">
        <v>25</v>
      </c>
      <c r="B27" t="s">
        <v>60</v>
      </c>
      <c r="E27" s="23" t="s">
        <v>15</v>
      </c>
      <c r="F27" s="27">
        <v>70</v>
      </c>
    </row>
    <row r="28" spans="1:6" x14ac:dyDescent="0.25">
      <c r="A28" t="s">
        <v>15</v>
      </c>
      <c r="B28" t="s">
        <v>60</v>
      </c>
      <c r="E28" s="23" t="s">
        <v>31</v>
      </c>
      <c r="F28" s="27">
        <v>60</v>
      </c>
    </row>
    <row r="29" spans="1:6" x14ac:dyDescent="0.25">
      <c r="A29" t="s">
        <v>20</v>
      </c>
      <c r="B29" t="s">
        <v>56</v>
      </c>
      <c r="E29" s="23" t="s">
        <v>12</v>
      </c>
      <c r="F29" s="27">
        <v>50</v>
      </c>
    </row>
    <row r="30" spans="1:6" x14ac:dyDescent="0.25">
      <c r="A30" t="s">
        <v>19</v>
      </c>
      <c r="B30" t="s">
        <v>56</v>
      </c>
      <c r="E30" s="23" t="s">
        <v>13</v>
      </c>
      <c r="F30" s="27">
        <v>41</v>
      </c>
    </row>
    <row r="31" spans="1:6" x14ac:dyDescent="0.25">
      <c r="A31" t="s">
        <v>24</v>
      </c>
      <c r="B31" t="s">
        <v>56</v>
      </c>
      <c r="E31" s="23" t="s">
        <v>27</v>
      </c>
      <c r="F31" s="27">
        <v>34</v>
      </c>
    </row>
    <row r="32" spans="1:6" x14ac:dyDescent="0.25">
      <c r="A32" t="s">
        <v>22</v>
      </c>
      <c r="B32" t="s">
        <v>56</v>
      </c>
      <c r="E32" s="23" t="s">
        <v>28</v>
      </c>
      <c r="F32" s="27">
        <v>20</v>
      </c>
    </row>
    <row r="33" spans="1:6" x14ac:dyDescent="0.25">
      <c r="A33" t="s">
        <v>23</v>
      </c>
      <c r="B33" t="s">
        <v>56</v>
      </c>
      <c r="E33" s="23" t="s">
        <v>25</v>
      </c>
      <c r="F33" s="27">
        <v>17.5</v>
      </c>
    </row>
    <row r="34" spans="1:6" x14ac:dyDescent="0.25">
      <c r="A34" t="s">
        <v>21</v>
      </c>
      <c r="B34" t="s">
        <v>56</v>
      </c>
      <c r="E34" s="21" t="s">
        <v>51</v>
      </c>
      <c r="F34" s="27"/>
    </row>
    <row r="35" spans="1:6" x14ac:dyDescent="0.25">
      <c r="A35" t="s">
        <v>2</v>
      </c>
      <c r="B35" t="s">
        <v>59</v>
      </c>
      <c r="E35" s="23" t="s">
        <v>20</v>
      </c>
      <c r="F35" s="27">
        <v>61</v>
      </c>
    </row>
    <row r="36" spans="1:6" x14ac:dyDescent="0.25">
      <c r="A36" t="s">
        <v>3</v>
      </c>
      <c r="B36" t="s">
        <v>59</v>
      </c>
      <c r="E36" s="23" t="s">
        <v>23</v>
      </c>
      <c r="F36" s="27">
        <v>60</v>
      </c>
    </row>
    <row r="37" spans="1:6" x14ac:dyDescent="0.25">
      <c r="A37" t="s">
        <v>5</v>
      </c>
      <c r="B37" t="s">
        <v>59</v>
      </c>
      <c r="E37" s="23" t="s">
        <v>19</v>
      </c>
      <c r="F37" s="27">
        <v>45</v>
      </c>
    </row>
    <row r="38" spans="1:6" x14ac:dyDescent="0.25">
      <c r="A38" t="s">
        <v>43</v>
      </c>
      <c r="B38" t="s">
        <v>59</v>
      </c>
      <c r="E38" s="23" t="s">
        <v>22</v>
      </c>
      <c r="F38" s="27">
        <v>28</v>
      </c>
    </row>
    <row r="39" spans="1:6" x14ac:dyDescent="0.25">
      <c r="A39" t="s">
        <v>4</v>
      </c>
      <c r="B39" t="s">
        <v>59</v>
      </c>
      <c r="E39" s="23" t="s">
        <v>21</v>
      </c>
      <c r="F39" s="27">
        <v>17.5</v>
      </c>
    </row>
    <row r="40" spans="1:6" x14ac:dyDescent="0.25">
      <c r="A40" t="s">
        <v>6</v>
      </c>
      <c r="B40" t="s">
        <v>6</v>
      </c>
      <c r="E40" s="23" t="s">
        <v>24</v>
      </c>
      <c r="F40" s="27">
        <v>5</v>
      </c>
    </row>
    <row r="41" spans="1:6" x14ac:dyDescent="0.25">
      <c r="A41" t="s">
        <v>8</v>
      </c>
      <c r="B41" t="s">
        <v>62</v>
      </c>
      <c r="E41" s="21" t="s">
        <v>52</v>
      </c>
      <c r="F41" s="27"/>
    </row>
    <row r="42" spans="1:6" x14ac:dyDescent="0.25">
      <c r="A42" t="s">
        <v>7</v>
      </c>
      <c r="B42" t="s">
        <v>62</v>
      </c>
      <c r="E42" s="23" t="s">
        <v>43</v>
      </c>
      <c r="F42" s="27">
        <v>60</v>
      </c>
    </row>
    <row r="43" spans="1:6" x14ac:dyDescent="0.25">
      <c r="E43" s="23" t="s">
        <v>3</v>
      </c>
      <c r="F43" s="27">
        <v>54.5</v>
      </c>
    </row>
    <row r="44" spans="1:6" x14ac:dyDescent="0.25">
      <c r="E44" s="23" t="s">
        <v>2</v>
      </c>
      <c r="F44" s="27">
        <v>43</v>
      </c>
    </row>
    <row r="45" spans="1:6" x14ac:dyDescent="0.25">
      <c r="E45" s="23" t="s">
        <v>5</v>
      </c>
      <c r="F45" s="27">
        <v>17.5</v>
      </c>
    </row>
    <row r="46" spans="1:6" x14ac:dyDescent="0.25">
      <c r="E46" s="23" t="s">
        <v>4</v>
      </c>
      <c r="F46" s="27">
        <v>6</v>
      </c>
    </row>
    <row r="47" spans="1:6" x14ac:dyDescent="0.25">
      <c r="E47" s="21" t="s">
        <v>54</v>
      </c>
      <c r="F47" s="27"/>
    </row>
    <row r="48" spans="1:6" x14ac:dyDescent="0.25">
      <c r="E48" s="23" t="s">
        <v>7</v>
      </c>
      <c r="F48" s="27">
        <v>35</v>
      </c>
    </row>
    <row r="49" spans="5:6" x14ac:dyDescent="0.25">
      <c r="E49" s="23" t="s">
        <v>8</v>
      </c>
      <c r="F49" s="27">
        <v>20</v>
      </c>
    </row>
    <row r="50" spans="5:6" x14ac:dyDescent="0.25">
      <c r="E50" s="21" t="s">
        <v>67</v>
      </c>
      <c r="F50" s="27"/>
    </row>
    <row r="51" spans="5:6" x14ac:dyDescent="0.25">
      <c r="E51" s="23" t="s">
        <v>6</v>
      </c>
      <c r="F51" s="27"/>
    </row>
    <row r="55" spans="5:6" x14ac:dyDescent="0.25">
      <c r="E55" s="20" t="s">
        <v>45</v>
      </c>
      <c r="F55" t="s">
        <v>66</v>
      </c>
    </row>
    <row r="56" spans="5:6" x14ac:dyDescent="0.25">
      <c r="E56" s="21" t="s">
        <v>50</v>
      </c>
      <c r="F56" s="25">
        <v>656</v>
      </c>
    </row>
    <row r="57" spans="5:6" x14ac:dyDescent="0.25">
      <c r="E57" s="21" t="s">
        <v>55</v>
      </c>
      <c r="F57" s="25">
        <v>15083.5</v>
      </c>
    </row>
    <row r="58" spans="5:6" x14ac:dyDescent="0.25">
      <c r="E58" s="21" t="s">
        <v>53</v>
      </c>
      <c r="F58" s="25">
        <v>15383.5</v>
      </c>
    </row>
    <row r="59" spans="5:6" x14ac:dyDescent="0.25">
      <c r="E59" s="21" t="s">
        <v>54</v>
      </c>
      <c r="F59" s="25">
        <v>18125.2</v>
      </c>
    </row>
    <row r="60" spans="5:6" x14ac:dyDescent="0.25">
      <c r="E60" s="21" t="s">
        <v>64</v>
      </c>
      <c r="F60" s="25">
        <v>58080</v>
      </c>
    </row>
    <row r="61" spans="5:6" x14ac:dyDescent="0.25">
      <c r="E61" s="21" t="s">
        <v>52</v>
      </c>
      <c r="F61" s="25">
        <v>58520</v>
      </c>
    </row>
    <row r="62" spans="5:6" x14ac:dyDescent="0.25">
      <c r="E62" s="21" t="s">
        <v>51</v>
      </c>
      <c r="F62" s="25">
        <v>65953</v>
      </c>
    </row>
  </sheetData>
  <autoFilter ref="A11:B42" xr:uid="{B8E0A06B-BECE-47D6-9FFC-2A40D19A0EC4}">
    <sortState xmlns:xlrd2="http://schemas.microsoft.com/office/spreadsheetml/2017/richdata2" ref="A12:B42">
      <sortCondition ref="B11:B42"/>
    </sortState>
  </autoFilter>
  <sortState xmlns:xlrd2="http://schemas.microsoft.com/office/spreadsheetml/2017/richdata2" ref="A12:B43">
    <sortCondition ref="A12:A43"/>
  </sortState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2</vt:i4>
      </vt:variant>
    </vt:vector>
  </HeadingPairs>
  <TitlesOfParts>
    <vt:vector size="5" baseType="lpstr">
      <vt:lpstr>Dane z siłowni</vt:lpstr>
      <vt:lpstr>Dashboard</vt:lpstr>
      <vt:lpstr>Tabele przestawne</vt:lpstr>
      <vt:lpstr>nazwacwiczenia</vt:lpstr>
      <vt:lpstr>partieciala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Wojtachnio</dc:creator>
  <cp:lastModifiedBy>Damian Wojtachnio</cp:lastModifiedBy>
  <dcterms:created xsi:type="dcterms:W3CDTF">2024-05-05T12:55:11Z</dcterms:created>
  <dcterms:modified xsi:type="dcterms:W3CDTF">2024-05-25T09:53:29Z</dcterms:modified>
</cp:coreProperties>
</file>