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2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1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2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23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charts/chart24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25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charts/chart26.xml" ContentType="application/vnd.openxmlformats-officedocument.drawingml.chart+xml"/>
  <Override PartName="/xl/charts/style26.xml" ContentType="application/vnd.ms-office.chartstyle+xml"/>
  <Override PartName="/xl/charts/colors26.xml" ContentType="application/vnd.ms-office.chartcolorstyle+xml"/>
  <Override PartName="/xl/charts/chart2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2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Documents\INSA\MIQ4\Construction 3\Projet\Git_Damien\ProjetConstru3\"/>
    </mc:Choice>
  </mc:AlternateContent>
  <xr:revisionPtr revIDLastSave="0" documentId="13_ncr:1_{09CEFFF9-ED96-437F-AB04-D8D8270016D3}" xr6:coauthVersionLast="45" xr6:coauthVersionMax="45" xr10:uidLastSave="{00000000-0000-0000-0000-000000000000}"/>
  <bookViews>
    <workbookView xWindow="840" yWindow="-108" windowWidth="22308" windowHeight="13176" activeTab="2" xr2:uid="{76575E5D-C9B3-4B17-B2E6-102F94DDFD3A}"/>
  </bookViews>
  <sheets>
    <sheet name="Résistance des engrenages" sheetId="1" r:id="rId1"/>
    <sheet name="Arbre 6" sheetId="2" r:id="rId2"/>
    <sheet name="Roulements 6" sheetId="4" r:id="rId3"/>
    <sheet name="Arbre 7" sheetId="3" r:id="rId4"/>
    <sheet name="Roulements 7" sheetId="5" r:id="rId5"/>
    <sheet name="Lubrification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2" i="4" l="1"/>
  <c r="G21" i="4"/>
  <c r="G23" i="4"/>
  <c r="B4" i="4" a="1"/>
  <c r="B4" i="4" s="1"/>
  <c r="G14" i="4"/>
  <c r="G15" i="4"/>
  <c r="G16" i="4"/>
  <c r="G17" i="4" l="1"/>
  <c r="G13" i="4" l="1"/>
  <c r="R5" i="4" s="1"/>
  <c r="B10" i="4"/>
  <c r="B3" i="4"/>
  <c r="R10" i="4" l="1"/>
  <c r="R12" i="4"/>
  <c r="R11" i="4"/>
  <c r="R8" i="4"/>
  <c r="R6" i="4"/>
  <c r="R4" i="4"/>
  <c r="R9" i="4"/>
  <c r="R7" i="4"/>
  <c r="B16" i="4"/>
  <c r="B17" i="4" s="1"/>
  <c r="B22" i="4" s="1"/>
  <c r="B20" i="4" s="1"/>
  <c r="B21" i="4" s="1"/>
  <c r="B20" i="3"/>
  <c r="B16" i="2"/>
  <c r="N8" i="2"/>
  <c r="A33" i="2"/>
  <c r="C30" i="2"/>
  <c r="R16" i="4" l="1" a="1"/>
  <c r="R16" i="4" s="1"/>
  <c r="R19" i="4" s="1"/>
  <c r="R15" i="4" a="1"/>
  <c r="R15" i="4" s="1"/>
  <c r="R18" i="4" s="1"/>
  <c r="S22" i="4" s="1" a="1"/>
  <c r="S22" i="4" s="1"/>
  <c r="L54" i="3"/>
  <c r="I54" i="3"/>
  <c r="G19" i="3"/>
  <c r="S23" i="4" l="1" a="1"/>
  <c r="S23" i="4" s="1"/>
  <c r="S21" i="4" a="1"/>
  <c r="S21" i="4" s="1"/>
  <c r="G18" i="4" s="1"/>
  <c r="G21" i="3"/>
  <c r="G18" i="3"/>
  <c r="G16" i="3"/>
  <c r="G19" i="2"/>
  <c r="B42" i="3"/>
  <c r="Q63" i="3" l="1"/>
  <c r="Q68" i="3"/>
  <c r="Q72" i="3"/>
  <c r="Q76" i="3"/>
  <c r="Q88" i="3"/>
  <c r="Q92" i="3"/>
  <c r="Q96" i="3"/>
  <c r="Q100" i="3"/>
  <c r="Q104" i="3"/>
  <c r="Q108" i="3"/>
  <c r="Q112" i="3"/>
  <c r="Q116" i="3"/>
  <c r="Q120" i="3"/>
  <c r="Q124" i="3"/>
  <c r="Q128" i="3"/>
  <c r="Q132" i="3"/>
  <c r="Q136" i="3"/>
  <c r="Q140" i="3"/>
  <c r="Q144" i="3"/>
  <c r="Q148" i="3"/>
  <c r="Q152" i="3"/>
  <c r="Q156" i="3"/>
  <c r="Q160" i="3"/>
  <c r="Q164" i="3"/>
  <c r="Q168" i="3"/>
  <c r="Q172" i="3"/>
  <c r="Q176" i="3"/>
  <c r="Q180" i="3"/>
  <c r="Q184" i="3"/>
  <c r="Q188" i="3"/>
  <c r="Q192" i="3"/>
  <c r="Q196" i="3"/>
  <c r="Q200" i="3"/>
  <c r="Q204" i="3"/>
  <c r="Q208" i="3"/>
  <c r="Q212" i="3"/>
  <c r="Q216" i="3"/>
  <c r="Q220" i="3"/>
  <c r="Q224" i="3"/>
  <c r="Q228" i="3"/>
  <c r="Q232" i="3"/>
  <c r="Q236" i="3"/>
  <c r="Q240" i="3"/>
  <c r="Q244" i="3"/>
  <c r="Q248" i="3"/>
  <c r="Q252" i="3"/>
  <c r="Q256" i="3"/>
  <c r="Q260" i="3"/>
  <c r="Q264" i="3"/>
  <c r="Q268" i="3"/>
  <c r="Q272" i="3"/>
  <c r="Q276" i="3"/>
  <c r="Q280" i="3"/>
  <c r="Q284" i="3"/>
  <c r="Q288" i="3"/>
  <c r="Q292" i="3"/>
  <c r="Q296" i="3"/>
  <c r="Q300" i="3"/>
  <c r="Q304" i="3"/>
  <c r="Q308" i="3"/>
  <c r="Q312" i="3"/>
  <c r="Q316" i="3"/>
  <c r="Q320" i="3"/>
  <c r="Q324" i="3"/>
  <c r="Q328" i="3"/>
  <c r="Q332" i="3"/>
  <c r="Q336" i="3"/>
  <c r="Q340" i="3"/>
  <c r="Q344" i="3"/>
  <c r="Q348" i="3"/>
  <c r="Q352" i="3"/>
  <c r="Q356" i="3"/>
  <c r="Q360" i="3"/>
  <c r="Q364" i="3"/>
  <c r="Q368" i="3"/>
  <c r="Q372" i="3"/>
  <c r="Q376" i="3"/>
  <c r="Q380" i="3"/>
  <c r="Q384" i="3"/>
  <c r="Q388" i="3"/>
  <c r="Q392" i="3"/>
  <c r="Q64" i="3"/>
  <c r="Q69" i="3"/>
  <c r="Q73" i="3"/>
  <c r="Q77" i="3"/>
  <c r="Q89" i="3"/>
  <c r="Q93" i="3"/>
  <c r="Q97" i="3"/>
  <c r="Q101" i="3"/>
  <c r="Q105" i="3"/>
  <c r="Q109" i="3"/>
  <c r="Q113" i="3"/>
  <c r="Q117" i="3"/>
  <c r="Q121" i="3"/>
  <c r="Q125" i="3"/>
  <c r="Q129" i="3"/>
  <c r="Q133" i="3"/>
  <c r="Q137" i="3"/>
  <c r="Q141" i="3"/>
  <c r="Q145" i="3"/>
  <c r="Q149" i="3"/>
  <c r="Q153" i="3"/>
  <c r="Q157" i="3"/>
  <c r="Q161" i="3"/>
  <c r="Q165" i="3"/>
  <c r="Q169" i="3"/>
  <c r="Q173" i="3"/>
  <c r="Q177" i="3"/>
  <c r="Q181" i="3"/>
  <c r="Q185" i="3"/>
  <c r="Q189" i="3"/>
  <c r="Q193" i="3"/>
  <c r="Q197" i="3"/>
  <c r="Q201" i="3"/>
  <c r="Q205" i="3"/>
  <c r="Q209" i="3"/>
  <c r="Q213" i="3"/>
  <c r="Q217" i="3"/>
  <c r="Q221" i="3"/>
  <c r="Q225" i="3"/>
  <c r="Q229" i="3"/>
  <c r="Q233" i="3"/>
  <c r="Q237" i="3"/>
  <c r="Q241" i="3"/>
  <c r="Q245" i="3"/>
  <c r="Q249" i="3"/>
  <c r="Q253" i="3"/>
  <c r="Q257" i="3"/>
  <c r="Q261" i="3"/>
  <c r="Q265" i="3"/>
  <c r="Q269" i="3"/>
  <c r="Q273" i="3"/>
  <c r="Q277" i="3"/>
  <c r="Q281" i="3"/>
  <c r="Q285" i="3"/>
  <c r="Q289" i="3"/>
  <c r="Q293" i="3"/>
  <c r="Q297" i="3"/>
  <c r="Q301" i="3"/>
  <c r="Q305" i="3"/>
  <c r="Q309" i="3"/>
  <c r="Q313" i="3"/>
  <c r="Q317" i="3"/>
  <c r="Q321" i="3"/>
  <c r="Q325" i="3"/>
  <c r="Q329" i="3"/>
  <c r="Q333" i="3"/>
  <c r="Q337" i="3"/>
  <c r="Q341" i="3"/>
  <c r="Q345" i="3"/>
  <c r="Q349" i="3"/>
  <c r="Q353" i="3"/>
  <c r="Q357" i="3"/>
  <c r="Q361" i="3"/>
  <c r="Q365" i="3"/>
  <c r="Q369" i="3"/>
  <c r="Q373" i="3"/>
  <c r="Q377" i="3"/>
  <c r="Q381" i="3"/>
  <c r="Q385" i="3"/>
  <c r="Q389" i="3"/>
  <c r="Q393" i="3"/>
  <c r="Q66" i="3"/>
  <c r="Q70" i="3"/>
  <c r="Q74" i="3"/>
  <c r="Q78" i="3"/>
  <c r="Q90" i="3"/>
  <c r="Q94" i="3"/>
  <c r="Q98" i="3"/>
  <c r="Q102" i="3"/>
  <c r="Q106" i="3"/>
  <c r="Q110" i="3"/>
  <c r="Q114" i="3"/>
  <c r="Q118" i="3"/>
  <c r="Q122" i="3"/>
  <c r="Q126" i="3"/>
  <c r="Q130" i="3"/>
  <c r="Q134" i="3"/>
  <c r="Q138" i="3"/>
  <c r="Q142" i="3"/>
  <c r="Q146" i="3"/>
  <c r="Q150" i="3"/>
  <c r="Q154" i="3"/>
  <c r="Q158" i="3"/>
  <c r="Q162" i="3"/>
  <c r="Q166" i="3"/>
  <c r="Q170" i="3"/>
  <c r="Q174" i="3"/>
  <c r="Q178" i="3"/>
  <c r="Q182" i="3"/>
  <c r="Q186" i="3"/>
  <c r="Q190" i="3"/>
  <c r="Q194" i="3"/>
  <c r="Q198" i="3"/>
  <c r="Q202" i="3"/>
  <c r="Q206" i="3"/>
  <c r="Q210" i="3"/>
  <c r="Q214" i="3"/>
  <c r="Q218" i="3"/>
  <c r="Q222" i="3"/>
  <c r="Q226" i="3"/>
  <c r="Q230" i="3"/>
  <c r="Q234" i="3"/>
  <c r="Q238" i="3"/>
  <c r="Q242" i="3"/>
  <c r="Q246" i="3"/>
  <c r="Q250" i="3"/>
  <c r="Q254" i="3"/>
  <c r="Q258" i="3"/>
  <c r="Q262" i="3"/>
  <c r="Q266" i="3"/>
  <c r="Q75" i="3"/>
  <c r="Q91" i="3"/>
  <c r="Q107" i="3"/>
  <c r="Q123" i="3"/>
  <c r="Q71" i="3"/>
  <c r="Q87" i="3"/>
  <c r="Q103" i="3"/>
  <c r="Q119" i="3"/>
  <c r="Q135" i="3"/>
  <c r="Q151" i="3"/>
  <c r="Q167" i="3"/>
  <c r="Q183" i="3"/>
  <c r="Q199" i="3"/>
  <c r="Q215" i="3"/>
  <c r="Q231" i="3"/>
  <c r="Q247" i="3"/>
  <c r="Q263" i="3"/>
  <c r="Q274" i="3"/>
  <c r="Q282" i="3"/>
  <c r="Q290" i="3"/>
  <c r="Q298" i="3"/>
  <c r="Q306" i="3"/>
  <c r="Q314" i="3"/>
  <c r="Q322" i="3"/>
  <c r="Q330" i="3"/>
  <c r="Q338" i="3"/>
  <c r="Q346" i="3"/>
  <c r="Q354" i="3"/>
  <c r="Q362" i="3"/>
  <c r="Q370" i="3"/>
  <c r="Q378" i="3"/>
  <c r="Q386" i="3"/>
  <c r="Q394" i="3"/>
  <c r="Q398" i="3"/>
  <c r="Q402" i="3"/>
  <c r="Q406" i="3"/>
  <c r="Q410" i="3"/>
  <c r="Q414" i="3"/>
  <c r="Q418" i="3"/>
  <c r="Q422" i="3"/>
  <c r="Q426" i="3"/>
  <c r="Q430" i="3"/>
  <c r="Q434" i="3"/>
  <c r="Q438" i="3"/>
  <c r="Q442" i="3"/>
  <c r="Q446" i="3"/>
  <c r="Q450" i="3"/>
  <c r="Q454" i="3"/>
  <c r="Q458" i="3"/>
  <c r="Q462" i="3"/>
  <c r="Q466" i="3"/>
  <c r="Q470" i="3"/>
  <c r="Q474" i="3"/>
  <c r="Q478" i="3"/>
  <c r="Q482" i="3"/>
  <c r="Q486" i="3"/>
  <c r="Q490" i="3"/>
  <c r="Q494" i="3"/>
  <c r="Q498" i="3"/>
  <c r="Q502" i="3"/>
  <c r="Q506" i="3"/>
  <c r="Q510" i="3"/>
  <c r="Q514" i="3"/>
  <c r="Q518" i="3"/>
  <c r="Q522" i="3"/>
  <c r="Q526" i="3"/>
  <c r="Q530" i="3"/>
  <c r="Q534" i="3"/>
  <c r="Q538" i="3"/>
  <c r="Q542" i="3"/>
  <c r="Q546" i="3"/>
  <c r="Q550" i="3"/>
  <c r="Q554" i="3"/>
  <c r="Q558" i="3"/>
  <c r="Q562" i="3"/>
  <c r="Q566" i="3"/>
  <c r="Q570" i="3"/>
  <c r="Q574" i="3"/>
  <c r="Q578" i="3"/>
  <c r="Q582" i="3"/>
  <c r="Q586" i="3"/>
  <c r="Q590" i="3"/>
  <c r="Q594" i="3"/>
  <c r="Q598" i="3"/>
  <c r="Q602" i="3"/>
  <c r="Q606" i="3"/>
  <c r="Q610" i="3"/>
  <c r="Q614" i="3"/>
  <c r="Q618" i="3"/>
  <c r="Q62" i="3"/>
  <c r="Q95" i="3"/>
  <c r="Q127" i="3"/>
  <c r="Q147" i="3"/>
  <c r="Q171" i="3"/>
  <c r="Q191" i="3"/>
  <c r="Q211" i="3"/>
  <c r="Q235" i="3"/>
  <c r="Q67" i="3"/>
  <c r="Q99" i="3"/>
  <c r="Q131" i="3"/>
  <c r="Q155" i="3"/>
  <c r="Q175" i="3"/>
  <c r="Q195" i="3"/>
  <c r="Q219" i="3"/>
  <c r="Q239" i="3"/>
  <c r="Q115" i="3"/>
  <c r="Q143" i="3"/>
  <c r="Q163" i="3"/>
  <c r="Q187" i="3"/>
  <c r="Q207" i="3"/>
  <c r="Q227" i="3"/>
  <c r="Q251" i="3"/>
  <c r="Q270" i="3"/>
  <c r="Q279" i="3"/>
  <c r="Q291" i="3"/>
  <c r="Q302" i="3"/>
  <c r="Q311" i="3"/>
  <c r="Q323" i="3"/>
  <c r="Q334" i="3"/>
  <c r="Q343" i="3"/>
  <c r="Q355" i="3"/>
  <c r="Q366" i="3"/>
  <c r="Q375" i="3"/>
  <c r="Q387" i="3"/>
  <c r="Q396" i="3"/>
  <c r="Q401" i="3"/>
  <c r="Q407" i="3"/>
  <c r="Q412" i="3"/>
  <c r="Q417" i="3"/>
  <c r="Q423" i="3"/>
  <c r="Q428" i="3"/>
  <c r="Q433" i="3"/>
  <c r="Q439" i="3"/>
  <c r="Q444" i="3"/>
  <c r="Q449" i="3"/>
  <c r="Q455" i="3"/>
  <c r="Q460" i="3"/>
  <c r="Q465" i="3"/>
  <c r="Q471" i="3"/>
  <c r="Q476" i="3"/>
  <c r="Q481" i="3"/>
  <c r="Q487" i="3"/>
  <c r="Q492" i="3"/>
  <c r="Q497" i="3"/>
  <c r="Q503" i="3"/>
  <c r="Q508" i="3"/>
  <c r="Q513" i="3"/>
  <c r="Q519" i="3"/>
  <c r="Q524" i="3"/>
  <c r="Q529" i="3"/>
  <c r="Q535" i="3"/>
  <c r="Q540" i="3"/>
  <c r="Q545" i="3"/>
  <c r="Q551" i="3"/>
  <c r="Q556" i="3"/>
  <c r="Q561" i="3"/>
  <c r="Q567" i="3"/>
  <c r="Q572" i="3"/>
  <c r="Q577" i="3"/>
  <c r="Q583" i="3"/>
  <c r="Q588" i="3"/>
  <c r="Q593" i="3"/>
  <c r="Q599" i="3"/>
  <c r="Q604" i="3"/>
  <c r="Q609" i="3"/>
  <c r="Q615" i="3"/>
  <c r="Q620" i="3"/>
  <c r="Q624" i="3"/>
  <c r="Q628" i="3"/>
  <c r="Q632" i="3"/>
  <c r="Q636" i="3"/>
  <c r="Q640" i="3"/>
  <c r="Q644" i="3"/>
  <c r="Q648" i="3"/>
  <c r="Q652" i="3"/>
  <c r="Q656" i="3"/>
  <c r="Q660" i="3"/>
  <c r="Q664" i="3"/>
  <c r="Q668" i="3"/>
  <c r="Q672" i="3"/>
  <c r="Q676" i="3"/>
  <c r="Q680" i="3"/>
  <c r="Q684" i="3"/>
  <c r="N58" i="3"/>
  <c r="N62" i="3"/>
  <c r="N66" i="3"/>
  <c r="N70" i="3"/>
  <c r="N74" i="3"/>
  <c r="N78" i="3"/>
  <c r="N82" i="3"/>
  <c r="N86" i="3"/>
  <c r="N90" i="3"/>
  <c r="N94" i="3"/>
  <c r="N98" i="3"/>
  <c r="N102" i="3"/>
  <c r="N106" i="3"/>
  <c r="N110" i="3"/>
  <c r="N114" i="3"/>
  <c r="N118" i="3"/>
  <c r="N122" i="3"/>
  <c r="N126" i="3"/>
  <c r="N130" i="3"/>
  <c r="N134" i="3"/>
  <c r="N138" i="3"/>
  <c r="N142" i="3"/>
  <c r="N146" i="3"/>
  <c r="N150" i="3"/>
  <c r="N154" i="3"/>
  <c r="N158" i="3"/>
  <c r="N162" i="3"/>
  <c r="N166" i="3"/>
  <c r="N170" i="3"/>
  <c r="N174" i="3"/>
  <c r="N178" i="3"/>
  <c r="N182" i="3"/>
  <c r="N186" i="3"/>
  <c r="N190" i="3"/>
  <c r="N194" i="3"/>
  <c r="N198" i="3"/>
  <c r="N202" i="3"/>
  <c r="N206" i="3"/>
  <c r="N210" i="3"/>
  <c r="N214" i="3"/>
  <c r="N218" i="3"/>
  <c r="N222" i="3"/>
  <c r="N226" i="3"/>
  <c r="N230" i="3"/>
  <c r="N234" i="3"/>
  <c r="N238" i="3"/>
  <c r="N242" i="3"/>
  <c r="N246" i="3"/>
  <c r="N250" i="3"/>
  <c r="N254" i="3"/>
  <c r="N258" i="3"/>
  <c r="N262" i="3"/>
  <c r="N266" i="3"/>
  <c r="N270" i="3"/>
  <c r="N274" i="3"/>
  <c r="N278" i="3"/>
  <c r="N282" i="3"/>
  <c r="N286" i="3"/>
  <c r="N290" i="3"/>
  <c r="N294" i="3"/>
  <c r="N298" i="3"/>
  <c r="N302" i="3"/>
  <c r="N306" i="3"/>
  <c r="N310" i="3"/>
  <c r="N314" i="3"/>
  <c r="N318" i="3"/>
  <c r="N322" i="3"/>
  <c r="N326" i="3"/>
  <c r="N330" i="3"/>
  <c r="N334" i="3"/>
  <c r="N338" i="3"/>
  <c r="N342" i="3"/>
  <c r="N346" i="3"/>
  <c r="N350" i="3"/>
  <c r="N354" i="3"/>
  <c r="N358" i="3"/>
  <c r="N362" i="3"/>
  <c r="N366" i="3"/>
  <c r="N370" i="3"/>
  <c r="N374" i="3"/>
  <c r="N378" i="3"/>
  <c r="N382" i="3"/>
  <c r="N386" i="3"/>
  <c r="N390" i="3"/>
  <c r="N394" i="3"/>
  <c r="N398" i="3"/>
  <c r="N402" i="3"/>
  <c r="N406" i="3"/>
  <c r="N410" i="3"/>
  <c r="N414" i="3"/>
  <c r="N418" i="3"/>
  <c r="Q79" i="3"/>
  <c r="Q179" i="3"/>
  <c r="Q255" i="3"/>
  <c r="Q275" i="3"/>
  <c r="Q287" i="3"/>
  <c r="Q303" i="3"/>
  <c r="Q318" i="3"/>
  <c r="Q331" i="3"/>
  <c r="Q347" i="3"/>
  <c r="Q359" i="3"/>
  <c r="Q374" i="3"/>
  <c r="Q390" i="3"/>
  <c r="Q399" i="3"/>
  <c r="Q405" i="3"/>
  <c r="Q413" i="3"/>
  <c r="Q420" i="3"/>
  <c r="Q427" i="3"/>
  <c r="Q435" i="3"/>
  <c r="Q441" i="3"/>
  <c r="Q448" i="3"/>
  <c r="Q456" i="3"/>
  <c r="Q463" i="3"/>
  <c r="Q469" i="3"/>
  <c r="Q477" i="3"/>
  <c r="Q484" i="3"/>
  <c r="Q491" i="3"/>
  <c r="Q499" i="3"/>
  <c r="Q505" i="3"/>
  <c r="Q512" i="3"/>
  <c r="Q520" i="3"/>
  <c r="Q527" i="3"/>
  <c r="Q533" i="3"/>
  <c r="Q541" i="3"/>
  <c r="Q548" i="3"/>
  <c r="Q555" i="3"/>
  <c r="Q563" i="3"/>
  <c r="Q569" i="3"/>
  <c r="Q576" i="3"/>
  <c r="Q584" i="3"/>
  <c r="Q591" i="3"/>
  <c r="Q597" i="3"/>
  <c r="Q605" i="3"/>
  <c r="Q612" i="3"/>
  <c r="Q619" i="3"/>
  <c r="Q625" i="3"/>
  <c r="Q111" i="3"/>
  <c r="Q203" i="3"/>
  <c r="Q259" i="3"/>
  <c r="Q278" i="3"/>
  <c r="Q294" i="3"/>
  <c r="Q307" i="3"/>
  <c r="Q139" i="3"/>
  <c r="Q223" i="3"/>
  <c r="Q267" i="3"/>
  <c r="Q283" i="3"/>
  <c r="Q295" i="3"/>
  <c r="Q310" i="3"/>
  <c r="Q326" i="3"/>
  <c r="Q339" i="3"/>
  <c r="Q351" i="3"/>
  <c r="Q367" i="3"/>
  <c r="Q382" i="3"/>
  <c r="Q395" i="3"/>
  <c r="Q403" i="3"/>
  <c r="Q409" i="3"/>
  <c r="Q416" i="3"/>
  <c r="Q424" i="3"/>
  <c r="Q431" i="3"/>
  <c r="Q437" i="3"/>
  <c r="Q445" i="3"/>
  <c r="Q452" i="3"/>
  <c r="Q459" i="3"/>
  <c r="Q467" i="3"/>
  <c r="Q473" i="3"/>
  <c r="Q480" i="3"/>
  <c r="Q488" i="3"/>
  <c r="Q495" i="3"/>
  <c r="Q501" i="3"/>
  <c r="Q509" i="3"/>
  <c r="Q516" i="3"/>
  <c r="Q523" i="3"/>
  <c r="Q531" i="3"/>
  <c r="Q537" i="3"/>
  <c r="Q544" i="3"/>
  <c r="Q552" i="3"/>
  <c r="Q559" i="3"/>
  <c r="Q565" i="3"/>
  <c r="Q573" i="3"/>
  <c r="Q580" i="3"/>
  <c r="Q587" i="3"/>
  <c r="Q595" i="3"/>
  <c r="Q601" i="3"/>
  <c r="Q608" i="3"/>
  <c r="Q616" i="3"/>
  <c r="Q622" i="3"/>
  <c r="Q627" i="3"/>
  <c r="Q633" i="3"/>
  <c r="Q638" i="3"/>
  <c r="Q643" i="3"/>
  <c r="Q649" i="3"/>
  <c r="Q654" i="3"/>
  <c r="Q659" i="3"/>
  <c r="Q665" i="3"/>
  <c r="Q670" i="3"/>
  <c r="Q675" i="3"/>
  <c r="Q681" i="3"/>
  <c r="N56" i="3"/>
  <c r="N61" i="3"/>
  <c r="N67" i="3"/>
  <c r="N72" i="3"/>
  <c r="N77" i="3"/>
  <c r="N83" i="3"/>
  <c r="N88" i="3"/>
  <c r="N93" i="3"/>
  <c r="N99" i="3"/>
  <c r="N104" i="3"/>
  <c r="N109" i="3"/>
  <c r="N115" i="3"/>
  <c r="N120" i="3"/>
  <c r="N125" i="3"/>
  <c r="N131" i="3"/>
  <c r="N136" i="3"/>
  <c r="N141" i="3"/>
  <c r="N147" i="3"/>
  <c r="N152" i="3"/>
  <c r="N157" i="3"/>
  <c r="N163" i="3"/>
  <c r="N168" i="3"/>
  <c r="N173" i="3"/>
  <c r="N179" i="3"/>
  <c r="N184" i="3"/>
  <c r="N189" i="3"/>
  <c r="N195" i="3"/>
  <c r="N200" i="3"/>
  <c r="N205" i="3"/>
  <c r="N211" i="3"/>
  <c r="Q159" i="3"/>
  <c r="Q243" i="3"/>
  <c r="Q271" i="3"/>
  <c r="Q286" i="3"/>
  <c r="Q299" i="3"/>
  <c r="Q315" i="3"/>
  <c r="Q327" i="3"/>
  <c r="Q342" i="3"/>
  <c r="Q358" i="3"/>
  <c r="Q371" i="3"/>
  <c r="Q383" i="3"/>
  <c r="Q397" i="3"/>
  <c r="Q404" i="3"/>
  <c r="Q411" i="3"/>
  <c r="Q419" i="3"/>
  <c r="Q425" i="3"/>
  <c r="Q432" i="3"/>
  <c r="Q440" i="3"/>
  <c r="Q447" i="3"/>
  <c r="Q453" i="3"/>
  <c r="Q461" i="3"/>
  <c r="Q468" i="3"/>
  <c r="Q475" i="3"/>
  <c r="Q483" i="3"/>
  <c r="Q489" i="3"/>
  <c r="Q496" i="3"/>
  <c r="Q504" i="3"/>
  <c r="Q511" i="3"/>
  <c r="Q517" i="3"/>
  <c r="Q525" i="3"/>
  <c r="Q532" i="3"/>
  <c r="Q539" i="3"/>
  <c r="Q547" i="3"/>
  <c r="Q553" i="3"/>
  <c r="Q560" i="3"/>
  <c r="Q568" i="3"/>
  <c r="Q575" i="3"/>
  <c r="Q581" i="3"/>
  <c r="Q589" i="3"/>
  <c r="Q596" i="3"/>
  <c r="Q603" i="3"/>
  <c r="Q611" i="3"/>
  <c r="Q617" i="3"/>
  <c r="Q623" i="3"/>
  <c r="Q629" i="3"/>
  <c r="Q634" i="3"/>
  <c r="Q639" i="3"/>
  <c r="Q645" i="3"/>
  <c r="Q650" i="3"/>
  <c r="Q655" i="3"/>
  <c r="Q661" i="3"/>
  <c r="Q666" i="3"/>
  <c r="Q671" i="3"/>
  <c r="Q677" i="3"/>
  <c r="Q682" i="3"/>
  <c r="N57" i="3"/>
  <c r="N63" i="3"/>
  <c r="N68" i="3"/>
  <c r="N73" i="3"/>
  <c r="N79" i="3"/>
  <c r="N84" i="3"/>
  <c r="N89" i="3"/>
  <c r="N95" i="3"/>
  <c r="N100" i="3"/>
  <c r="N105" i="3"/>
  <c r="N111" i="3"/>
  <c r="N116" i="3"/>
  <c r="N121" i="3"/>
  <c r="N127" i="3"/>
  <c r="N132" i="3"/>
  <c r="N137" i="3"/>
  <c r="N143" i="3"/>
  <c r="N148" i="3"/>
  <c r="N153" i="3"/>
  <c r="N159" i="3"/>
  <c r="N164" i="3"/>
  <c r="N169" i="3"/>
  <c r="N175" i="3"/>
  <c r="N180" i="3"/>
  <c r="N185" i="3"/>
  <c r="N191" i="3"/>
  <c r="N196" i="3"/>
  <c r="N201" i="3"/>
  <c r="N207" i="3"/>
  <c r="N212" i="3"/>
  <c r="N217" i="3"/>
  <c r="N223" i="3"/>
  <c r="N228" i="3"/>
  <c r="N233" i="3"/>
  <c r="N239" i="3"/>
  <c r="N244" i="3"/>
  <c r="N249" i="3"/>
  <c r="N255" i="3"/>
  <c r="N260" i="3"/>
  <c r="N265" i="3"/>
  <c r="N271" i="3"/>
  <c r="N276" i="3"/>
  <c r="N281" i="3"/>
  <c r="N287" i="3"/>
  <c r="N292" i="3"/>
  <c r="N297" i="3"/>
  <c r="N303" i="3"/>
  <c r="N308" i="3"/>
  <c r="N313" i="3"/>
  <c r="N319" i="3"/>
  <c r="N324" i="3"/>
  <c r="N329" i="3"/>
  <c r="N335" i="3"/>
  <c r="N340" i="3"/>
  <c r="N345" i="3"/>
  <c r="N351" i="3"/>
  <c r="N356" i="3"/>
  <c r="N361" i="3"/>
  <c r="N367" i="3"/>
  <c r="N372" i="3"/>
  <c r="N377" i="3"/>
  <c r="N383" i="3"/>
  <c r="N388" i="3"/>
  <c r="N393" i="3"/>
  <c r="N399" i="3"/>
  <c r="N404" i="3"/>
  <c r="N409" i="3"/>
  <c r="N415" i="3"/>
  <c r="N420" i="3"/>
  <c r="N424" i="3"/>
  <c r="N428" i="3"/>
  <c r="N432" i="3"/>
  <c r="N436" i="3"/>
  <c r="N440" i="3"/>
  <c r="N444" i="3"/>
  <c r="N448" i="3"/>
  <c r="N452" i="3"/>
  <c r="N456" i="3"/>
  <c r="N460" i="3"/>
  <c r="N464" i="3"/>
  <c r="N468" i="3"/>
  <c r="N472" i="3"/>
  <c r="N476" i="3"/>
  <c r="N480" i="3"/>
  <c r="N484" i="3"/>
  <c r="N488" i="3"/>
  <c r="N492" i="3"/>
  <c r="N496" i="3"/>
  <c r="N500" i="3"/>
  <c r="N504" i="3"/>
  <c r="N508" i="3"/>
  <c r="N512" i="3"/>
  <c r="N516" i="3"/>
  <c r="N520" i="3"/>
  <c r="N524" i="3"/>
  <c r="N528" i="3"/>
  <c r="N532" i="3"/>
  <c r="N536" i="3"/>
  <c r="N540" i="3"/>
  <c r="N544" i="3"/>
  <c r="N548" i="3"/>
  <c r="N552" i="3"/>
  <c r="N556" i="3"/>
  <c r="N560" i="3"/>
  <c r="N564" i="3"/>
  <c r="N568" i="3"/>
  <c r="N572" i="3"/>
  <c r="N576" i="3"/>
  <c r="N580" i="3"/>
  <c r="N584" i="3"/>
  <c r="N588" i="3"/>
  <c r="N592" i="3"/>
  <c r="N596" i="3"/>
  <c r="N600" i="3"/>
  <c r="N604" i="3"/>
  <c r="N608" i="3"/>
  <c r="N612" i="3"/>
  <c r="N616" i="3"/>
  <c r="N620" i="3"/>
  <c r="N624" i="3"/>
  <c r="N628" i="3"/>
  <c r="N632" i="3"/>
  <c r="N636" i="3"/>
  <c r="N640" i="3"/>
  <c r="N644" i="3"/>
  <c r="N648" i="3"/>
  <c r="N652" i="3"/>
  <c r="N656" i="3"/>
  <c r="N660" i="3"/>
  <c r="N664" i="3"/>
  <c r="Q319" i="3"/>
  <c r="Q379" i="3"/>
  <c r="Q415" i="3"/>
  <c r="Q443" i="3"/>
  <c r="Q472" i="3"/>
  <c r="Q500" i="3"/>
  <c r="Q528" i="3"/>
  <c r="Q613" i="3"/>
  <c r="Q631" i="3"/>
  <c r="Q642" i="3"/>
  <c r="Q653" i="3"/>
  <c r="Q663" i="3"/>
  <c r="Q674" i="3"/>
  <c r="N55" i="3"/>
  <c r="N65" i="3"/>
  <c r="N76" i="3"/>
  <c r="N87" i="3"/>
  <c r="N97" i="3"/>
  <c r="N129" i="3"/>
  <c r="N140" i="3"/>
  <c r="N172" i="3"/>
  <c r="N204" i="3"/>
  <c r="N236" i="3"/>
  <c r="N264" i="3"/>
  <c r="N293" i="3"/>
  <c r="N321" i="3"/>
  <c r="N343" i="3"/>
  <c r="N379" i="3"/>
  <c r="N400" i="3"/>
  <c r="N421" i="3"/>
  <c r="N447" i="3"/>
  <c r="N463" i="3"/>
  <c r="Q335" i="3"/>
  <c r="Q391" i="3"/>
  <c r="Q421" i="3"/>
  <c r="Q451" i="3"/>
  <c r="Q479" i="3"/>
  <c r="Q507" i="3"/>
  <c r="Q536" i="3"/>
  <c r="Q564" i="3"/>
  <c r="Q592" i="3"/>
  <c r="Q621" i="3"/>
  <c r="Q635" i="3"/>
  <c r="Q646" i="3"/>
  <c r="Q657" i="3"/>
  <c r="Q667" i="3"/>
  <c r="Q678" i="3"/>
  <c r="N59" i="3"/>
  <c r="N69" i="3"/>
  <c r="N80" i="3"/>
  <c r="N91" i="3"/>
  <c r="N101" i="3"/>
  <c r="N112" i="3"/>
  <c r="N123" i="3"/>
  <c r="N133" i="3"/>
  <c r="N144" i="3"/>
  <c r="N155" i="3"/>
  <c r="N165" i="3"/>
  <c r="N176" i="3"/>
  <c r="N187" i="3"/>
  <c r="N197" i="3"/>
  <c r="N208" i="3"/>
  <c r="N216" i="3"/>
  <c r="N224" i="3"/>
  <c r="N231" i="3"/>
  <c r="N237" i="3"/>
  <c r="N245" i="3"/>
  <c r="N252" i="3"/>
  <c r="N259" i="3"/>
  <c r="N267" i="3"/>
  <c r="N273" i="3"/>
  <c r="N280" i="3"/>
  <c r="N288" i="3"/>
  <c r="N295" i="3"/>
  <c r="N301" i="3"/>
  <c r="N309" i="3"/>
  <c r="N316" i="3"/>
  <c r="N323" i="3"/>
  <c r="N331" i="3"/>
  <c r="N337" i="3"/>
  <c r="N344" i="3"/>
  <c r="N352" i="3"/>
  <c r="N359" i="3"/>
  <c r="N365" i="3"/>
  <c r="N373" i="3"/>
  <c r="N380" i="3"/>
  <c r="N387" i="3"/>
  <c r="N395" i="3"/>
  <c r="N401" i="3"/>
  <c r="N408" i="3"/>
  <c r="N416" i="3"/>
  <c r="N422" i="3"/>
  <c r="N427" i="3"/>
  <c r="N433" i="3"/>
  <c r="N438" i="3"/>
  <c r="N443" i="3"/>
  <c r="N449" i="3"/>
  <c r="N454" i="3"/>
  <c r="N459" i="3"/>
  <c r="N465" i="3"/>
  <c r="N470" i="3"/>
  <c r="N475" i="3"/>
  <c r="N481" i="3"/>
  <c r="N486" i="3"/>
  <c r="N491" i="3"/>
  <c r="N497" i="3"/>
  <c r="N502" i="3"/>
  <c r="N507" i="3"/>
  <c r="N513" i="3"/>
  <c r="N518" i="3"/>
  <c r="N523" i="3"/>
  <c r="N529" i="3"/>
  <c r="N534" i="3"/>
  <c r="N539" i="3"/>
  <c r="N545" i="3"/>
  <c r="N550" i="3"/>
  <c r="N555" i="3"/>
  <c r="Q350" i="3"/>
  <c r="Q400" i="3"/>
  <c r="Q429" i="3"/>
  <c r="Q457" i="3"/>
  <c r="Q485" i="3"/>
  <c r="Q515" i="3"/>
  <c r="Q543" i="3"/>
  <c r="Q571" i="3"/>
  <c r="Q600" i="3"/>
  <c r="Q626" i="3"/>
  <c r="Q637" i="3"/>
  <c r="Q647" i="3"/>
  <c r="Q658" i="3"/>
  <c r="Q669" i="3"/>
  <c r="Q679" i="3"/>
  <c r="N60" i="3"/>
  <c r="N71" i="3"/>
  <c r="N81" i="3"/>
  <c r="N92" i="3"/>
  <c r="N103" i="3"/>
  <c r="N113" i="3"/>
  <c r="N124" i="3"/>
  <c r="N135" i="3"/>
  <c r="N145" i="3"/>
  <c r="N156" i="3"/>
  <c r="N167" i="3"/>
  <c r="N177" i="3"/>
  <c r="N188" i="3"/>
  <c r="N199" i="3"/>
  <c r="N209" i="3"/>
  <c r="N219" i="3"/>
  <c r="N225" i="3"/>
  <c r="N232" i="3"/>
  <c r="N240" i="3"/>
  <c r="N247" i="3"/>
  <c r="N253" i="3"/>
  <c r="N261" i="3"/>
  <c r="N268" i="3"/>
  <c r="N275" i="3"/>
  <c r="N283" i="3"/>
  <c r="N289" i="3"/>
  <c r="N296" i="3"/>
  <c r="N304" i="3"/>
  <c r="N311" i="3"/>
  <c r="N317" i="3"/>
  <c r="N325" i="3"/>
  <c r="N332" i="3"/>
  <c r="N339" i="3"/>
  <c r="N347" i="3"/>
  <c r="N353" i="3"/>
  <c r="N360" i="3"/>
  <c r="N368" i="3"/>
  <c r="N375" i="3"/>
  <c r="N381" i="3"/>
  <c r="N389" i="3"/>
  <c r="N396" i="3"/>
  <c r="N403" i="3"/>
  <c r="N411" i="3"/>
  <c r="N417" i="3"/>
  <c r="N423" i="3"/>
  <c r="N429" i="3"/>
  <c r="N434" i="3"/>
  <c r="N439" i="3"/>
  <c r="N445" i="3"/>
  <c r="N450" i="3"/>
  <c r="N455" i="3"/>
  <c r="N461" i="3"/>
  <c r="N466" i="3"/>
  <c r="N471" i="3"/>
  <c r="N477" i="3"/>
  <c r="N482" i="3"/>
  <c r="N487" i="3"/>
  <c r="N493" i="3"/>
  <c r="N498" i="3"/>
  <c r="N503" i="3"/>
  <c r="N509" i="3"/>
  <c r="N514" i="3"/>
  <c r="N519" i="3"/>
  <c r="N525" i="3"/>
  <c r="N530" i="3"/>
  <c r="N535" i="3"/>
  <c r="N541" i="3"/>
  <c r="N546" i="3"/>
  <c r="N551" i="3"/>
  <c r="N557" i="3"/>
  <c r="N562" i="3"/>
  <c r="N567" i="3"/>
  <c r="N573" i="3"/>
  <c r="N578" i="3"/>
  <c r="N583" i="3"/>
  <c r="N589" i="3"/>
  <c r="N594" i="3"/>
  <c r="N599" i="3"/>
  <c r="N605" i="3"/>
  <c r="N610" i="3"/>
  <c r="N615" i="3"/>
  <c r="N621" i="3"/>
  <c r="N626" i="3"/>
  <c r="N631" i="3"/>
  <c r="N637" i="3"/>
  <c r="N642" i="3"/>
  <c r="N647" i="3"/>
  <c r="N653" i="3"/>
  <c r="N658" i="3"/>
  <c r="N663" i="3"/>
  <c r="N668" i="3"/>
  <c r="N672" i="3"/>
  <c r="N676" i="3"/>
  <c r="N680" i="3"/>
  <c r="N684" i="3"/>
  <c r="Q557" i="3"/>
  <c r="N119" i="3"/>
  <c r="N161" i="3"/>
  <c r="N193" i="3"/>
  <c r="N221" i="3"/>
  <c r="N229" i="3"/>
  <c r="N251" i="3"/>
  <c r="N272" i="3"/>
  <c r="N300" i="3"/>
  <c r="N315" i="3"/>
  <c r="N336" i="3"/>
  <c r="N349" i="3"/>
  <c r="N364" i="3"/>
  <c r="N385" i="3"/>
  <c r="N407" i="3"/>
  <c r="N426" i="3"/>
  <c r="N442" i="3"/>
  <c r="N458" i="3"/>
  <c r="N474" i="3"/>
  <c r="Q363" i="3"/>
  <c r="Q408" i="3"/>
  <c r="Q436" i="3"/>
  <c r="Q464" i="3"/>
  <c r="Q493" i="3"/>
  <c r="Q521" i="3"/>
  <c r="Q549" i="3"/>
  <c r="Q579" i="3"/>
  <c r="Q607" i="3"/>
  <c r="Q630" i="3"/>
  <c r="Q641" i="3"/>
  <c r="Q651" i="3"/>
  <c r="Q662" i="3"/>
  <c r="Q673" i="3"/>
  <c r="Q683" i="3"/>
  <c r="N64" i="3"/>
  <c r="N75" i="3"/>
  <c r="N85" i="3"/>
  <c r="N96" i="3"/>
  <c r="N107" i="3"/>
  <c r="N117" i="3"/>
  <c r="N128" i="3"/>
  <c r="N139" i="3"/>
  <c r="N149" i="3"/>
  <c r="N160" i="3"/>
  <c r="N171" i="3"/>
  <c r="N181" i="3"/>
  <c r="N192" i="3"/>
  <c r="N203" i="3"/>
  <c r="N213" i="3"/>
  <c r="N220" i="3"/>
  <c r="N227" i="3"/>
  <c r="N235" i="3"/>
  <c r="N241" i="3"/>
  <c r="N248" i="3"/>
  <c r="N256" i="3"/>
  <c r="N263" i="3"/>
  <c r="N269" i="3"/>
  <c r="N277" i="3"/>
  <c r="N284" i="3"/>
  <c r="N291" i="3"/>
  <c r="N299" i="3"/>
  <c r="N305" i="3"/>
  <c r="N312" i="3"/>
  <c r="N320" i="3"/>
  <c r="N327" i="3"/>
  <c r="N333" i="3"/>
  <c r="N341" i="3"/>
  <c r="N348" i="3"/>
  <c r="N355" i="3"/>
  <c r="N363" i="3"/>
  <c r="N369" i="3"/>
  <c r="N376" i="3"/>
  <c r="N384" i="3"/>
  <c r="N391" i="3"/>
  <c r="N397" i="3"/>
  <c r="N405" i="3"/>
  <c r="N412" i="3"/>
  <c r="N419" i="3"/>
  <c r="N425" i="3"/>
  <c r="N430" i="3"/>
  <c r="N435" i="3"/>
  <c r="N441" i="3"/>
  <c r="N446" i="3"/>
  <c r="N451" i="3"/>
  <c r="N457" i="3"/>
  <c r="N462" i="3"/>
  <c r="N467" i="3"/>
  <c r="N473" i="3"/>
  <c r="N478" i="3"/>
  <c r="N483" i="3"/>
  <c r="N489" i="3"/>
  <c r="N494" i="3"/>
  <c r="N499" i="3"/>
  <c r="N505" i="3"/>
  <c r="N510" i="3"/>
  <c r="N515" i="3"/>
  <c r="N521" i="3"/>
  <c r="N526" i="3"/>
  <c r="N531" i="3"/>
  <c r="N537" i="3"/>
  <c r="N542" i="3"/>
  <c r="N547" i="3"/>
  <c r="N553" i="3"/>
  <c r="N558" i="3"/>
  <c r="N563" i="3"/>
  <c r="N569" i="3"/>
  <c r="N574" i="3"/>
  <c r="N579" i="3"/>
  <c r="N585" i="3"/>
  <c r="N590" i="3"/>
  <c r="N595" i="3"/>
  <c r="N601" i="3"/>
  <c r="N606" i="3"/>
  <c r="N611" i="3"/>
  <c r="N617" i="3"/>
  <c r="N622" i="3"/>
  <c r="N627" i="3"/>
  <c r="N633" i="3"/>
  <c r="N638" i="3"/>
  <c r="N643" i="3"/>
  <c r="N649" i="3"/>
  <c r="N654" i="3"/>
  <c r="N659" i="3"/>
  <c r="N665" i="3"/>
  <c r="N669" i="3"/>
  <c r="N673" i="3"/>
  <c r="N677" i="3"/>
  <c r="N681" i="3"/>
  <c r="Q54" i="3"/>
  <c r="R54" i="3" s="1"/>
  <c r="Q585" i="3"/>
  <c r="N108" i="3"/>
  <c r="N151" i="3"/>
  <c r="N183" i="3"/>
  <c r="N215" i="3"/>
  <c r="N243" i="3"/>
  <c r="N257" i="3"/>
  <c r="N279" i="3"/>
  <c r="N285" i="3"/>
  <c r="N307" i="3"/>
  <c r="N328" i="3"/>
  <c r="N357" i="3"/>
  <c r="N371" i="3"/>
  <c r="N392" i="3"/>
  <c r="N413" i="3"/>
  <c r="N431" i="3"/>
  <c r="N437" i="3"/>
  <c r="N453" i="3"/>
  <c r="N469" i="3"/>
  <c r="N490" i="3"/>
  <c r="N511" i="3"/>
  <c r="N533" i="3"/>
  <c r="N554" i="3"/>
  <c r="N566" i="3"/>
  <c r="N577" i="3"/>
  <c r="N587" i="3"/>
  <c r="N598" i="3"/>
  <c r="N609" i="3"/>
  <c r="N619" i="3"/>
  <c r="N630" i="3"/>
  <c r="N641" i="3"/>
  <c r="N651" i="3"/>
  <c r="N662" i="3"/>
  <c r="N671" i="3"/>
  <c r="N679" i="3"/>
  <c r="N646" i="3"/>
  <c r="N675" i="3"/>
  <c r="N485" i="3"/>
  <c r="N565" i="3"/>
  <c r="N586" i="3"/>
  <c r="N618" i="3"/>
  <c r="N639" i="3"/>
  <c r="N661" i="3"/>
  <c r="N54" i="3"/>
  <c r="N495" i="3"/>
  <c r="N517" i="3"/>
  <c r="N538" i="3"/>
  <c r="N559" i="3"/>
  <c r="N570" i="3"/>
  <c r="N581" i="3"/>
  <c r="N591" i="3"/>
  <c r="N602" i="3"/>
  <c r="N613" i="3"/>
  <c r="N623" i="3"/>
  <c r="N634" i="3"/>
  <c r="N645" i="3"/>
  <c r="N655" i="3"/>
  <c r="N666" i="3"/>
  <c r="N674" i="3"/>
  <c r="N682" i="3"/>
  <c r="N479" i="3"/>
  <c r="N501" i="3"/>
  <c r="N522" i="3"/>
  <c r="N543" i="3"/>
  <c r="N561" i="3"/>
  <c r="N571" i="3"/>
  <c r="N582" i="3"/>
  <c r="N593" i="3"/>
  <c r="N603" i="3"/>
  <c r="N614" i="3"/>
  <c r="N625" i="3"/>
  <c r="N635" i="3"/>
  <c r="N657" i="3"/>
  <c r="N667" i="3"/>
  <c r="N683" i="3"/>
  <c r="N506" i="3"/>
  <c r="N527" i="3"/>
  <c r="N549" i="3"/>
  <c r="N575" i="3"/>
  <c r="N597" i="3"/>
  <c r="N607" i="3"/>
  <c r="N629" i="3"/>
  <c r="N650" i="3"/>
  <c r="N670" i="3"/>
  <c r="N678" i="3"/>
  <c r="B22" i="3" a="1"/>
  <c r="B22" i="3" s="1"/>
  <c r="B23" i="3" s="1"/>
  <c r="O364" i="3" l="1"/>
  <c r="O396" i="3"/>
  <c r="O55" i="3"/>
  <c r="O57" i="3"/>
  <c r="O172" i="3"/>
  <c r="O254" i="3"/>
  <c r="O356" i="3"/>
  <c r="O420" i="3"/>
  <c r="O444" i="3"/>
  <c r="O464" i="3"/>
  <c r="O488" i="3"/>
  <c r="O508" i="3"/>
  <c r="O528" i="3"/>
  <c r="O552" i="3"/>
  <c r="O572" i="3"/>
  <c r="O592" i="3"/>
  <c r="O616" i="3"/>
  <c r="O636" i="3"/>
  <c r="O656" i="3"/>
  <c r="O669" i="3"/>
  <c r="O676" i="3"/>
  <c r="O682" i="3"/>
  <c r="O670" i="3"/>
  <c r="O86" i="3"/>
  <c r="O190" i="3"/>
  <c r="O270" i="3"/>
  <c r="O372" i="3"/>
  <c r="O428" i="3"/>
  <c r="O448" i="3"/>
  <c r="O472" i="3"/>
  <c r="O492" i="3"/>
  <c r="O512" i="3"/>
  <c r="O536" i="3"/>
  <c r="O556" i="3"/>
  <c r="O576" i="3"/>
  <c r="O600" i="3"/>
  <c r="O620" i="3"/>
  <c r="O640" i="3"/>
  <c r="O664" i="3"/>
  <c r="O677" i="3"/>
  <c r="O108" i="3"/>
  <c r="O302" i="3"/>
  <c r="O432" i="3"/>
  <c r="O476" i="3"/>
  <c r="O520" i="3"/>
  <c r="O560" i="3"/>
  <c r="O604" i="3"/>
  <c r="O648" i="3"/>
  <c r="O672" i="3"/>
  <c r="O206" i="3"/>
  <c r="O456" i="3"/>
  <c r="O496" i="3"/>
  <c r="O584" i="3"/>
  <c r="O665" i="3"/>
  <c r="O680" i="3"/>
  <c r="O56" i="3"/>
  <c r="O238" i="3"/>
  <c r="O404" i="3"/>
  <c r="O460" i="3"/>
  <c r="O504" i="3"/>
  <c r="O544" i="3"/>
  <c r="O588" i="3"/>
  <c r="O632" i="3"/>
  <c r="O666" i="3"/>
  <c r="O681" i="3"/>
  <c r="O129" i="3"/>
  <c r="O334" i="3"/>
  <c r="O440" i="3"/>
  <c r="O480" i="3"/>
  <c r="O524" i="3"/>
  <c r="O568" i="3"/>
  <c r="O608" i="3"/>
  <c r="O652" i="3"/>
  <c r="O674" i="3"/>
  <c r="O54" i="3"/>
  <c r="O388" i="3"/>
  <c r="O540" i="3"/>
  <c r="O624" i="3"/>
  <c r="O61" i="3"/>
  <c r="O82" i="3"/>
  <c r="O104" i="3"/>
  <c r="O125" i="3"/>
  <c r="O146" i="3"/>
  <c r="O168" i="3"/>
  <c r="O187" i="3"/>
  <c r="O203" i="3"/>
  <c r="O219" i="3"/>
  <c r="O235" i="3"/>
  <c r="O251" i="3"/>
  <c r="O267" i="3"/>
  <c r="O283" i="3"/>
  <c r="O299" i="3"/>
  <c r="O315" i="3"/>
  <c r="O331" i="3"/>
  <c r="O347" i="3"/>
  <c r="O363" i="3"/>
  <c r="O379" i="3"/>
  <c r="O395" i="3"/>
  <c r="O411" i="3"/>
  <c r="O427" i="3"/>
  <c r="O78" i="3"/>
  <c r="O100" i="3"/>
  <c r="O121" i="3"/>
  <c r="O142" i="3"/>
  <c r="O164" i="3"/>
  <c r="O184" i="3"/>
  <c r="O200" i="3"/>
  <c r="O216" i="3"/>
  <c r="O232" i="3"/>
  <c r="O248" i="3"/>
  <c r="O264" i="3"/>
  <c r="O280" i="3"/>
  <c r="O296" i="3"/>
  <c r="O312" i="3"/>
  <c r="O328" i="3"/>
  <c r="O344" i="3"/>
  <c r="O74" i="3"/>
  <c r="O96" i="3"/>
  <c r="O117" i="3"/>
  <c r="O138" i="3"/>
  <c r="O160" i="3"/>
  <c r="O181" i="3"/>
  <c r="O197" i="3"/>
  <c r="O213" i="3"/>
  <c r="O229" i="3"/>
  <c r="O245" i="3"/>
  <c r="O261" i="3"/>
  <c r="O277" i="3"/>
  <c r="O293" i="3"/>
  <c r="O309" i="3"/>
  <c r="O325" i="3"/>
  <c r="O341" i="3"/>
  <c r="O357" i="3"/>
  <c r="O373" i="3"/>
  <c r="O389" i="3"/>
  <c r="O405" i="3"/>
  <c r="O421" i="3"/>
  <c r="O113" i="3"/>
  <c r="O194" i="3"/>
  <c r="O258" i="3"/>
  <c r="O322" i="3"/>
  <c r="O366" i="3"/>
  <c r="O398" i="3"/>
  <c r="O429" i="3"/>
  <c r="O445" i="3"/>
  <c r="O461" i="3"/>
  <c r="O477" i="3"/>
  <c r="O493" i="3"/>
  <c r="O509" i="3"/>
  <c r="O525" i="3"/>
  <c r="O541" i="3"/>
  <c r="O557" i="3"/>
  <c r="O573" i="3"/>
  <c r="O589" i="3"/>
  <c r="O605" i="3"/>
  <c r="O621" i="3"/>
  <c r="O637" i="3"/>
  <c r="O653" i="3"/>
  <c r="O97" i="3"/>
  <c r="O182" i="3"/>
  <c r="O246" i="3"/>
  <c r="O310" i="3"/>
  <c r="O360" i="3"/>
  <c r="O392" i="3"/>
  <c r="O424" i="3"/>
  <c r="O442" i="3"/>
  <c r="O458" i="3"/>
  <c r="O474" i="3"/>
  <c r="O490" i="3"/>
  <c r="O506" i="3"/>
  <c r="O522" i="3"/>
  <c r="O538" i="3"/>
  <c r="O554" i="3"/>
  <c r="O570" i="3"/>
  <c r="O586" i="3"/>
  <c r="O602" i="3"/>
  <c r="O618" i="3"/>
  <c r="O634" i="3"/>
  <c r="O650" i="3"/>
  <c r="O60" i="3"/>
  <c r="O145" i="3"/>
  <c r="O218" i="3"/>
  <c r="O282" i="3"/>
  <c r="O346" i="3"/>
  <c r="O378" i="3"/>
  <c r="O410" i="3"/>
  <c r="O435" i="3"/>
  <c r="O451" i="3"/>
  <c r="O467" i="3"/>
  <c r="O483" i="3"/>
  <c r="O499" i="3"/>
  <c r="O515" i="3"/>
  <c r="O531" i="3"/>
  <c r="O547" i="3"/>
  <c r="O563" i="3"/>
  <c r="O579" i="3"/>
  <c r="O595" i="3"/>
  <c r="O611" i="3"/>
  <c r="O627" i="3"/>
  <c r="O643" i="3"/>
  <c r="O659" i="3"/>
  <c r="O675" i="3"/>
  <c r="O678" i="3"/>
  <c r="O644" i="3"/>
  <c r="O580" i="3"/>
  <c r="O516" i="3"/>
  <c r="O452" i="3"/>
  <c r="O348" i="3"/>
  <c r="O65" i="3"/>
  <c r="O167" i="3"/>
  <c r="O151" i="3"/>
  <c r="O135" i="3"/>
  <c r="O119" i="3"/>
  <c r="O103" i="3"/>
  <c r="O87" i="3"/>
  <c r="O71" i="3"/>
  <c r="O66" i="3"/>
  <c r="O88" i="3"/>
  <c r="O109" i="3"/>
  <c r="O130" i="3"/>
  <c r="O152" i="3"/>
  <c r="O173" i="3"/>
  <c r="O191" i="3"/>
  <c r="O207" i="3"/>
  <c r="O223" i="3"/>
  <c r="O239" i="3"/>
  <c r="O255" i="3"/>
  <c r="O271" i="3"/>
  <c r="O287" i="3"/>
  <c r="O303" i="3"/>
  <c r="O319" i="3"/>
  <c r="O335" i="3"/>
  <c r="O351" i="3"/>
  <c r="O367" i="3"/>
  <c r="O383" i="3"/>
  <c r="O399" i="3"/>
  <c r="O415" i="3"/>
  <c r="O62" i="3"/>
  <c r="O84" i="3"/>
  <c r="O105" i="3"/>
  <c r="O126" i="3"/>
  <c r="O148" i="3"/>
  <c r="O169" i="3"/>
  <c r="O188" i="3"/>
  <c r="O204" i="3"/>
  <c r="O220" i="3"/>
  <c r="O236" i="3"/>
  <c r="O252" i="3"/>
  <c r="O268" i="3"/>
  <c r="O284" i="3"/>
  <c r="O300" i="3"/>
  <c r="O316" i="3"/>
  <c r="O332" i="3"/>
  <c r="O58" i="3"/>
  <c r="O80" i="3"/>
  <c r="O101" i="3"/>
  <c r="O122" i="3"/>
  <c r="O144" i="3"/>
  <c r="O165" i="3"/>
  <c r="O185" i="3"/>
  <c r="O201" i="3"/>
  <c r="O217" i="3"/>
  <c r="O233" i="3"/>
  <c r="O249" i="3"/>
  <c r="O265" i="3"/>
  <c r="O281" i="3"/>
  <c r="O297" i="3"/>
  <c r="O313" i="3"/>
  <c r="O329" i="3"/>
  <c r="O345" i="3"/>
  <c r="O361" i="3"/>
  <c r="O377" i="3"/>
  <c r="O393" i="3"/>
  <c r="O409" i="3"/>
  <c r="O425" i="3"/>
  <c r="O134" i="3"/>
  <c r="O210" i="3"/>
  <c r="O274" i="3"/>
  <c r="O338" i="3"/>
  <c r="O374" i="3"/>
  <c r="O406" i="3"/>
  <c r="O433" i="3"/>
  <c r="O449" i="3"/>
  <c r="O465" i="3"/>
  <c r="O481" i="3"/>
  <c r="O497" i="3"/>
  <c r="O513" i="3"/>
  <c r="O529" i="3"/>
  <c r="O545" i="3"/>
  <c r="O561" i="3"/>
  <c r="O577" i="3"/>
  <c r="O593" i="3"/>
  <c r="O609" i="3"/>
  <c r="O625" i="3"/>
  <c r="O641" i="3"/>
  <c r="O657" i="3"/>
  <c r="O118" i="3"/>
  <c r="O198" i="3"/>
  <c r="O262" i="3"/>
  <c r="O326" i="3"/>
  <c r="O368" i="3"/>
  <c r="O400" i="3"/>
  <c r="O430" i="3"/>
  <c r="O446" i="3"/>
  <c r="O462" i="3"/>
  <c r="O478" i="3"/>
  <c r="O494" i="3"/>
  <c r="O510" i="3"/>
  <c r="O526" i="3"/>
  <c r="O542" i="3"/>
  <c r="O558" i="3"/>
  <c r="O574" i="3"/>
  <c r="O590" i="3"/>
  <c r="O606" i="3"/>
  <c r="O622" i="3"/>
  <c r="O638" i="3"/>
  <c r="O654" i="3"/>
  <c r="O81" i="3"/>
  <c r="O166" i="3"/>
  <c r="O234" i="3"/>
  <c r="P234" i="3" s="1"/>
  <c r="O298" i="3"/>
  <c r="O354" i="3"/>
  <c r="O386" i="3"/>
  <c r="O418" i="3"/>
  <c r="O439" i="3"/>
  <c r="O455" i="3"/>
  <c r="O471" i="3"/>
  <c r="O487" i="3"/>
  <c r="O503" i="3"/>
  <c r="O519" i="3"/>
  <c r="O535" i="3"/>
  <c r="O551" i="3"/>
  <c r="O567" i="3"/>
  <c r="O583" i="3"/>
  <c r="O599" i="3"/>
  <c r="O615" i="3"/>
  <c r="O631" i="3"/>
  <c r="O647" i="3"/>
  <c r="O663" i="3"/>
  <c r="O679" i="3"/>
  <c r="O673" i="3"/>
  <c r="O628" i="3"/>
  <c r="O564" i="3"/>
  <c r="O500" i="3"/>
  <c r="O436" i="3"/>
  <c r="O286" i="3"/>
  <c r="O179" i="3"/>
  <c r="O163" i="3"/>
  <c r="O147" i="3"/>
  <c r="O131" i="3"/>
  <c r="O115" i="3"/>
  <c r="O99" i="3"/>
  <c r="O83" i="3"/>
  <c r="O67" i="3"/>
  <c r="O72" i="3"/>
  <c r="O93" i="3"/>
  <c r="O114" i="3"/>
  <c r="O136" i="3"/>
  <c r="O157" i="3"/>
  <c r="O178" i="3"/>
  <c r="O195" i="3"/>
  <c r="O211" i="3"/>
  <c r="O227" i="3"/>
  <c r="O243" i="3"/>
  <c r="O259" i="3"/>
  <c r="O275" i="3"/>
  <c r="O291" i="3"/>
  <c r="O307" i="3"/>
  <c r="O323" i="3"/>
  <c r="O339" i="3"/>
  <c r="O355" i="3"/>
  <c r="O371" i="3"/>
  <c r="O387" i="3"/>
  <c r="O403" i="3"/>
  <c r="O419" i="3"/>
  <c r="O68" i="3"/>
  <c r="O89" i="3"/>
  <c r="O110" i="3"/>
  <c r="O132" i="3"/>
  <c r="O153" i="3"/>
  <c r="O174" i="3"/>
  <c r="O192" i="3"/>
  <c r="O208" i="3"/>
  <c r="O224" i="3"/>
  <c r="O240" i="3"/>
  <c r="O256" i="3"/>
  <c r="O272" i="3"/>
  <c r="O288" i="3"/>
  <c r="O304" i="3"/>
  <c r="O320" i="3"/>
  <c r="O336" i="3"/>
  <c r="O64" i="3"/>
  <c r="O85" i="3"/>
  <c r="O106" i="3"/>
  <c r="O128" i="3"/>
  <c r="O149" i="3"/>
  <c r="O170" i="3"/>
  <c r="O189" i="3"/>
  <c r="O205" i="3"/>
  <c r="O221" i="3"/>
  <c r="O237" i="3"/>
  <c r="O253" i="3"/>
  <c r="O269" i="3"/>
  <c r="O285" i="3"/>
  <c r="O301" i="3"/>
  <c r="O317" i="3"/>
  <c r="O333" i="3"/>
  <c r="O349" i="3"/>
  <c r="O365" i="3"/>
  <c r="O381" i="3"/>
  <c r="O397" i="3"/>
  <c r="O413" i="3"/>
  <c r="O70" i="3"/>
  <c r="O156" i="3"/>
  <c r="O226" i="3"/>
  <c r="O290" i="3"/>
  <c r="O350" i="3"/>
  <c r="O382" i="3"/>
  <c r="O414" i="3"/>
  <c r="O437" i="3"/>
  <c r="O453" i="3"/>
  <c r="O469" i="3"/>
  <c r="O485" i="3"/>
  <c r="O501" i="3"/>
  <c r="O517" i="3"/>
  <c r="O533" i="3"/>
  <c r="O549" i="3"/>
  <c r="O565" i="3"/>
  <c r="O581" i="3"/>
  <c r="O597" i="3"/>
  <c r="O613" i="3"/>
  <c r="O629" i="3"/>
  <c r="O645" i="3"/>
  <c r="O661" i="3"/>
  <c r="O140" i="3"/>
  <c r="O214" i="3"/>
  <c r="O278" i="3"/>
  <c r="O342" i="3"/>
  <c r="O376" i="3"/>
  <c r="O408" i="3"/>
  <c r="O434" i="3"/>
  <c r="O450" i="3"/>
  <c r="O466" i="3"/>
  <c r="O482" i="3"/>
  <c r="O498" i="3"/>
  <c r="O514" i="3"/>
  <c r="O530" i="3"/>
  <c r="O546" i="3"/>
  <c r="O562" i="3"/>
  <c r="O578" i="3"/>
  <c r="O594" i="3"/>
  <c r="O610" i="3"/>
  <c r="O626" i="3"/>
  <c r="O642" i="3"/>
  <c r="O658" i="3"/>
  <c r="O102" i="3"/>
  <c r="O186" i="3"/>
  <c r="O250" i="3"/>
  <c r="O314" i="3"/>
  <c r="O362" i="3"/>
  <c r="O394" i="3"/>
  <c r="O426" i="3"/>
  <c r="O443" i="3"/>
  <c r="O459" i="3"/>
  <c r="O475" i="3"/>
  <c r="O491" i="3"/>
  <c r="O507" i="3"/>
  <c r="O523" i="3"/>
  <c r="O539" i="3"/>
  <c r="O555" i="3"/>
  <c r="O571" i="3"/>
  <c r="O587" i="3"/>
  <c r="O603" i="3"/>
  <c r="O619" i="3"/>
  <c r="O635" i="3"/>
  <c r="O651" i="3"/>
  <c r="O667" i="3"/>
  <c r="O683" i="3"/>
  <c r="O668" i="3"/>
  <c r="O612" i="3"/>
  <c r="O548" i="3"/>
  <c r="O484" i="3"/>
  <c r="O412" i="3"/>
  <c r="O222" i="3"/>
  <c r="O175" i="3"/>
  <c r="O159" i="3"/>
  <c r="O143" i="3"/>
  <c r="O127" i="3"/>
  <c r="O111" i="3"/>
  <c r="O95" i="3"/>
  <c r="O79" i="3"/>
  <c r="O63" i="3"/>
  <c r="O77" i="3"/>
  <c r="O98" i="3"/>
  <c r="O120" i="3"/>
  <c r="O141" i="3"/>
  <c r="O162" i="3"/>
  <c r="O183" i="3"/>
  <c r="O199" i="3"/>
  <c r="O215" i="3"/>
  <c r="O231" i="3"/>
  <c r="O247" i="3"/>
  <c r="O263" i="3"/>
  <c r="O279" i="3"/>
  <c r="O295" i="3"/>
  <c r="O311" i="3"/>
  <c r="O327" i="3"/>
  <c r="O343" i="3"/>
  <c r="O359" i="3"/>
  <c r="O375" i="3"/>
  <c r="O391" i="3"/>
  <c r="O407" i="3"/>
  <c r="O423" i="3"/>
  <c r="O73" i="3"/>
  <c r="O94" i="3"/>
  <c r="O116" i="3"/>
  <c r="O137" i="3"/>
  <c r="O158" i="3"/>
  <c r="O180" i="3"/>
  <c r="O196" i="3"/>
  <c r="O212" i="3"/>
  <c r="O228" i="3"/>
  <c r="O244" i="3"/>
  <c r="O260" i="3"/>
  <c r="O276" i="3"/>
  <c r="O292" i="3"/>
  <c r="O308" i="3"/>
  <c r="O324" i="3"/>
  <c r="O340" i="3"/>
  <c r="O69" i="3"/>
  <c r="O90" i="3"/>
  <c r="O112" i="3"/>
  <c r="O133" i="3"/>
  <c r="O154" i="3"/>
  <c r="O176" i="3"/>
  <c r="O193" i="3"/>
  <c r="O209" i="3"/>
  <c r="O225" i="3"/>
  <c r="O241" i="3"/>
  <c r="O257" i="3"/>
  <c r="O273" i="3"/>
  <c r="O289" i="3"/>
  <c r="O305" i="3"/>
  <c r="O321" i="3"/>
  <c r="O337" i="3"/>
  <c r="O353" i="3"/>
  <c r="O369" i="3"/>
  <c r="O385" i="3"/>
  <c r="O401" i="3"/>
  <c r="O417" i="3"/>
  <c r="O92" i="3"/>
  <c r="O177" i="3"/>
  <c r="O242" i="3"/>
  <c r="O306" i="3"/>
  <c r="O358" i="3"/>
  <c r="O390" i="3"/>
  <c r="O422" i="3"/>
  <c r="O441" i="3"/>
  <c r="O457" i="3"/>
  <c r="O473" i="3"/>
  <c r="O489" i="3"/>
  <c r="O505" i="3"/>
  <c r="O521" i="3"/>
  <c r="O537" i="3"/>
  <c r="O553" i="3"/>
  <c r="O569" i="3"/>
  <c r="O585" i="3"/>
  <c r="O601" i="3"/>
  <c r="O617" i="3"/>
  <c r="O633" i="3"/>
  <c r="O649" i="3"/>
  <c r="O76" i="3"/>
  <c r="O161" i="3"/>
  <c r="O230" i="3"/>
  <c r="O294" i="3"/>
  <c r="O352" i="3"/>
  <c r="O384" i="3"/>
  <c r="O416" i="3"/>
  <c r="O438" i="3"/>
  <c r="O454" i="3"/>
  <c r="O470" i="3"/>
  <c r="O486" i="3"/>
  <c r="O502" i="3"/>
  <c r="O518" i="3"/>
  <c r="O534" i="3"/>
  <c r="O550" i="3"/>
  <c r="O566" i="3"/>
  <c r="O582" i="3"/>
  <c r="O598" i="3"/>
  <c r="O614" i="3"/>
  <c r="O630" i="3"/>
  <c r="O646" i="3"/>
  <c r="O662" i="3"/>
  <c r="O124" i="3"/>
  <c r="O202" i="3"/>
  <c r="O266" i="3"/>
  <c r="O330" i="3"/>
  <c r="O370" i="3"/>
  <c r="O402" i="3"/>
  <c r="O431" i="3"/>
  <c r="O447" i="3"/>
  <c r="O463" i="3"/>
  <c r="O479" i="3"/>
  <c r="O495" i="3"/>
  <c r="O511" i="3"/>
  <c r="O527" i="3"/>
  <c r="O543" i="3"/>
  <c r="O559" i="3"/>
  <c r="O575" i="3"/>
  <c r="O591" i="3"/>
  <c r="O607" i="3"/>
  <c r="O623" i="3"/>
  <c r="O639" i="3"/>
  <c r="O655" i="3"/>
  <c r="O671" i="3"/>
  <c r="O684" i="3"/>
  <c r="O660" i="3"/>
  <c r="O596" i="3"/>
  <c r="O532" i="3"/>
  <c r="O468" i="3"/>
  <c r="O380" i="3"/>
  <c r="O150" i="3"/>
  <c r="O171" i="3"/>
  <c r="O155" i="3"/>
  <c r="O139" i="3"/>
  <c r="O123" i="3"/>
  <c r="O107" i="3"/>
  <c r="O91" i="3"/>
  <c r="O75" i="3"/>
  <c r="O59" i="3"/>
  <c r="O318" i="3"/>
  <c r="B41" i="3"/>
  <c r="B54" i="3"/>
  <c r="B2" i="3"/>
  <c r="G4" i="3"/>
  <c r="G2" i="3"/>
  <c r="G3" i="3" s="1"/>
  <c r="G3" i="2"/>
  <c r="G2" i="2"/>
  <c r="G6" i="3"/>
  <c r="G5" i="3"/>
  <c r="G4" i="2"/>
  <c r="B3" i="3"/>
  <c r="B8" i="3" s="1"/>
  <c r="B9" i="3" s="1"/>
  <c r="B3" i="2"/>
  <c r="B2" i="2"/>
  <c r="P171" i="3" l="1"/>
  <c r="P231" i="3"/>
  <c r="P75" i="3"/>
  <c r="P91" i="3"/>
  <c r="P155" i="3"/>
  <c r="P76" i="3"/>
  <c r="P177" i="3"/>
  <c r="P185" i="3"/>
  <c r="P193" i="3"/>
  <c r="P112" i="3"/>
  <c r="P195" i="3"/>
  <c r="P196" i="3"/>
  <c r="P115" i="3"/>
  <c r="P116" i="3"/>
  <c r="P214" i="3"/>
  <c r="P215" i="3"/>
  <c r="P141" i="3"/>
  <c r="P63" i="3"/>
  <c r="P127" i="3"/>
  <c r="P102" i="3"/>
  <c r="P221" i="3"/>
  <c r="P149" i="3"/>
  <c r="P64" i="3"/>
  <c r="P224" i="3"/>
  <c r="P153" i="3"/>
  <c r="P68" i="3"/>
  <c r="P93" i="3"/>
  <c r="P99" i="3"/>
  <c r="P163" i="3"/>
  <c r="P134" i="3"/>
  <c r="P101" i="3"/>
  <c r="P188" i="3"/>
  <c r="P71" i="3"/>
  <c r="P135" i="3"/>
  <c r="P60" i="3"/>
  <c r="P182" i="3"/>
  <c r="P213" i="3"/>
  <c r="P138" i="3"/>
  <c r="P216" i="3"/>
  <c r="P142" i="3"/>
  <c r="P250" i="3"/>
  <c r="P314" i="3"/>
  <c r="P378" i="3"/>
  <c r="P442" i="3"/>
  <c r="P506" i="3"/>
  <c r="P570" i="3"/>
  <c r="P291" i="3"/>
  <c r="P376" i="3"/>
  <c r="P461" i="3"/>
  <c r="P547" i="3"/>
  <c r="P618" i="3"/>
  <c r="P277" i="3"/>
  <c r="P391" i="3"/>
  <c r="P505" i="3"/>
  <c r="P608" i="3"/>
  <c r="P235" i="3"/>
  <c r="P315" i="3"/>
  <c r="P428" i="3"/>
  <c r="P543" i="3"/>
  <c r="P636" i="3"/>
  <c r="P309" i="3"/>
  <c r="P423" i="3"/>
  <c r="P537" i="3"/>
  <c r="P632" i="3"/>
  <c r="P240" i="3"/>
  <c r="P601" i="3"/>
  <c r="P266" i="3"/>
  <c r="P330" i="3"/>
  <c r="P394" i="3"/>
  <c r="P458" i="3"/>
  <c r="P522" i="3"/>
  <c r="P237" i="3"/>
  <c r="P312" i="3"/>
  <c r="P397" i="3"/>
  <c r="P483" i="3"/>
  <c r="P568" i="3"/>
  <c r="P634" i="3"/>
  <c r="P305" i="3"/>
  <c r="P420" i="3"/>
  <c r="P282" i="3"/>
  <c r="P346" i="3"/>
  <c r="P410" i="3"/>
  <c r="P474" i="3"/>
  <c r="P538" i="3"/>
  <c r="P248" i="3"/>
  <c r="P333" i="3"/>
  <c r="P419" i="3"/>
  <c r="P504" i="3"/>
  <c r="P586" i="3"/>
  <c r="P650" i="3"/>
  <c r="P335" i="3"/>
  <c r="P448" i="3"/>
  <c r="P561" i="3"/>
  <c r="P651" i="3"/>
  <c r="P257" i="3"/>
  <c r="P372" i="3"/>
  <c r="P485" i="3"/>
  <c r="P593" i="3"/>
  <c r="P252" i="3"/>
  <c r="P367" i="3"/>
  <c r="P480" i="3"/>
  <c r="P589" i="3"/>
  <c r="P671" i="3"/>
  <c r="P596" i="3"/>
  <c r="P383" i="3"/>
  <c r="P276" i="3"/>
  <c r="P666" i="3"/>
  <c r="P511" i="3"/>
  <c r="P238" i="3"/>
  <c r="P298" i="3"/>
  <c r="P362" i="3"/>
  <c r="P426" i="3"/>
  <c r="P490" i="3"/>
  <c r="P554" i="3"/>
  <c r="P269" i="3"/>
  <c r="P355" i="3"/>
  <c r="P440" i="3"/>
  <c r="P525" i="3"/>
  <c r="P602" i="3"/>
  <c r="P249" i="3"/>
  <c r="P363" i="3"/>
  <c r="P476" i="3"/>
  <c r="P587" i="3"/>
  <c r="P669" i="3"/>
  <c r="P287" i="3"/>
  <c r="P400" i="3"/>
  <c r="P513" i="3"/>
  <c r="P615" i="3"/>
  <c r="P281" i="3"/>
  <c r="P395" i="3"/>
  <c r="P508" i="3"/>
  <c r="P611" i="3"/>
  <c r="P261" i="3"/>
  <c r="P662" i="3"/>
  <c r="P496" i="3"/>
  <c r="P389" i="3"/>
  <c r="P684" i="3"/>
  <c r="P375" i="3"/>
  <c r="P503" i="3"/>
  <c r="P343" i="3"/>
  <c r="P337" i="3"/>
  <c r="P489" i="3"/>
  <c r="P340" i="3"/>
  <c r="P533" i="3"/>
  <c r="P457" i="3"/>
  <c r="P452" i="3"/>
  <c r="P268" i="3"/>
  <c r="P629" i="3"/>
  <c r="P571" i="3"/>
  <c r="P565" i="3"/>
  <c r="P664" i="3"/>
  <c r="P591" i="3"/>
  <c r="P236" i="3"/>
  <c r="P239" i="3"/>
  <c r="P653" i="3"/>
  <c r="P607" i="3"/>
  <c r="P660" i="3"/>
  <c r="P612" i="3"/>
  <c r="P361" i="3"/>
  <c r="P468" i="3"/>
  <c r="P460" i="3"/>
  <c r="P648" i="3"/>
  <c r="P559" i="3"/>
  <c r="P444" i="3"/>
  <c r="P331" i="3"/>
  <c r="P631" i="3"/>
  <c r="P535" i="3"/>
  <c r="P421" i="3"/>
  <c r="P308" i="3"/>
  <c r="P665" i="3"/>
  <c r="P581" i="3"/>
  <c r="P469" i="3"/>
  <c r="P356" i="3"/>
  <c r="P241" i="3"/>
  <c r="P598" i="3"/>
  <c r="P520" i="3"/>
  <c r="P435" i="3"/>
  <c r="P349" i="3"/>
  <c r="P264" i="3"/>
  <c r="P534" i="3"/>
  <c r="P470" i="3"/>
  <c r="P406" i="3"/>
  <c r="P342" i="3"/>
  <c r="P278" i="3"/>
  <c r="P447" i="3"/>
  <c r="P553" i="3"/>
  <c r="P639" i="3"/>
  <c r="P679" i="3"/>
  <c r="P600" i="3"/>
  <c r="P495" i="3"/>
  <c r="P380" i="3"/>
  <c r="P267" i="3"/>
  <c r="P556" i="3"/>
  <c r="P443" i="3"/>
  <c r="P329" i="3"/>
  <c r="P677" i="3"/>
  <c r="P597" i="3"/>
  <c r="P491" i="3"/>
  <c r="P377" i="3"/>
  <c r="P263" i="3"/>
  <c r="P610" i="3"/>
  <c r="P536" i="3"/>
  <c r="P451" i="3"/>
  <c r="P365" i="3"/>
  <c r="P280" i="3"/>
  <c r="P530" i="3"/>
  <c r="P466" i="3"/>
  <c r="P402" i="3"/>
  <c r="P338" i="3"/>
  <c r="P274" i="3"/>
  <c r="P649" i="3"/>
  <c r="P628" i="3"/>
  <c r="P672" i="3"/>
  <c r="P297" i="3"/>
  <c r="P404" i="3"/>
  <c r="P637" i="3"/>
  <c r="P544" i="3"/>
  <c r="P431" i="3"/>
  <c r="P316" i="3"/>
  <c r="P620" i="3"/>
  <c r="P521" i="3"/>
  <c r="P407" i="3"/>
  <c r="P293" i="3"/>
  <c r="P635" i="3"/>
  <c r="P540" i="3"/>
  <c r="P427" i="3"/>
  <c r="P313" i="3"/>
  <c r="P638" i="3"/>
  <c r="P573" i="3"/>
  <c r="P488" i="3"/>
  <c r="P403" i="3"/>
  <c r="P317" i="3"/>
  <c r="P574" i="3"/>
  <c r="P510" i="3"/>
  <c r="P446" i="3"/>
  <c r="P382" i="3"/>
  <c r="P318" i="3"/>
  <c r="P247" i="3"/>
  <c r="P353" i="3"/>
  <c r="P627" i="3"/>
  <c r="P416" i="3"/>
  <c r="P609" i="3"/>
  <c r="P507" i="3"/>
  <c r="P279" i="3"/>
  <c r="P645" i="3"/>
  <c r="P441" i="3"/>
  <c r="P646" i="3"/>
  <c r="P582" i="3"/>
  <c r="P413" i="3"/>
  <c r="P243" i="3"/>
  <c r="P518" i="3"/>
  <c r="P390" i="3"/>
  <c r="P262" i="3"/>
  <c r="P633" i="3"/>
  <c r="P332" i="3"/>
  <c r="P545" i="3"/>
  <c r="P579" i="3"/>
  <c r="P352" i="3"/>
  <c r="P528" i="3"/>
  <c r="P300" i="3"/>
  <c r="P463" i="3"/>
  <c r="P348" i="3"/>
  <c r="P594" i="3"/>
  <c r="P515" i="3"/>
  <c r="P344" i="3"/>
  <c r="P514" i="3"/>
  <c r="P386" i="3"/>
  <c r="P258" i="3"/>
  <c r="P283" i="3"/>
  <c r="P532" i="3"/>
  <c r="P289" i="3"/>
  <c r="P516" i="3"/>
  <c r="P288" i="3"/>
  <c r="P492" i="3"/>
  <c r="P613" i="3"/>
  <c r="P284" i="3"/>
  <c r="P552" i="3"/>
  <c r="P296" i="3"/>
  <c r="P430" i="3"/>
  <c r="P577" i="3"/>
  <c r="P606" i="3"/>
  <c r="P275" i="3"/>
  <c r="P350" i="3"/>
  <c r="P539" i="3"/>
  <c r="P657" i="3"/>
  <c r="P347" i="3"/>
  <c r="P529" i="3"/>
  <c r="P303" i="3"/>
  <c r="P393" i="3"/>
  <c r="P555" i="3"/>
  <c r="P327" i="3"/>
  <c r="P499" i="3"/>
  <c r="P328" i="3"/>
  <c r="P454" i="3"/>
  <c r="P326" i="3"/>
  <c r="P668" i="3"/>
  <c r="P682" i="3"/>
  <c r="P439" i="3"/>
  <c r="P663" i="3"/>
  <c r="P465" i="3"/>
  <c r="P625" i="3"/>
  <c r="P415" i="3"/>
  <c r="P576" i="3"/>
  <c r="P658" i="3"/>
  <c r="P429" i="3"/>
  <c r="P259" i="3"/>
  <c r="P450" i="3"/>
  <c r="P322" i="3"/>
  <c r="P396" i="3"/>
  <c r="P623" i="3"/>
  <c r="P616" i="3"/>
  <c r="P401" i="3"/>
  <c r="P599" i="3"/>
  <c r="P265" i="3"/>
  <c r="P399" i="3"/>
  <c r="P467" i="3"/>
  <c r="P494" i="3"/>
  <c r="P302" i="3"/>
  <c r="P351" i="3"/>
  <c r="P256" i="3"/>
  <c r="P360" i="3"/>
  <c r="P414" i="3"/>
  <c r="P311" i="3"/>
  <c r="P585" i="3"/>
  <c r="P655" i="3"/>
  <c r="P652" i="3"/>
  <c r="P683" i="3"/>
  <c r="P605" i="3"/>
  <c r="P501" i="3"/>
  <c r="P388" i="3"/>
  <c r="P273" i="3"/>
  <c r="P588" i="3"/>
  <c r="P479" i="3"/>
  <c r="P364" i="3"/>
  <c r="P251" i="3"/>
  <c r="P624" i="3"/>
  <c r="P527" i="3"/>
  <c r="P412" i="3"/>
  <c r="P299" i="3"/>
  <c r="P630" i="3"/>
  <c r="P563" i="3"/>
  <c r="P477" i="3"/>
  <c r="P392" i="3"/>
  <c r="P307" i="3"/>
  <c r="P566" i="3"/>
  <c r="P502" i="3"/>
  <c r="P438" i="3"/>
  <c r="P374" i="3"/>
  <c r="P310" i="3"/>
  <c r="P246" i="3"/>
  <c r="P647" i="3"/>
  <c r="P680" i="3"/>
  <c r="P325" i="3"/>
  <c r="P432" i="3"/>
  <c r="P643" i="3"/>
  <c r="P551" i="3"/>
  <c r="P437" i="3"/>
  <c r="P324" i="3"/>
  <c r="P604" i="3"/>
  <c r="P500" i="3"/>
  <c r="P385" i="3"/>
  <c r="P272" i="3"/>
  <c r="P640" i="3"/>
  <c r="P548" i="3"/>
  <c r="P433" i="3"/>
  <c r="P320" i="3"/>
  <c r="P642" i="3"/>
  <c r="P578" i="3"/>
  <c r="P493" i="3"/>
  <c r="P408" i="3"/>
  <c r="P323" i="3"/>
  <c r="P562" i="3"/>
  <c r="P498" i="3"/>
  <c r="P434" i="3"/>
  <c r="P370" i="3"/>
  <c r="P306" i="3"/>
  <c r="P242" i="3"/>
  <c r="P481" i="3"/>
  <c r="P417" i="3"/>
  <c r="P524" i="3"/>
  <c r="P617" i="3"/>
  <c r="P675" i="3"/>
  <c r="P595" i="3"/>
  <c r="P487" i="3"/>
  <c r="P373" i="3"/>
  <c r="P464" i="3"/>
  <c r="P673" i="3"/>
  <c r="P592" i="3"/>
  <c r="P484" i="3"/>
  <c r="P369" i="3"/>
  <c r="P445" i="3"/>
  <c r="P478" i="3"/>
  <c r="P453" i="3"/>
  <c r="P255" i="3"/>
  <c r="P475" i="3"/>
  <c r="P580" i="3"/>
  <c r="P575" i="3"/>
  <c r="P667" i="3"/>
  <c r="P584" i="3"/>
  <c r="P473" i="3"/>
  <c r="P359" i="3"/>
  <c r="P245" i="3"/>
  <c r="P564" i="3"/>
  <c r="P449" i="3"/>
  <c r="P336" i="3"/>
  <c r="P681" i="3"/>
  <c r="P603" i="3"/>
  <c r="P497" i="3"/>
  <c r="P384" i="3"/>
  <c r="P271" i="3"/>
  <c r="P614" i="3"/>
  <c r="P541" i="3"/>
  <c r="P456" i="3"/>
  <c r="P371" i="3"/>
  <c r="P285" i="3"/>
  <c r="P550" i="3"/>
  <c r="P486" i="3"/>
  <c r="P422" i="3"/>
  <c r="P358" i="3"/>
  <c r="P294" i="3"/>
  <c r="P567" i="3"/>
  <c r="P425" i="3"/>
  <c r="P560" i="3"/>
  <c r="P644" i="3"/>
  <c r="P678" i="3"/>
  <c r="P319" i="3"/>
  <c r="P621" i="3"/>
  <c r="P523" i="3"/>
  <c r="P409" i="3"/>
  <c r="P295" i="3"/>
  <c r="P583" i="3"/>
  <c r="P471" i="3"/>
  <c r="P357" i="3"/>
  <c r="P244" i="3"/>
  <c r="P619" i="3"/>
  <c r="P519" i="3"/>
  <c r="P405" i="3"/>
  <c r="P292" i="3"/>
  <c r="P626" i="3"/>
  <c r="P557" i="3"/>
  <c r="P472" i="3"/>
  <c r="P387" i="3"/>
  <c r="P301" i="3"/>
  <c r="P546" i="3"/>
  <c r="P482" i="3"/>
  <c r="P418" i="3"/>
  <c r="P354" i="3"/>
  <c r="P290" i="3"/>
  <c r="P368" i="3"/>
  <c r="P676" i="3"/>
  <c r="P674" i="3"/>
  <c r="P304" i="3"/>
  <c r="P411" i="3"/>
  <c r="P517" i="3"/>
  <c r="P659" i="3"/>
  <c r="P572" i="3"/>
  <c r="P459" i="3"/>
  <c r="P345" i="3"/>
  <c r="P641" i="3"/>
  <c r="P549" i="3"/>
  <c r="P436" i="3"/>
  <c r="P321" i="3"/>
  <c r="P656" i="3"/>
  <c r="P569" i="3"/>
  <c r="P455" i="3"/>
  <c r="P341" i="3"/>
  <c r="P654" i="3"/>
  <c r="P590" i="3"/>
  <c r="P509" i="3"/>
  <c r="P424" i="3"/>
  <c r="P339" i="3"/>
  <c r="P253" i="3"/>
  <c r="P526" i="3"/>
  <c r="P462" i="3"/>
  <c r="P398" i="3"/>
  <c r="P334" i="3"/>
  <c r="P270" i="3"/>
  <c r="P661" i="3"/>
  <c r="P670" i="3"/>
  <c r="P379" i="3"/>
  <c r="P512" i="3"/>
  <c r="P622" i="3"/>
  <c r="P381" i="3"/>
  <c r="P558" i="3"/>
  <c r="P366" i="3"/>
  <c r="P260" i="3"/>
  <c r="P531" i="3"/>
  <c r="P542" i="3"/>
  <c r="P286" i="3"/>
  <c r="P168" i="3"/>
  <c r="P56" i="3"/>
  <c r="P86" i="3"/>
  <c r="P57" i="3"/>
  <c r="P122" i="3"/>
  <c r="P123" i="3"/>
  <c r="P105" i="3"/>
  <c r="P107" i="3"/>
  <c r="P201" i="3"/>
  <c r="P202" i="3"/>
  <c r="P92" i="3"/>
  <c r="P254" i="3"/>
  <c r="P175" i="3"/>
  <c r="P176" i="3"/>
  <c r="P82" i="3"/>
  <c r="P90" i="3"/>
  <c r="P178" i="3"/>
  <c r="P180" i="3"/>
  <c r="P94" i="3"/>
  <c r="P198" i="3"/>
  <c r="P199" i="3"/>
  <c r="P117" i="3"/>
  <c r="P120" i="3"/>
  <c r="P79" i="3"/>
  <c r="P143" i="3"/>
  <c r="P140" i="3"/>
  <c r="P226" i="3"/>
  <c r="P205" i="3"/>
  <c r="P128" i="3"/>
  <c r="P208" i="3"/>
  <c r="P132" i="3"/>
  <c r="P157" i="3"/>
  <c r="P179" i="3"/>
  <c r="P166" i="3"/>
  <c r="P233" i="3"/>
  <c r="P165" i="3"/>
  <c r="P80" i="3"/>
  <c r="P169" i="3"/>
  <c r="P84" i="3"/>
  <c r="P191" i="3"/>
  <c r="P109" i="3"/>
  <c r="P87" i="3"/>
  <c r="P151" i="3"/>
  <c r="P97" i="3"/>
  <c r="P194" i="3"/>
  <c r="P197" i="3"/>
  <c r="P200" i="3"/>
  <c r="P121" i="3"/>
  <c r="P219" i="3"/>
  <c r="P146" i="3"/>
  <c r="P61" i="3"/>
  <c r="P54" i="3"/>
  <c r="P124" i="3"/>
  <c r="P229" i="3"/>
  <c r="P230" i="3"/>
  <c r="P222" i="3"/>
  <c r="P225" i="3"/>
  <c r="P154" i="3"/>
  <c r="P62" i="3"/>
  <c r="P69" i="3"/>
  <c r="P227" i="3"/>
  <c r="P228" i="3"/>
  <c r="P158" i="3"/>
  <c r="P72" i="3"/>
  <c r="P73" i="3"/>
  <c r="P181" i="3"/>
  <c r="P183" i="3"/>
  <c r="P96" i="3"/>
  <c r="P98" i="3"/>
  <c r="P95" i="3"/>
  <c r="P159" i="3"/>
  <c r="P156" i="3"/>
  <c r="P189" i="3"/>
  <c r="P106" i="3"/>
  <c r="P192" i="3"/>
  <c r="P110" i="3"/>
  <c r="P136" i="3"/>
  <c r="P67" i="3"/>
  <c r="P131" i="3"/>
  <c r="P81" i="3"/>
  <c r="P217" i="3"/>
  <c r="P144" i="3"/>
  <c r="P58" i="3"/>
  <c r="P220" i="3"/>
  <c r="P148" i="3"/>
  <c r="P173" i="3"/>
  <c r="P88" i="3"/>
  <c r="P103" i="3"/>
  <c r="P167" i="3"/>
  <c r="P218" i="3"/>
  <c r="P113" i="3"/>
  <c r="P184" i="3"/>
  <c r="P100" i="3"/>
  <c r="P203" i="3"/>
  <c r="P125" i="3"/>
  <c r="P129" i="3"/>
  <c r="P206" i="3"/>
  <c r="P55" i="3"/>
  <c r="P59" i="3"/>
  <c r="P145" i="3"/>
  <c r="P150" i="3"/>
  <c r="P139" i="3"/>
  <c r="P160" i="3"/>
  <c r="P161" i="3"/>
  <c r="P207" i="3"/>
  <c r="P209" i="3"/>
  <c r="P130" i="3"/>
  <c r="P133" i="3"/>
  <c r="P211" i="3"/>
  <c r="P212" i="3"/>
  <c r="P137" i="3"/>
  <c r="P162" i="3"/>
  <c r="P77" i="3"/>
  <c r="P111" i="3"/>
  <c r="P186" i="3"/>
  <c r="P70" i="3"/>
  <c r="P170" i="3"/>
  <c r="P85" i="3"/>
  <c r="P174" i="3"/>
  <c r="P89" i="3"/>
  <c r="P114" i="3"/>
  <c r="P83" i="3"/>
  <c r="P147" i="3"/>
  <c r="P118" i="3"/>
  <c r="P210" i="3"/>
  <c r="P204" i="3"/>
  <c r="P126" i="3"/>
  <c r="P223" i="3"/>
  <c r="P152" i="3"/>
  <c r="P66" i="3"/>
  <c r="P119" i="3"/>
  <c r="P65" i="3"/>
  <c r="P74" i="3"/>
  <c r="P232" i="3"/>
  <c r="P164" i="3"/>
  <c r="P78" i="3"/>
  <c r="P187" i="3"/>
  <c r="P104" i="3"/>
  <c r="P108" i="3"/>
  <c r="P190" i="3"/>
  <c r="P172" i="3"/>
  <c r="B10" i="3"/>
  <c r="B13" i="3"/>
  <c r="F685" i="3" s="1"/>
  <c r="C54" i="3"/>
  <c r="B55" i="3"/>
  <c r="H54" i="3"/>
  <c r="B12" i="3"/>
  <c r="G13" i="2"/>
  <c r="B28" i="2"/>
  <c r="G16" i="2"/>
  <c r="G14" i="2"/>
  <c r="A38" i="3" l="1" a="1"/>
  <c r="A38" i="3" s="1"/>
  <c r="F54" i="3"/>
  <c r="B14" i="3"/>
  <c r="D54" i="3"/>
  <c r="B56" i="3"/>
  <c r="H55" i="3"/>
  <c r="Q55" i="3" s="1"/>
  <c r="F55" i="3"/>
  <c r="G55" i="3"/>
  <c r="D55" i="3"/>
  <c r="C55" i="3"/>
  <c r="B11" i="3"/>
  <c r="B17" i="3" s="1"/>
  <c r="B16" i="3"/>
  <c r="B18" i="3"/>
  <c r="B15" i="3"/>
  <c r="B41" i="2"/>
  <c r="F41" i="2" s="1"/>
  <c r="B6" i="2"/>
  <c r="B7" i="2" s="1"/>
  <c r="B8" i="2" s="1"/>
  <c r="B10" i="2" s="1"/>
  <c r="R55" i="3" l="1"/>
  <c r="B19" i="3"/>
  <c r="E54" i="3"/>
  <c r="J54" i="3" s="1"/>
  <c r="G54" i="3"/>
  <c r="E55" i="3"/>
  <c r="I55" i="3"/>
  <c r="K55" i="3" s="1"/>
  <c r="J55" i="3"/>
  <c r="L55" i="3" s="1"/>
  <c r="B57" i="3"/>
  <c r="H56" i="3"/>
  <c r="Q56" i="3" s="1"/>
  <c r="F56" i="3"/>
  <c r="G56" i="3"/>
  <c r="D56" i="3"/>
  <c r="C56" i="3"/>
  <c r="E56" i="3"/>
  <c r="B42" i="2"/>
  <c r="D42" i="2" s="1"/>
  <c r="B14" i="2"/>
  <c r="B9" i="2"/>
  <c r="B11" i="2" s="1"/>
  <c r="B12" i="2"/>
  <c r="H41" i="2" s="1"/>
  <c r="B43" i="2"/>
  <c r="B19" i="1"/>
  <c r="B18" i="1"/>
  <c r="B16" i="1"/>
  <c r="D41" i="2" l="1"/>
  <c r="C42" i="2"/>
  <c r="R56" i="3"/>
  <c r="M55" i="3"/>
  <c r="J56" i="3"/>
  <c r="L56" i="3" s="1"/>
  <c r="K54" i="3"/>
  <c r="M54" i="3" s="1"/>
  <c r="I56" i="3"/>
  <c r="K56" i="3" s="1"/>
  <c r="B58" i="3"/>
  <c r="G57" i="3"/>
  <c r="D57" i="3"/>
  <c r="H57" i="3"/>
  <c r="C57" i="3"/>
  <c r="E57" i="3"/>
  <c r="F57" i="3"/>
  <c r="Q41" i="2"/>
  <c r="H42" i="2"/>
  <c r="F42" i="2"/>
  <c r="H43" i="2"/>
  <c r="F43" i="2"/>
  <c r="C41" i="2"/>
  <c r="B15" i="2"/>
  <c r="B13" i="2"/>
  <c r="B44" i="2"/>
  <c r="C43" i="2"/>
  <c r="D43" i="2"/>
  <c r="G5" i="1"/>
  <c r="G4" i="1"/>
  <c r="B15" i="1"/>
  <c r="L2" i="1"/>
  <c r="L3" i="1" s="1"/>
  <c r="G10" i="1"/>
  <c r="G8" i="1"/>
  <c r="B14" i="1"/>
  <c r="G9" i="1" s="1"/>
  <c r="B17" i="1" s="1"/>
  <c r="B12" i="1"/>
  <c r="B13" i="1" s="1"/>
  <c r="B11" i="1" s="1"/>
  <c r="B10" i="1"/>
  <c r="Q57" i="3" l="1"/>
  <c r="R57" i="3" s="1"/>
  <c r="T55" i="3"/>
  <c r="J57" i="3"/>
  <c r="L57" i="3" s="1"/>
  <c r="M56" i="3"/>
  <c r="B59" i="3"/>
  <c r="G58" i="3"/>
  <c r="D58" i="3"/>
  <c r="F58" i="3"/>
  <c r="H58" i="3"/>
  <c r="Q58" i="3" s="1"/>
  <c r="C58" i="3"/>
  <c r="E58" i="3"/>
  <c r="T56" i="3"/>
  <c r="I57" i="3"/>
  <c r="K57" i="3" s="1"/>
  <c r="H44" i="2"/>
  <c r="G44" i="2"/>
  <c r="N44" i="2" s="1"/>
  <c r="F44" i="2"/>
  <c r="E43" i="2"/>
  <c r="J43" i="2" s="1"/>
  <c r="L43" i="2" s="1"/>
  <c r="G41" i="2"/>
  <c r="N41" i="2" s="1"/>
  <c r="G42" i="2"/>
  <c r="N42" i="2" s="1"/>
  <c r="G43" i="2"/>
  <c r="N43" i="2" s="1"/>
  <c r="Q42" i="2"/>
  <c r="R42" i="2" s="1"/>
  <c r="Q43" i="2"/>
  <c r="R41" i="2"/>
  <c r="B45" i="2"/>
  <c r="E44" i="2"/>
  <c r="C44" i="2"/>
  <c r="D44" i="2"/>
  <c r="E42" i="2"/>
  <c r="J42" i="2" s="1"/>
  <c r="L42" i="2" s="1"/>
  <c r="E41" i="2"/>
  <c r="J41" i="2" s="1"/>
  <c r="L41" i="2" s="1"/>
  <c r="G11" i="1"/>
  <c r="R58" i="3" l="1"/>
  <c r="M57" i="3"/>
  <c r="J58" i="3"/>
  <c r="L58" i="3" s="1"/>
  <c r="I58" i="3"/>
  <c r="K58" i="3" s="1"/>
  <c r="B60" i="3"/>
  <c r="H59" i="3"/>
  <c r="G59" i="3"/>
  <c r="D59" i="3"/>
  <c r="F59" i="3"/>
  <c r="C59" i="3"/>
  <c r="E59" i="3"/>
  <c r="T54" i="3"/>
  <c r="T57" i="3"/>
  <c r="I43" i="2"/>
  <c r="K43" i="2" s="1"/>
  <c r="M43" i="2" s="1"/>
  <c r="I42" i="2"/>
  <c r="K42" i="2" s="1"/>
  <c r="M42" i="2" s="1"/>
  <c r="R43" i="2"/>
  <c r="S43" i="2" s="1"/>
  <c r="S42" i="2"/>
  <c r="S41" i="2"/>
  <c r="H45" i="2"/>
  <c r="G45" i="2"/>
  <c r="N45" i="2" s="1"/>
  <c r="F45" i="2"/>
  <c r="J44" i="2"/>
  <c r="L44" i="2" s="1"/>
  <c r="I41" i="2"/>
  <c r="Q44" i="2"/>
  <c r="I44" i="2"/>
  <c r="K44" i="2" s="1"/>
  <c r="B46" i="2"/>
  <c r="E45" i="2"/>
  <c r="C45" i="2"/>
  <c r="D45" i="2"/>
  <c r="K41" i="2" l="1"/>
  <c r="M41" i="2" s="1"/>
  <c r="Q59" i="3"/>
  <c r="R59" i="3" s="1"/>
  <c r="M58" i="3"/>
  <c r="I59" i="3"/>
  <c r="K59" i="3" s="1"/>
  <c r="T58" i="3"/>
  <c r="B61" i="3"/>
  <c r="F60" i="3"/>
  <c r="H60" i="3"/>
  <c r="Q60" i="3" s="1"/>
  <c r="G60" i="3"/>
  <c r="D60" i="3"/>
  <c r="C60" i="3"/>
  <c r="E60" i="3"/>
  <c r="J59" i="3"/>
  <c r="L59" i="3" s="1"/>
  <c r="M44" i="2"/>
  <c r="O43" i="2"/>
  <c r="T43" i="2" s="1"/>
  <c r="O42" i="2"/>
  <c r="T42" i="2" s="1"/>
  <c r="O44" i="2"/>
  <c r="O45" i="2"/>
  <c r="R44" i="2"/>
  <c r="O41" i="2"/>
  <c r="H46" i="2"/>
  <c r="G46" i="2"/>
  <c r="N46" i="2" s="1"/>
  <c r="F46" i="2"/>
  <c r="J45" i="2"/>
  <c r="L45" i="2" s="1"/>
  <c r="Q45" i="2"/>
  <c r="R45" i="2" s="1"/>
  <c r="I45" i="2"/>
  <c r="K45" i="2" s="1"/>
  <c r="B47" i="2"/>
  <c r="E46" i="2"/>
  <c r="D46" i="2"/>
  <c r="C46" i="2"/>
  <c r="R60" i="3" l="1"/>
  <c r="T59" i="3"/>
  <c r="J60" i="3"/>
  <c r="L60" i="3" s="1"/>
  <c r="B62" i="3"/>
  <c r="G61" i="3"/>
  <c r="D61" i="3"/>
  <c r="H61" i="3"/>
  <c r="Q61" i="3" s="1"/>
  <c r="F61" i="3"/>
  <c r="C61" i="3"/>
  <c r="E61" i="3"/>
  <c r="I60" i="3"/>
  <c r="K60" i="3" s="1"/>
  <c r="M59" i="3"/>
  <c r="J46" i="2"/>
  <c r="L46" i="2" s="1"/>
  <c r="S44" i="2"/>
  <c r="S45" i="2"/>
  <c r="P42" i="2"/>
  <c r="U42" i="2" s="1"/>
  <c r="P43" i="2"/>
  <c r="U43" i="2" s="1"/>
  <c r="P45" i="2"/>
  <c r="P41" i="2"/>
  <c r="U41" i="2" s="1"/>
  <c r="P44" i="2"/>
  <c r="O46" i="2"/>
  <c r="G47" i="2"/>
  <c r="N47" i="2" s="1"/>
  <c r="F47" i="2"/>
  <c r="H47" i="2"/>
  <c r="M45" i="2"/>
  <c r="Q46" i="2"/>
  <c r="I46" i="2"/>
  <c r="K46" i="2" s="1"/>
  <c r="T41" i="2"/>
  <c r="T45" i="2"/>
  <c r="T44" i="2"/>
  <c r="B48" i="2"/>
  <c r="E47" i="2"/>
  <c r="C47" i="2"/>
  <c r="D47" i="2"/>
  <c r="R61" i="3" l="1"/>
  <c r="M60" i="3"/>
  <c r="I61" i="3"/>
  <c r="K61" i="3" s="1"/>
  <c r="T60" i="3"/>
  <c r="J61" i="3"/>
  <c r="L61" i="3" s="1"/>
  <c r="B63" i="3"/>
  <c r="G62" i="3"/>
  <c r="F62" i="3"/>
  <c r="D62" i="3"/>
  <c r="H62" i="3"/>
  <c r="C62" i="3"/>
  <c r="E62" i="3"/>
  <c r="M46" i="2"/>
  <c r="U45" i="2"/>
  <c r="R46" i="2"/>
  <c r="T46" i="2" s="1"/>
  <c r="O47" i="2"/>
  <c r="P46" i="2"/>
  <c r="U44" i="2"/>
  <c r="H48" i="2"/>
  <c r="G48" i="2"/>
  <c r="N48" i="2" s="1"/>
  <c r="O48" i="2" s="1"/>
  <c r="F48" i="2"/>
  <c r="J47" i="2"/>
  <c r="L47" i="2" s="1"/>
  <c r="B24" i="2"/>
  <c r="Q47" i="2"/>
  <c r="R47" i="2" s="1"/>
  <c r="I47" i="2"/>
  <c r="K47" i="2" s="1"/>
  <c r="B49" i="2"/>
  <c r="E48" i="2"/>
  <c r="C48" i="2"/>
  <c r="D48" i="2"/>
  <c r="R62" i="3" l="1"/>
  <c r="T61" i="3"/>
  <c r="J62" i="3"/>
  <c r="L62" i="3" s="1"/>
  <c r="M61" i="3"/>
  <c r="I62" i="3"/>
  <c r="K62" i="3" s="1"/>
  <c r="B64" i="3"/>
  <c r="H63" i="3"/>
  <c r="R63" i="3" s="1"/>
  <c r="G63" i="3"/>
  <c r="F63" i="3"/>
  <c r="D63" i="3"/>
  <c r="C63" i="3"/>
  <c r="E63" i="3"/>
  <c r="M47" i="2"/>
  <c r="P48" i="2"/>
  <c r="P47" i="2"/>
  <c r="S46" i="2"/>
  <c r="U46" i="2" s="1"/>
  <c r="S47" i="2"/>
  <c r="G49" i="2"/>
  <c r="N49" i="2" s="1"/>
  <c r="F49" i="2"/>
  <c r="H49" i="2"/>
  <c r="J48" i="2"/>
  <c r="L48" i="2" s="1"/>
  <c r="Q48" i="2"/>
  <c r="I48" i="2"/>
  <c r="K48" i="2" s="1"/>
  <c r="B50" i="2"/>
  <c r="E49" i="2"/>
  <c r="C49" i="2"/>
  <c r="D49" i="2"/>
  <c r="M62" i="3" l="1"/>
  <c r="I63" i="3"/>
  <c r="K63" i="3" s="1"/>
  <c r="T62" i="3"/>
  <c r="J63" i="3"/>
  <c r="L63" i="3" s="1"/>
  <c r="B65" i="3"/>
  <c r="H64" i="3"/>
  <c r="R64" i="3" s="1"/>
  <c r="G64" i="3"/>
  <c r="F64" i="3"/>
  <c r="D64" i="3"/>
  <c r="C64" i="3"/>
  <c r="E64" i="3"/>
  <c r="M48" i="2"/>
  <c r="R48" i="2"/>
  <c r="O49" i="2"/>
  <c r="J49" i="2"/>
  <c r="L49" i="2" s="1"/>
  <c r="H50" i="2"/>
  <c r="G50" i="2"/>
  <c r="N50" i="2" s="1"/>
  <c r="F50" i="2"/>
  <c r="Q49" i="2"/>
  <c r="I49" i="2"/>
  <c r="K49" i="2" s="1"/>
  <c r="U47" i="2"/>
  <c r="T47" i="2"/>
  <c r="B51" i="2"/>
  <c r="E50" i="2"/>
  <c r="D50" i="2"/>
  <c r="C50" i="2"/>
  <c r="T63" i="3" l="1"/>
  <c r="J64" i="3"/>
  <c r="L64" i="3" s="1"/>
  <c r="B66" i="3"/>
  <c r="G65" i="3"/>
  <c r="D65" i="3"/>
  <c r="H65" i="3"/>
  <c r="Q65" i="3" s="1"/>
  <c r="F65" i="3"/>
  <c r="C65" i="3"/>
  <c r="E65" i="3"/>
  <c r="I64" i="3"/>
  <c r="K64" i="3" s="1"/>
  <c r="M63" i="3"/>
  <c r="J50" i="2"/>
  <c r="L50" i="2" s="1"/>
  <c r="M49" i="2"/>
  <c r="S48" i="2"/>
  <c r="U48" i="2" s="1"/>
  <c r="O50" i="2"/>
  <c r="P49" i="2"/>
  <c r="R49" i="2"/>
  <c r="T49" i="2" s="1"/>
  <c r="Q50" i="2"/>
  <c r="R50" i="2" s="1"/>
  <c r="I50" i="2"/>
  <c r="K50" i="2" s="1"/>
  <c r="G51" i="2"/>
  <c r="N51" i="2" s="1"/>
  <c r="H51" i="2"/>
  <c r="F51" i="2"/>
  <c r="T48" i="2"/>
  <c r="B52" i="2"/>
  <c r="E51" i="2"/>
  <c r="C51" i="2"/>
  <c r="D51" i="2"/>
  <c r="R71" i="3" l="1"/>
  <c r="R72" i="3"/>
  <c r="R66" i="3"/>
  <c r="R67" i="3"/>
  <c r="R70" i="3"/>
  <c r="R68" i="3"/>
  <c r="R65" i="3"/>
  <c r="R69" i="3"/>
  <c r="M64" i="3"/>
  <c r="B67" i="3"/>
  <c r="F66" i="3"/>
  <c r="D66" i="3"/>
  <c r="G66" i="3"/>
  <c r="H66" i="3"/>
  <c r="C66" i="3"/>
  <c r="E66" i="3"/>
  <c r="J65" i="3"/>
  <c r="L65" i="3" s="1"/>
  <c r="I65" i="3"/>
  <c r="K65" i="3" s="1"/>
  <c r="T64" i="3"/>
  <c r="M50" i="2"/>
  <c r="J51" i="2"/>
  <c r="L51" i="2" s="1"/>
  <c r="S50" i="2"/>
  <c r="P50" i="2"/>
  <c r="S49" i="2"/>
  <c r="U49" i="2" s="1"/>
  <c r="O51" i="2"/>
  <c r="H52" i="2"/>
  <c r="G52" i="2"/>
  <c r="N52" i="2" s="1"/>
  <c r="F52" i="2"/>
  <c r="T50" i="2"/>
  <c r="Q51" i="2"/>
  <c r="I51" i="2"/>
  <c r="K51" i="2" s="1"/>
  <c r="B53" i="2"/>
  <c r="E52" i="2"/>
  <c r="C52" i="2"/>
  <c r="D52" i="2"/>
  <c r="T65" i="3" l="1"/>
  <c r="I66" i="3"/>
  <c r="K66" i="3" s="1"/>
  <c r="M65" i="3"/>
  <c r="J66" i="3"/>
  <c r="L66" i="3" s="1"/>
  <c r="B68" i="3"/>
  <c r="H67" i="3"/>
  <c r="F67" i="3"/>
  <c r="G67" i="3"/>
  <c r="D67" i="3"/>
  <c r="C67" i="3"/>
  <c r="E67" i="3"/>
  <c r="M51" i="2"/>
  <c r="P51" i="2"/>
  <c r="R51" i="2"/>
  <c r="O52" i="2"/>
  <c r="P52" i="2" s="1"/>
  <c r="U50" i="2"/>
  <c r="Q52" i="2"/>
  <c r="R52" i="2" s="1"/>
  <c r="I52" i="2"/>
  <c r="K52" i="2" s="1"/>
  <c r="H53" i="2"/>
  <c r="G53" i="2"/>
  <c r="N53" i="2" s="1"/>
  <c r="O53" i="2" s="1"/>
  <c r="F53" i="2"/>
  <c r="J52" i="2"/>
  <c r="L52" i="2" s="1"/>
  <c r="B54" i="2"/>
  <c r="E53" i="2"/>
  <c r="C53" i="2"/>
  <c r="D53" i="2"/>
  <c r="M66" i="3" l="1"/>
  <c r="T66" i="3"/>
  <c r="I67" i="3"/>
  <c r="K67" i="3" s="1"/>
  <c r="J67" i="3"/>
  <c r="L67" i="3" s="1"/>
  <c r="B69" i="3"/>
  <c r="H68" i="3"/>
  <c r="F68" i="3"/>
  <c r="G68" i="3"/>
  <c r="D68" i="3"/>
  <c r="C68" i="3"/>
  <c r="E68" i="3"/>
  <c r="S51" i="2"/>
  <c r="U51" i="2" s="1"/>
  <c r="S52" i="2"/>
  <c r="U52" i="2" s="1"/>
  <c r="T51" i="2"/>
  <c r="P53" i="2"/>
  <c r="T52" i="2"/>
  <c r="H54" i="2"/>
  <c r="G54" i="2"/>
  <c r="N54" i="2" s="1"/>
  <c r="O54" i="2" s="1"/>
  <c r="P54" i="2" s="1"/>
  <c r="F54" i="2"/>
  <c r="J53" i="2"/>
  <c r="L53" i="2" s="1"/>
  <c r="Q53" i="2"/>
  <c r="R53" i="2" s="1"/>
  <c r="S53" i="2" s="1"/>
  <c r="I53" i="2"/>
  <c r="K53" i="2" s="1"/>
  <c r="M52" i="2"/>
  <c r="B55" i="2"/>
  <c r="E54" i="2"/>
  <c r="D54" i="2"/>
  <c r="C54" i="2"/>
  <c r="J54" i="2" l="1"/>
  <c r="L54" i="2" s="1"/>
  <c r="M67" i="3"/>
  <c r="J68" i="3"/>
  <c r="L68" i="3" s="1"/>
  <c r="I68" i="3"/>
  <c r="K68" i="3" s="1"/>
  <c r="B70" i="3"/>
  <c r="G69" i="3"/>
  <c r="D69" i="3"/>
  <c r="H69" i="3"/>
  <c r="F69" i="3"/>
  <c r="C69" i="3"/>
  <c r="E69" i="3"/>
  <c r="T67" i="3"/>
  <c r="M53" i="2"/>
  <c r="U53" i="2"/>
  <c r="Q54" i="2"/>
  <c r="R54" i="2" s="1"/>
  <c r="S54" i="2" s="1"/>
  <c r="I54" i="2"/>
  <c r="K54" i="2" s="1"/>
  <c r="H55" i="2"/>
  <c r="G55" i="2"/>
  <c r="N55" i="2" s="1"/>
  <c r="O55" i="2" s="1"/>
  <c r="P55" i="2" s="1"/>
  <c r="F55" i="2"/>
  <c r="T53" i="2"/>
  <c r="B56" i="2"/>
  <c r="E55" i="2"/>
  <c r="C55" i="2"/>
  <c r="D55" i="2"/>
  <c r="M54" i="2" l="1"/>
  <c r="M68" i="3"/>
  <c r="I69" i="3"/>
  <c r="K69" i="3" s="1"/>
  <c r="J69" i="3"/>
  <c r="L69" i="3" s="1"/>
  <c r="T68" i="3"/>
  <c r="B71" i="3"/>
  <c r="G70" i="3"/>
  <c r="D70" i="3"/>
  <c r="H70" i="3"/>
  <c r="F70" i="3"/>
  <c r="C70" i="3"/>
  <c r="E70" i="3"/>
  <c r="U54" i="2"/>
  <c r="H56" i="2"/>
  <c r="G56" i="2"/>
  <c r="N56" i="2" s="1"/>
  <c r="O56" i="2" s="1"/>
  <c r="P56" i="2" s="1"/>
  <c r="F56" i="2"/>
  <c r="Q55" i="2"/>
  <c r="R55" i="2" s="1"/>
  <c r="S55" i="2" s="1"/>
  <c r="I55" i="2"/>
  <c r="K55" i="2" s="1"/>
  <c r="J55" i="2"/>
  <c r="L55" i="2" s="1"/>
  <c r="T54" i="2"/>
  <c r="B57" i="2"/>
  <c r="E56" i="2"/>
  <c r="C56" i="2"/>
  <c r="D56" i="2"/>
  <c r="M69" i="3" l="1"/>
  <c r="J70" i="3"/>
  <c r="L70" i="3" s="1"/>
  <c r="B72" i="3"/>
  <c r="H71" i="3"/>
  <c r="F71" i="3"/>
  <c r="G71" i="3"/>
  <c r="D71" i="3"/>
  <c r="J71" i="3" s="1"/>
  <c r="L71" i="3" s="1"/>
  <c r="C71" i="3"/>
  <c r="E71" i="3"/>
  <c r="I70" i="3"/>
  <c r="K70" i="3" s="1"/>
  <c r="T69" i="3"/>
  <c r="U55" i="2"/>
  <c r="M55" i="2"/>
  <c r="Q56" i="2"/>
  <c r="R56" i="2" s="1"/>
  <c r="S56" i="2" s="1"/>
  <c r="I56" i="2"/>
  <c r="K56" i="2" s="1"/>
  <c r="H57" i="2"/>
  <c r="G57" i="2"/>
  <c r="N57" i="2" s="1"/>
  <c r="O57" i="2" s="1"/>
  <c r="P57" i="2" s="1"/>
  <c r="F57" i="2"/>
  <c r="J56" i="2"/>
  <c r="L56" i="2" s="1"/>
  <c r="T55" i="2"/>
  <c r="B58" i="2"/>
  <c r="E57" i="2"/>
  <c r="C57" i="2"/>
  <c r="D57" i="2"/>
  <c r="B73" i="3" l="1"/>
  <c r="H72" i="3"/>
  <c r="F72" i="3"/>
  <c r="G72" i="3"/>
  <c r="D72" i="3"/>
  <c r="C72" i="3"/>
  <c r="E72" i="3"/>
  <c r="I71" i="3"/>
  <c r="K71" i="3" s="1"/>
  <c r="M71" i="3" s="1"/>
  <c r="M70" i="3"/>
  <c r="T70" i="3"/>
  <c r="J57" i="2"/>
  <c r="L57" i="2" s="1"/>
  <c r="U56" i="2"/>
  <c r="H58" i="2"/>
  <c r="G58" i="2"/>
  <c r="N58" i="2" s="1"/>
  <c r="O58" i="2" s="1"/>
  <c r="P58" i="2" s="1"/>
  <c r="F58" i="2"/>
  <c r="Q57" i="2"/>
  <c r="R57" i="2" s="1"/>
  <c r="S57" i="2" s="1"/>
  <c r="I57" i="2"/>
  <c r="K57" i="2" s="1"/>
  <c r="M56" i="2"/>
  <c r="T56" i="2"/>
  <c r="B59" i="2"/>
  <c r="E58" i="2"/>
  <c r="D58" i="2"/>
  <c r="C58" i="2"/>
  <c r="M57" i="2" l="1"/>
  <c r="J72" i="3"/>
  <c r="L72" i="3" s="1"/>
  <c r="T71" i="3"/>
  <c r="I72" i="3"/>
  <c r="K72" i="3" s="1"/>
  <c r="M72" i="3" s="1"/>
  <c r="B74" i="3"/>
  <c r="G73" i="3"/>
  <c r="D73" i="3"/>
  <c r="J73" i="3" s="1"/>
  <c r="L73" i="3" s="1"/>
  <c r="H73" i="3"/>
  <c r="F73" i="3"/>
  <c r="C73" i="3"/>
  <c r="E73" i="3"/>
  <c r="J58" i="2"/>
  <c r="L58" i="2" s="1"/>
  <c r="U57" i="2"/>
  <c r="T57" i="2"/>
  <c r="G59" i="2"/>
  <c r="N59" i="2" s="1"/>
  <c r="O59" i="2" s="1"/>
  <c r="P59" i="2" s="1"/>
  <c r="F59" i="2"/>
  <c r="H59" i="2"/>
  <c r="Q58" i="2"/>
  <c r="R58" i="2" s="1"/>
  <c r="S58" i="2" s="1"/>
  <c r="I58" i="2"/>
  <c r="K58" i="2" s="1"/>
  <c r="B60" i="2"/>
  <c r="E59" i="2"/>
  <c r="C59" i="2"/>
  <c r="D59" i="2"/>
  <c r="R73" i="3" l="1"/>
  <c r="T72" i="3"/>
  <c r="B75" i="3"/>
  <c r="G74" i="3"/>
  <c r="D74" i="3"/>
  <c r="F74" i="3"/>
  <c r="H74" i="3"/>
  <c r="C74" i="3"/>
  <c r="E74" i="3"/>
  <c r="I73" i="3"/>
  <c r="K73" i="3" s="1"/>
  <c r="M73" i="3" s="1"/>
  <c r="J59" i="2"/>
  <c r="L59" i="2" s="1"/>
  <c r="M58" i="2"/>
  <c r="U58" i="2"/>
  <c r="T58" i="2"/>
  <c r="Q59" i="2"/>
  <c r="R59" i="2" s="1"/>
  <c r="S59" i="2" s="1"/>
  <c r="I59" i="2"/>
  <c r="K59" i="2" s="1"/>
  <c r="H60" i="2"/>
  <c r="G60" i="2"/>
  <c r="N60" i="2" s="1"/>
  <c r="O60" i="2" s="1"/>
  <c r="P60" i="2" s="1"/>
  <c r="F60" i="2"/>
  <c r="B61" i="2"/>
  <c r="E60" i="2"/>
  <c r="C60" i="2"/>
  <c r="D60" i="2"/>
  <c r="R74" i="3" l="1"/>
  <c r="T73" i="3"/>
  <c r="J74" i="3"/>
  <c r="L74" i="3" s="1"/>
  <c r="I74" i="3"/>
  <c r="K74" i="3" s="1"/>
  <c r="B76" i="3"/>
  <c r="H75" i="3"/>
  <c r="G75" i="3"/>
  <c r="D75" i="3"/>
  <c r="F75" i="3"/>
  <c r="C75" i="3"/>
  <c r="E75" i="3"/>
  <c r="M59" i="2"/>
  <c r="J60" i="2"/>
  <c r="L60" i="2" s="1"/>
  <c r="U59" i="2"/>
  <c r="Q60" i="2"/>
  <c r="R60" i="2" s="1"/>
  <c r="S60" i="2" s="1"/>
  <c r="I60" i="2"/>
  <c r="K60" i="2" s="1"/>
  <c r="H61" i="2"/>
  <c r="G61" i="2"/>
  <c r="N61" i="2" s="1"/>
  <c r="O61" i="2" s="1"/>
  <c r="P61" i="2" s="1"/>
  <c r="F61" i="2"/>
  <c r="T59" i="2"/>
  <c r="B62" i="2"/>
  <c r="E61" i="2"/>
  <c r="C61" i="2"/>
  <c r="D61" i="2"/>
  <c r="R75" i="3" l="1"/>
  <c r="I75" i="3"/>
  <c r="K75" i="3" s="1"/>
  <c r="B77" i="3"/>
  <c r="F76" i="3"/>
  <c r="H76" i="3"/>
  <c r="G76" i="3"/>
  <c r="D76" i="3"/>
  <c r="C76" i="3"/>
  <c r="E76" i="3"/>
  <c r="J75" i="3"/>
  <c r="L75" i="3" s="1"/>
  <c r="M74" i="3"/>
  <c r="T74" i="3"/>
  <c r="M60" i="2"/>
  <c r="J61" i="2"/>
  <c r="L61" i="2" s="1"/>
  <c r="U60" i="2"/>
  <c r="H62" i="2"/>
  <c r="G62" i="2"/>
  <c r="N62" i="2" s="1"/>
  <c r="O62" i="2" s="1"/>
  <c r="P62" i="2" s="1"/>
  <c r="F62" i="2"/>
  <c r="Q61" i="2"/>
  <c r="R61" i="2" s="1"/>
  <c r="S61" i="2" s="1"/>
  <c r="I61" i="2"/>
  <c r="K61" i="2" s="1"/>
  <c r="T60" i="2"/>
  <c r="B63" i="2"/>
  <c r="E62" i="2"/>
  <c r="D62" i="2"/>
  <c r="C62" i="2"/>
  <c r="R76" i="3" l="1"/>
  <c r="I76" i="3"/>
  <c r="K76" i="3" s="1"/>
  <c r="J76" i="3"/>
  <c r="L76" i="3" s="1"/>
  <c r="B78" i="3"/>
  <c r="G77" i="3"/>
  <c r="D77" i="3"/>
  <c r="H77" i="3"/>
  <c r="F77" i="3"/>
  <c r="C77" i="3"/>
  <c r="E77" i="3"/>
  <c r="T75" i="3"/>
  <c r="M75" i="3"/>
  <c r="M61" i="2"/>
  <c r="J62" i="2"/>
  <c r="L62" i="2" s="1"/>
  <c r="U61" i="2"/>
  <c r="Q62" i="2"/>
  <c r="R62" i="2" s="1"/>
  <c r="S62" i="2" s="1"/>
  <c r="I62" i="2"/>
  <c r="K62" i="2" s="1"/>
  <c r="G63" i="2"/>
  <c r="N63" i="2" s="1"/>
  <c r="O63" i="2" s="1"/>
  <c r="P63" i="2" s="1"/>
  <c r="H63" i="2"/>
  <c r="F63" i="2"/>
  <c r="T61" i="2"/>
  <c r="B64" i="2"/>
  <c r="E63" i="2"/>
  <c r="C63" i="2"/>
  <c r="D63" i="2"/>
  <c r="R77" i="3" l="1"/>
  <c r="M76" i="3"/>
  <c r="T76" i="3"/>
  <c r="B79" i="3"/>
  <c r="G78" i="3"/>
  <c r="F78" i="3"/>
  <c r="D78" i="3"/>
  <c r="J78" i="3" s="1"/>
  <c r="L78" i="3" s="1"/>
  <c r="H78" i="3"/>
  <c r="C78" i="3"/>
  <c r="E78" i="3"/>
  <c r="J77" i="3"/>
  <c r="L77" i="3" s="1"/>
  <c r="I77" i="3"/>
  <c r="K77" i="3" s="1"/>
  <c r="J63" i="2"/>
  <c r="L63" i="2" s="1"/>
  <c r="M62" i="2"/>
  <c r="U62" i="2"/>
  <c r="Q63" i="2"/>
  <c r="R63" i="2" s="1"/>
  <c r="S63" i="2" s="1"/>
  <c r="I63" i="2"/>
  <c r="K63" i="2" s="1"/>
  <c r="M63" i="2" s="1"/>
  <c r="H64" i="2"/>
  <c r="G64" i="2"/>
  <c r="N64" i="2" s="1"/>
  <c r="O64" i="2" s="1"/>
  <c r="P64" i="2" s="1"/>
  <c r="F64" i="2"/>
  <c r="T62" i="2"/>
  <c r="B65" i="2"/>
  <c r="E64" i="2"/>
  <c r="C64" i="2"/>
  <c r="D64" i="2"/>
  <c r="R78" i="3" l="1"/>
  <c r="M77" i="3"/>
  <c r="T77" i="3"/>
  <c r="I78" i="3"/>
  <c r="K78" i="3" s="1"/>
  <c r="M78" i="3" s="1"/>
  <c r="B80" i="3"/>
  <c r="H79" i="3"/>
  <c r="R79" i="3" s="1"/>
  <c r="G79" i="3"/>
  <c r="F79" i="3"/>
  <c r="D79" i="3"/>
  <c r="C79" i="3"/>
  <c r="E79" i="3"/>
  <c r="J64" i="2"/>
  <c r="L64" i="2" s="1"/>
  <c r="T63" i="2"/>
  <c r="Q64" i="2"/>
  <c r="R64" i="2" s="1"/>
  <c r="S64" i="2" s="1"/>
  <c r="I64" i="2"/>
  <c r="K64" i="2" s="1"/>
  <c r="G65" i="2"/>
  <c r="N65" i="2" s="1"/>
  <c r="O65" i="2" s="1"/>
  <c r="P65" i="2" s="1"/>
  <c r="F65" i="2"/>
  <c r="H65" i="2"/>
  <c r="U63" i="2"/>
  <c r="B66" i="2"/>
  <c r="E65" i="2"/>
  <c r="C65" i="2"/>
  <c r="D65" i="2"/>
  <c r="I79" i="3" l="1"/>
  <c r="K79" i="3" s="1"/>
  <c r="J79" i="3"/>
  <c r="L79" i="3" s="1"/>
  <c r="B81" i="3"/>
  <c r="H80" i="3"/>
  <c r="G80" i="3"/>
  <c r="F80" i="3"/>
  <c r="D80" i="3"/>
  <c r="C80" i="3"/>
  <c r="E80" i="3"/>
  <c r="T78" i="3"/>
  <c r="J65" i="2"/>
  <c r="L65" i="2" s="1"/>
  <c r="M64" i="2"/>
  <c r="U64" i="2"/>
  <c r="Q65" i="2"/>
  <c r="R65" i="2" s="1"/>
  <c r="S65" i="2" s="1"/>
  <c r="I65" i="2"/>
  <c r="K65" i="2" s="1"/>
  <c r="H66" i="2"/>
  <c r="G66" i="2"/>
  <c r="N66" i="2" s="1"/>
  <c r="O66" i="2" s="1"/>
  <c r="P66" i="2" s="1"/>
  <c r="F66" i="2"/>
  <c r="T64" i="2"/>
  <c r="B67" i="2"/>
  <c r="E66" i="2"/>
  <c r="D66" i="2"/>
  <c r="C66" i="2"/>
  <c r="M65" i="2" l="1"/>
  <c r="Q80" i="3"/>
  <c r="R80" i="3" s="1"/>
  <c r="I80" i="3"/>
  <c r="K80" i="3" s="1"/>
  <c r="J80" i="3"/>
  <c r="L80" i="3" s="1"/>
  <c r="B82" i="3"/>
  <c r="G81" i="3"/>
  <c r="D81" i="3"/>
  <c r="H81" i="3"/>
  <c r="F81" i="3"/>
  <c r="C81" i="3"/>
  <c r="E81" i="3"/>
  <c r="M79" i="3"/>
  <c r="T79" i="3"/>
  <c r="J66" i="2"/>
  <c r="L66" i="2" s="1"/>
  <c r="T65" i="2"/>
  <c r="Q66" i="2"/>
  <c r="R66" i="2" s="1"/>
  <c r="S66" i="2" s="1"/>
  <c r="I66" i="2"/>
  <c r="K66" i="2" s="1"/>
  <c r="G67" i="2"/>
  <c r="N67" i="2" s="1"/>
  <c r="O67" i="2" s="1"/>
  <c r="P67" i="2" s="1"/>
  <c r="H67" i="2"/>
  <c r="F67" i="2"/>
  <c r="U65" i="2"/>
  <c r="B68" i="2"/>
  <c r="E67" i="2"/>
  <c r="C67" i="2"/>
  <c r="D67" i="2"/>
  <c r="J67" i="2" l="1"/>
  <c r="L67" i="2" s="1"/>
  <c r="Q81" i="3"/>
  <c r="R81" i="3" s="1"/>
  <c r="J81" i="3"/>
  <c r="L81" i="3" s="1"/>
  <c r="M80" i="3"/>
  <c r="B83" i="3"/>
  <c r="F82" i="3"/>
  <c r="G82" i="3"/>
  <c r="D82" i="3"/>
  <c r="J82" i="3" s="1"/>
  <c r="L82" i="3" s="1"/>
  <c r="H82" i="3"/>
  <c r="C82" i="3"/>
  <c r="E82" i="3"/>
  <c r="T80" i="3"/>
  <c r="I81" i="3"/>
  <c r="K81" i="3" s="1"/>
  <c r="M66" i="2"/>
  <c r="U66" i="2"/>
  <c r="Q67" i="2"/>
  <c r="R67" i="2" s="1"/>
  <c r="S67" i="2" s="1"/>
  <c r="I67" i="2"/>
  <c r="K67" i="2" s="1"/>
  <c r="M67" i="2" s="1"/>
  <c r="H68" i="2"/>
  <c r="G68" i="2"/>
  <c r="N68" i="2" s="1"/>
  <c r="O68" i="2" s="1"/>
  <c r="P68" i="2" s="1"/>
  <c r="F68" i="2"/>
  <c r="T66" i="2"/>
  <c r="B69" i="2"/>
  <c r="E68" i="2"/>
  <c r="C68" i="2"/>
  <c r="D68" i="2"/>
  <c r="Q82" i="3" l="1"/>
  <c r="R82" i="3" s="1"/>
  <c r="M81" i="3"/>
  <c r="T81" i="3"/>
  <c r="I82" i="3"/>
  <c r="K82" i="3" s="1"/>
  <c r="M82" i="3" s="1"/>
  <c r="B84" i="3"/>
  <c r="H83" i="3"/>
  <c r="F83" i="3"/>
  <c r="G83" i="3"/>
  <c r="D83" i="3"/>
  <c r="C83" i="3"/>
  <c r="E83" i="3"/>
  <c r="J68" i="2"/>
  <c r="L68" i="2" s="1"/>
  <c r="T67" i="2"/>
  <c r="Q68" i="2"/>
  <c r="I68" i="2"/>
  <c r="K68" i="2" s="1"/>
  <c r="H69" i="2"/>
  <c r="G69" i="2"/>
  <c r="N69" i="2" s="1"/>
  <c r="O69" i="2" s="1"/>
  <c r="P69" i="2" s="1"/>
  <c r="F69" i="2"/>
  <c r="U67" i="2"/>
  <c r="B70" i="2"/>
  <c r="E69" i="2"/>
  <c r="C69" i="2"/>
  <c r="D69" i="2"/>
  <c r="R83" i="3" l="1"/>
  <c r="Q83" i="3"/>
  <c r="J83" i="3"/>
  <c r="L83" i="3" s="1"/>
  <c r="T82" i="3"/>
  <c r="B85" i="3"/>
  <c r="H84" i="3"/>
  <c r="F84" i="3"/>
  <c r="G84" i="3"/>
  <c r="D84" i="3"/>
  <c r="J84" i="3" s="1"/>
  <c r="L84" i="3" s="1"/>
  <c r="C84" i="3"/>
  <c r="E84" i="3"/>
  <c r="I83" i="3"/>
  <c r="K83" i="3" s="1"/>
  <c r="M68" i="2"/>
  <c r="J69" i="2"/>
  <c r="L69" i="2" s="1"/>
  <c r="R68" i="2"/>
  <c r="S68" i="2" s="1"/>
  <c r="U68" i="2" s="1"/>
  <c r="H70" i="2"/>
  <c r="G70" i="2"/>
  <c r="N70" i="2" s="1"/>
  <c r="O70" i="2" s="1"/>
  <c r="P70" i="2" s="1"/>
  <c r="F70" i="2"/>
  <c r="Q69" i="2"/>
  <c r="I69" i="2"/>
  <c r="K69" i="2" s="1"/>
  <c r="B71" i="2"/>
  <c r="E70" i="2"/>
  <c r="D70" i="2"/>
  <c r="C70" i="2"/>
  <c r="Q84" i="3" l="1"/>
  <c r="R84" i="3" s="1"/>
  <c r="M83" i="3"/>
  <c r="T83" i="3"/>
  <c r="I84" i="3"/>
  <c r="K84" i="3" s="1"/>
  <c r="M84" i="3" s="1"/>
  <c r="B86" i="3"/>
  <c r="G85" i="3"/>
  <c r="D85" i="3"/>
  <c r="H85" i="3"/>
  <c r="F85" i="3"/>
  <c r="C85" i="3"/>
  <c r="E85" i="3"/>
  <c r="M69" i="2"/>
  <c r="J70" i="2"/>
  <c r="L70" i="2" s="1"/>
  <c r="T68" i="2"/>
  <c r="R69" i="2"/>
  <c r="S69" i="2" s="1"/>
  <c r="U69" i="2" s="1"/>
  <c r="Q70" i="2"/>
  <c r="R70" i="2" s="1"/>
  <c r="I70" i="2"/>
  <c r="K70" i="2" s="1"/>
  <c r="M70" i="2" s="1"/>
  <c r="H71" i="2"/>
  <c r="G71" i="2"/>
  <c r="N71" i="2" s="1"/>
  <c r="O71" i="2" s="1"/>
  <c r="P71" i="2" s="1"/>
  <c r="F71" i="2"/>
  <c r="B72" i="2"/>
  <c r="E71" i="2"/>
  <c r="C71" i="2"/>
  <c r="D71" i="2"/>
  <c r="Q85" i="3" l="1"/>
  <c r="R85" i="3" s="1"/>
  <c r="J85" i="3"/>
  <c r="L85" i="3" s="1"/>
  <c r="B87" i="3"/>
  <c r="G86" i="3"/>
  <c r="D86" i="3"/>
  <c r="H86" i="3"/>
  <c r="F86" i="3"/>
  <c r="C86" i="3"/>
  <c r="E86" i="3"/>
  <c r="I85" i="3"/>
  <c r="K85" i="3" s="1"/>
  <c r="T84" i="3"/>
  <c r="J71" i="2"/>
  <c r="L71" i="2" s="1"/>
  <c r="T69" i="2"/>
  <c r="S70" i="2"/>
  <c r="U70" i="2" s="1"/>
  <c r="H72" i="2"/>
  <c r="G72" i="2"/>
  <c r="N72" i="2" s="1"/>
  <c r="O72" i="2" s="1"/>
  <c r="P72" i="2" s="1"/>
  <c r="F72" i="2"/>
  <c r="Q71" i="2"/>
  <c r="R71" i="2" s="1"/>
  <c r="S71" i="2" s="1"/>
  <c r="I71" i="2"/>
  <c r="K71" i="2" s="1"/>
  <c r="T70" i="2"/>
  <c r="B73" i="2"/>
  <c r="E72" i="2"/>
  <c r="C72" i="2"/>
  <c r="D72" i="2"/>
  <c r="M71" i="2" l="1"/>
  <c r="Q86" i="3"/>
  <c r="R86" i="3" s="1"/>
  <c r="M85" i="3"/>
  <c r="B88" i="3"/>
  <c r="H87" i="3"/>
  <c r="F87" i="3"/>
  <c r="G87" i="3"/>
  <c r="D87" i="3"/>
  <c r="J87" i="3" s="1"/>
  <c r="L87" i="3" s="1"/>
  <c r="C87" i="3"/>
  <c r="E87" i="3"/>
  <c r="I86" i="3"/>
  <c r="K86" i="3" s="1"/>
  <c r="J86" i="3"/>
  <c r="L86" i="3" s="1"/>
  <c r="T85" i="3"/>
  <c r="J72" i="2"/>
  <c r="L72" i="2" s="1"/>
  <c r="U71" i="2"/>
  <c r="Q72" i="2"/>
  <c r="R72" i="2" s="1"/>
  <c r="S72" i="2" s="1"/>
  <c r="I72" i="2"/>
  <c r="K72" i="2" s="1"/>
  <c r="H73" i="2"/>
  <c r="G73" i="2"/>
  <c r="N73" i="2" s="1"/>
  <c r="O73" i="2" s="1"/>
  <c r="P73" i="2" s="1"/>
  <c r="F73" i="2"/>
  <c r="T71" i="2"/>
  <c r="B74" i="2"/>
  <c r="E73" i="2"/>
  <c r="C73" i="2"/>
  <c r="D73" i="2"/>
  <c r="M72" i="2" l="1"/>
  <c r="R87" i="3"/>
  <c r="T87" i="3" s="1"/>
  <c r="I87" i="3"/>
  <c r="K87" i="3" s="1"/>
  <c r="M87" i="3" s="1"/>
  <c r="M86" i="3"/>
  <c r="B89" i="3"/>
  <c r="H88" i="3"/>
  <c r="R88" i="3" s="1"/>
  <c r="F88" i="3"/>
  <c r="G88" i="3"/>
  <c r="D88" i="3"/>
  <c r="C88" i="3"/>
  <c r="E88" i="3"/>
  <c r="T86" i="3"/>
  <c r="J73" i="2"/>
  <c r="L73" i="2" s="1"/>
  <c r="U72" i="2"/>
  <c r="H74" i="2"/>
  <c r="G74" i="2"/>
  <c r="N74" i="2" s="1"/>
  <c r="O74" i="2" s="1"/>
  <c r="P74" i="2" s="1"/>
  <c r="F74" i="2"/>
  <c r="Q73" i="2"/>
  <c r="R73" i="2" s="1"/>
  <c r="S73" i="2" s="1"/>
  <c r="I73" i="2"/>
  <c r="K73" i="2" s="1"/>
  <c r="T72" i="2"/>
  <c r="B75" i="2"/>
  <c r="E74" i="2"/>
  <c r="D74" i="2"/>
  <c r="C74" i="2"/>
  <c r="J88" i="3" l="1"/>
  <c r="L88" i="3" s="1"/>
  <c r="B90" i="3"/>
  <c r="G89" i="3"/>
  <c r="D89" i="3"/>
  <c r="H89" i="3"/>
  <c r="R89" i="3" s="1"/>
  <c r="F89" i="3"/>
  <c r="C89" i="3"/>
  <c r="E89" i="3"/>
  <c r="I88" i="3"/>
  <c r="K88" i="3" s="1"/>
  <c r="M88" i="3" s="1"/>
  <c r="J74" i="2"/>
  <c r="L74" i="2" s="1"/>
  <c r="M73" i="2"/>
  <c r="U73" i="2"/>
  <c r="Q74" i="2"/>
  <c r="R74" i="2" s="1"/>
  <c r="S74" i="2" s="1"/>
  <c r="I74" i="2"/>
  <c r="K74" i="2" s="1"/>
  <c r="M74" i="2" s="1"/>
  <c r="G75" i="2"/>
  <c r="N75" i="2" s="1"/>
  <c r="O75" i="2" s="1"/>
  <c r="P75" i="2" s="1"/>
  <c r="H75" i="2"/>
  <c r="F75" i="2"/>
  <c r="T73" i="2"/>
  <c r="B76" i="2"/>
  <c r="E75" i="2"/>
  <c r="C75" i="2"/>
  <c r="D75" i="2"/>
  <c r="J89" i="3" l="1"/>
  <c r="L89" i="3" s="1"/>
  <c r="B91" i="3"/>
  <c r="G90" i="3"/>
  <c r="D90" i="3"/>
  <c r="F90" i="3"/>
  <c r="H90" i="3"/>
  <c r="R90" i="3" s="1"/>
  <c r="C90" i="3"/>
  <c r="E90" i="3"/>
  <c r="T88" i="3"/>
  <c r="I89" i="3"/>
  <c r="K89" i="3" s="1"/>
  <c r="J75" i="2"/>
  <c r="L75" i="2" s="1"/>
  <c r="U74" i="2"/>
  <c r="Q75" i="2"/>
  <c r="R75" i="2" s="1"/>
  <c r="S75" i="2" s="1"/>
  <c r="I75" i="2"/>
  <c r="K75" i="2" s="1"/>
  <c r="H76" i="2"/>
  <c r="G76" i="2"/>
  <c r="N76" i="2" s="1"/>
  <c r="O76" i="2" s="1"/>
  <c r="P76" i="2" s="1"/>
  <c r="F76" i="2"/>
  <c r="T74" i="2"/>
  <c r="B77" i="2"/>
  <c r="E76" i="2"/>
  <c r="C76" i="2"/>
  <c r="D76" i="2"/>
  <c r="M75" i="2" l="1"/>
  <c r="M89" i="3"/>
  <c r="J90" i="3"/>
  <c r="L90" i="3" s="1"/>
  <c r="T89" i="3"/>
  <c r="I90" i="3"/>
  <c r="K90" i="3" s="1"/>
  <c r="M90" i="3" s="1"/>
  <c r="B92" i="3"/>
  <c r="H91" i="3"/>
  <c r="R91" i="3" s="1"/>
  <c r="G91" i="3"/>
  <c r="D91" i="3"/>
  <c r="J91" i="3" s="1"/>
  <c r="L91" i="3" s="1"/>
  <c r="F91" i="3"/>
  <c r="C91" i="3"/>
  <c r="E91" i="3"/>
  <c r="J76" i="2"/>
  <c r="L76" i="2" s="1"/>
  <c r="T75" i="2"/>
  <c r="Q76" i="2"/>
  <c r="R76" i="2" s="1"/>
  <c r="S76" i="2" s="1"/>
  <c r="I76" i="2"/>
  <c r="K76" i="2" s="1"/>
  <c r="H77" i="2"/>
  <c r="G77" i="2"/>
  <c r="N77" i="2" s="1"/>
  <c r="O77" i="2" s="1"/>
  <c r="P77" i="2" s="1"/>
  <c r="F77" i="2"/>
  <c r="U75" i="2"/>
  <c r="B78" i="2"/>
  <c r="E77" i="2"/>
  <c r="C77" i="2"/>
  <c r="D77" i="2"/>
  <c r="I91" i="3" l="1"/>
  <c r="K91" i="3" s="1"/>
  <c r="M91" i="3" s="1"/>
  <c r="B93" i="3"/>
  <c r="F92" i="3"/>
  <c r="H92" i="3"/>
  <c r="R92" i="3" s="1"/>
  <c r="G92" i="3"/>
  <c r="D92" i="3"/>
  <c r="C92" i="3"/>
  <c r="E92" i="3"/>
  <c r="T90" i="3"/>
  <c r="M76" i="2"/>
  <c r="J77" i="2"/>
  <c r="L77" i="2" s="1"/>
  <c r="U76" i="2"/>
  <c r="H78" i="2"/>
  <c r="G78" i="2"/>
  <c r="N78" i="2" s="1"/>
  <c r="O78" i="2" s="1"/>
  <c r="P78" i="2" s="1"/>
  <c r="F78" i="2"/>
  <c r="Q77" i="2"/>
  <c r="R77" i="2" s="1"/>
  <c r="S77" i="2" s="1"/>
  <c r="I77" i="2"/>
  <c r="K77" i="2" s="1"/>
  <c r="T76" i="2"/>
  <c r="B79" i="2"/>
  <c r="E78" i="2"/>
  <c r="D78" i="2"/>
  <c r="C78" i="2"/>
  <c r="T91" i="3" l="1"/>
  <c r="J92" i="3"/>
  <c r="L92" i="3" s="1"/>
  <c r="B94" i="3"/>
  <c r="G93" i="3"/>
  <c r="D93" i="3"/>
  <c r="H93" i="3"/>
  <c r="R93" i="3" s="1"/>
  <c r="F93" i="3"/>
  <c r="C93" i="3"/>
  <c r="E93" i="3"/>
  <c r="I92" i="3"/>
  <c r="K92" i="3" s="1"/>
  <c r="M92" i="3" s="1"/>
  <c r="M77" i="2"/>
  <c r="U77" i="2"/>
  <c r="J78" i="2"/>
  <c r="L78" i="2" s="1"/>
  <c r="Q78" i="2"/>
  <c r="R78" i="2" s="1"/>
  <c r="S78" i="2" s="1"/>
  <c r="I78" i="2"/>
  <c r="K78" i="2" s="1"/>
  <c r="G79" i="2"/>
  <c r="N79" i="2" s="1"/>
  <c r="O79" i="2" s="1"/>
  <c r="P79" i="2" s="1"/>
  <c r="H79" i="2"/>
  <c r="F79" i="2"/>
  <c r="T77" i="2"/>
  <c r="B80" i="2"/>
  <c r="E79" i="2"/>
  <c r="C79" i="2"/>
  <c r="D79" i="2"/>
  <c r="J93" i="3" l="1"/>
  <c r="L93" i="3" s="1"/>
  <c r="B95" i="3"/>
  <c r="G94" i="3"/>
  <c r="F94" i="3"/>
  <c r="D94" i="3"/>
  <c r="H94" i="3"/>
  <c r="R94" i="3" s="1"/>
  <c r="C94" i="3"/>
  <c r="E94" i="3"/>
  <c r="T92" i="3"/>
  <c r="I93" i="3"/>
  <c r="K93" i="3" s="1"/>
  <c r="U78" i="2"/>
  <c r="Q79" i="2"/>
  <c r="R79" i="2" s="1"/>
  <c r="S79" i="2" s="1"/>
  <c r="I79" i="2"/>
  <c r="K79" i="2" s="1"/>
  <c r="H80" i="2"/>
  <c r="G80" i="2"/>
  <c r="N80" i="2" s="1"/>
  <c r="O80" i="2" s="1"/>
  <c r="P80" i="2" s="1"/>
  <c r="F80" i="2"/>
  <c r="J79" i="2"/>
  <c r="L79" i="2" s="1"/>
  <c r="M78" i="2"/>
  <c r="T78" i="2"/>
  <c r="B81" i="2"/>
  <c r="E80" i="2"/>
  <c r="C80" i="2"/>
  <c r="D80" i="2"/>
  <c r="M93" i="3" l="1"/>
  <c r="I94" i="3"/>
  <c r="K94" i="3" s="1"/>
  <c r="B96" i="3"/>
  <c r="H95" i="3"/>
  <c r="R95" i="3" s="1"/>
  <c r="G95" i="3"/>
  <c r="F95" i="3"/>
  <c r="D95" i="3"/>
  <c r="C95" i="3"/>
  <c r="E95" i="3"/>
  <c r="J94" i="3"/>
  <c r="L94" i="3" s="1"/>
  <c r="T93" i="3"/>
  <c r="T79" i="2"/>
  <c r="G81" i="2"/>
  <c r="N81" i="2" s="1"/>
  <c r="O81" i="2" s="1"/>
  <c r="P81" i="2" s="1"/>
  <c r="F81" i="2"/>
  <c r="H81" i="2"/>
  <c r="Q80" i="2"/>
  <c r="R80" i="2" s="1"/>
  <c r="S80" i="2" s="1"/>
  <c r="I80" i="2"/>
  <c r="K80" i="2" s="1"/>
  <c r="J80" i="2"/>
  <c r="L80" i="2" s="1"/>
  <c r="M79" i="2"/>
  <c r="U79" i="2"/>
  <c r="B82" i="2"/>
  <c r="E81" i="2"/>
  <c r="C81" i="2"/>
  <c r="D81" i="2"/>
  <c r="T94" i="3" l="1"/>
  <c r="I95" i="3"/>
  <c r="K95" i="3" s="1"/>
  <c r="J95" i="3"/>
  <c r="L95" i="3" s="1"/>
  <c r="B97" i="3"/>
  <c r="H96" i="3"/>
  <c r="R96" i="3" s="1"/>
  <c r="G96" i="3"/>
  <c r="F96" i="3"/>
  <c r="D96" i="3"/>
  <c r="C96" i="3"/>
  <c r="E96" i="3"/>
  <c r="M94" i="3"/>
  <c r="M80" i="2"/>
  <c r="U80" i="2"/>
  <c r="H82" i="2"/>
  <c r="G82" i="2"/>
  <c r="N82" i="2" s="1"/>
  <c r="O82" i="2" s="1"/>
  <c r="P82" i="2" s="1"/>
  <c r="F82" i="2"/>
  <c r="J81" i="2"/>
  <c r="L81" i="2" s="1"/>
  <c r="Q81" i="2"/>
  <c r="R81" i="2" s="1"/>
  <c r="S81" i="2" s="1"/>
  <c r="I81" i="2"/>
  <c r="K81" i="2" s="1"/>
  <c r="T80" i="2"/>
  <c r="B83" i="2"/>
  <c r="E82" i="2"/>
  <c r="D82" i="2"/>
  <c r="C82" i="2"/>
  <c r="M81" i="2" l="1"/>
  <c r="M95" i="3"/>
  <c r="T95" i="3"/>
  <c r="J96" i="3"/>
  <c r="L96" i="3" s="1"/>
  <c r="B98" i="3"/>
  <c r="G97" i="3"/>
  <c r="D97" i="3"/>
  <c r="H97" i="3"/>
  <c r="R97" i="3" s="1"/>
  <c r="F97" i="3"/>
  <c r="C97" i="3"/>
  <c r="E97" i="3"/>
  <c r="I96" i="3"/>
  <c r="K96" i="3" s="1"/>
  <c r="M96" i="3" s="1"/>
  <c r="J82" i="2"/>
  <c r="L82" i="2" s="1"/>
  <c r="U81" i="2"/>
  <c r="Q82" i="2"/>
  <c r="R82" i="2" s="1"/>
  <c r="S82" i="2" s="1"/>
  <c r="I82" i="2"/>
  <c r="K82" i="2" s="1"/>
  <c r="G83" i="2"/>
  <c r="N83" i="2" s="1"/>
  <c r="O83" i="2" s="1"/>
  <c r="P83" i="2" s="1"/>
  <c r="F83" i="2"/>
  <c r="H83" i="2"/>
  <c r="T81" i="2"/>
  <c r="B84" i="2"/>
  <c r="E83" i="2"/>
  <c r="C83" i="2"/>
  <c r="D83" i="2"/>
  <c r="J83" i="2" l="1"/>
  <c r="L83" i="2" s="1"/>
  <c r="M82" i="2"/>
  <c r="J97" i="3"/>
  <c r="L97" i="3" s="1"/>
  <c r="T96" i="3"/>
  <c r="B99" i="3"/>
  <c r="F98" i="3"/>
  <c r="D98" i="3"/>
  <c r="G98" i="3"/>
  <c r="H98" i="3"/>
  <c r="R98" i="3" s="1"/>
  <c r="C98" i="3"/>
  <c r="E98" i="3"/>
  <c r="I97" i="3"/>
  <c r="K97" i="3" s="1"/>
  <c r="U82" i="2"/>
  <c r="Q83" i="2"/>
  <c r="R83" i="2" s="1"/>
  <c r="S83" i="2" s="1"/>
  <c r="I83" i="2"/>
  <c r="K83" i="2" s="1"/>
  <c r="M83" i="2" s="1"/>
  <c r="H84" i="2"/>
  <c r="G84" i="2"/>
  <c r="N84" i="2" s="1"/>
  <c r="O84" i="2" s="1"/>
  <c r="P84" i="2" s="1"/>
  <c r="F84" i="2"/>
  <c r="T82" i="2"/>
  <c r="B85" i="2"/>
  <c r="E84" i="2"/>
  <c r="C84" i="2"/>
  <c r="D84" i="2"/>
  <c r="M97" i="3" l="1"/>
  <c r="I98" i="3"/>
  <c r="K98" i="3" s="1"/>
  <c r="B100" i="3"/>
  <c r="H99" i="3"/>
  <c r="R99" i="3" s="1"/>
  <c r="F99" i="3"/>
  <c r="G99" i="3"/>
  <c r="D99" i="3"/>
  <c r="C99" i="3"/>
  <c r="E99" i="3"/>
  <c r="T98" i="3"/>
  <c r="J98" i="3"/>
  <c r="L98" i="3" s="1"/>
  <c r="T97" i="3"/>
  <c r="J84" i="2"/>
  <c r="L84" i="2" s="1"/>
  <c r="T83" i="2"/>
  <c r="Q84" i="2"/>
  <c r="I84" i="2"/>
  <c r="K84" i="2" s="1"/>
  <c r="H85" i="2"/>
  <c r="G85" i="2"/>
  <c r="N85" i="2" s="1"/>
  <c r="O85" i="2" s="1"/>
  <c r="P85" i="2" s="1"/>
  <c r="F85" i="2"/>
  <c r="U83" i="2"/>
  <c r="B86" i="2"/>
  <c r="E85" i="2"/>
  <c r="C85" i="2"/>
  <c r="D85" i="2"/>
  <c r="M84" i="2" l="1"/>
  <c r="I99" i="3"/>
  <c r="K99" i="3" s="1"/>
  <c r="J99" i="3"/>
  <c r="L99" i="3" s="1"/>
  <c r="B101" i="3"/>
  <c r="H100" i="3"/>
  <c r="R100" i="3" s="1"/>
  <c r="F100" i="3"/>
  <c r="G100" i="3"/>
  <c r="D100" i="3"/>
  <c r="J100" i="3" s="1"/>
  <c r="L100" i="3" s="1"/>
  <c r="C100" i="3"/>
  <c r="E100" i="3"/>
  <c r="T99" i="3"/>
  <c r="M98" i="3"/>
  <c r="J85" i="2"/>
  <c r="L85" i="2" s="1"/>
  <c r="R84" i="2"/>
  <c r="S84" i="2" s="1"/>
  <c r="U84" i="2" s="1"/>
  <c r="H86" i="2"/>
  <c r="G86" i="2"/>
  <c r="N86" i="2" s="1"/>
  <c r="O86" i="2" s="1"/>
  <c r="P86" i="2" s="1"/>
  <c r="F86" i="2"/>
  <c r="Q85" i="2"/>
  <c r="I85" i="2"/>
  <c r="K85" i="2" s="1"/>
  <c r="B87" i="2"/>
  <c r="E86" i="2"/>
  <c r="D86" i="2"/>
  <c r="C86" i="2"/>
  <c r="B102" i="3" l="1"/>
  <c r="G101" i="3"/>
  <c r="D101" i="3"/>
  <c r="H101" i="3"/>
  <c r="R101" i="3" s="1"/>
  <c r="F101" i="3"/>
  <c r="C101" i="3"/>
  <c r="E101" i="3"/>
  <c r="M99" i="3"/>
  <c r="I100" i="3"/>
  <c r="K100" i="3" s="1"/>
  <c r="M100" i="3" s="1"/>
  <c r="M85" i="2"/>
  <c r="J86" i="2"/>
  <c r="L86" i="2" s="1"/>
  <c r="T84" i="2"/>
  <c r="R85" i="2"/>
  <c r="S85" i="2" s="1"/>
  <c r="U85" i="2" s="1"/>
  <c r="Q86" i="2"/>
  <c r="R86" i="2" s="1"/>
  <c r="I86" i="2"/>
  <c r="K86" i="2" s="1"/>
  <c r="M86" i="2" s="1"/>
  <c r="H87" i="2"/>
  <c r="G87" i="2"/>
  <c r="N87" i="2" s="1"/>
  <c r="O87" i="2" s="1"/>
  <c r="P87" i="2" s="1"/>
  <c r="F87" i="2"/>
  <c r="B88" i="2"/>
  <c r="E87" i="2"/>
  <c r="C87" i="2"/>
  <c r="D87" i="2"/>
  <c r="T100" i="3" l="1"/>
  <c r="I101" i="3"/>
  <c r="K101" i="3" s="1"/>
  <c r="J101" i="3"/>
  <c r="L101" i="3" s="1"/>
  <c r="B103" i="3"/>
  <c r="G102" i="3"/>
  <c r="D102" i="3"/>
  <c r="H102" i="3"/>
  <c r="R102" i="3" s="1"/>
  <c r="F102" i="3"/>
  <c r="C102" i="3"/>
  <c r="E102" i="3"/>
  <c r="J87" i="2"/>
  <c r="L87" i="2" s="1"/>
  <c r="S86" i="2"/>
  <c r="U86" i="2" s="1"/>
  <c r="T85" i="2"/>
  <c r="H88" i="2"/>
  <c r="G88" i="2"/>
  <c r="N88" i="2" s="1"/>
  <c r="O88" i="2" s="1"/>
  <c r="P88" i="2" s="1"/>
  <c r="F88" i="2"/>
  <c r="Q87" i="2"/>
  <c r="R87" i="2" s="1"/>
  <c r="S87" i="2" s="1"/>
  <c r="I87" i="2"/>
  <c r="K87" i="2" s="1"/>
  <c r="T86" i="2"/>
  <c r="B89" i="2"/>
  <c r="E88" i="2"/>
  <c r="C88" i="2"/>
  <c r="D88" i="2"/>
  <c r="M87" i="2" l="1"/>
  <c r="M101" i="3"/>
  <c r="J102" i="3"/>
  <c r="L102" i="3" s="1"/>
  <c r="B104" i="3"/>
  <c r="H103" i="3"/>
  <c r="R103" i="3" s="1"/>
  <c r="F103" i="3"/>
  <c r="G103" i="3"/>
  <c r="D103" i="3"/>
  <c r="J103" i="3" s="1"/>
  <c r="L103" i="3" s="1"/>
  <c r="C103" i="3"/>
  <c r="E103" i="3"/>
  <c r="T101" i="3"/>
  <c r="I102" i="3"/>
  <c r="K102" i="3" s="1"/>
  <c r="J88" i="2"/>
  <c r="L88" i="2" s="1"/>
  <c r="U87" i="2"/>
  <c r="Q88" i="2"/>
  <c r="R88" i="2" s="1"/>
  <c r="S88" i="2" s="1"/>
  <c r="I88" i="2"/>
  <c r="K88" i="2" s="1"/>
  <c r="H89" i="2"/>
  <c r="G89" i="2"/>
  <c r="N89" i="2" s="1"/>
  <c r="O89" i="2" s="1"/>
  <c r="P89" i="2" s="1"/>
  <c r="F89" i="2"/>
  <c r="T87" i="2"/>
  <c r="B90" i="2"/>
  <c r="E89" i="2"/>
  <c r="C89" i="2"/>
  <c r="D89" i="2"/>
  <c r="M88" i="2" l="1"/>
  <c r="M102" i="3"/>
  <c r="T102" i="3"/>
  <c r="I103" i="3"/>
  <c r="K103" i="3" s="1"/>
  <c r="M103" i="3" s="1"/>
  <c r="B105" i="3"/>
  <c r="H104" i="3"/>
  <c r="R104" i="3" s="1"/>
  <c r="F104" i="3"/>
  <c r="G104" i="3"/>
  <c r="D104" i="3"/>
  <c r="J104" i="3" s="1"/>
  <c r="L104" i="3" s="1"/>
  <c r="C104" i="3"/>
  <c r="E104" i="3"/>
  <c r="T103" i="3"/>
  <c r="J89" i="2"/>
  <c r="L89" i="2" s="1"/>
  <c r="U88" i="2"/>
  <c r="H90" i="2"/>
  <c r="G90" i="2"/>
  <c r="N90" i="2" s="1"/>
  <c r="O90" i="2" s="1"/>
  <c r="P90" i="2" s="1"/>
  <c r="F90" i="2"/>
  <c r="Q89" i="2"/>
  <c r="R89" i="2" s="1"/>
  <c r="S89" i="2" s="1"/>
  <c r="I89" i="2"/>
  <c r="K89" i="2" s="1"/>
  <c r="T88" i="2"/>
  <c r="B91" i="2"/>
  <c r="E90" i="2"/>
  <c r="D90" i="2"/>
  <c r="C90" i="2"/>
  <c r="J90" i="2" l="1"/>
  <c r="L90" i="2" s="1"/>
  <c r="M89" i="2"/>
  <c r="B106" i="3"/>
  <c r="G105" i="3"/>
  <c r="D105" i="3"/>
  <c r="H105" i="3"/>
  <c r="R105" i="3" s="1"/>
  <c r="F105" i="3"/>
  <c r="C105" i="3"/>
  <c r="E105" i="3"/>
  <c r="I104" i="3"/>
  <c r="K104" i="3" s="1"/>
  <c r="M104" i="3" s="1"/>
  <c r="U89" i="2"/>
  <c r="Q90" i="2"/>
  <c r="R90" i="2" s="1"/>
  <c r="S90" i="2" s="1"/>
  <c r="I90" i="2"/>
  <c r="K90" i="2" s="1"/>
  <c r="M90" i="2" s="1"/>
  <c r="G91" i="2"/>
  <c r="N91" i="2" s="1"/>
  <c r="O91" i="2" s="1"/>
  <c r="P91" i="2" s="1"/>
  <c r="H91" i="2"/>
  <c r="F91" i="2"/>
  <c r="T89" i="2"/>
  <c r="B92" i="2"/>
  <c r="E91" i="2"/>
  <c r="C91" i="2"/>
  <c r="D91" i="2"/>
  <c r="J91" i="2" l="1"/>
  <c r="L91" i="2" s="1"/>
  <c r="T104" i="3"/>
  <c r="I105" i="3"/>
  <c r="K105" i="3" s="1"/>
  <c r="J105" i="3"/>
  <c r="L105" i="3" s="1"/>
  <c r="B107" i="3"/>
  <c r="G106" i="3"/>
  <c r="D106" i="3"/>
  <c r="F106" i="3"/>
  <c r="H106" i="3"/>
  <c r="R106" i="3" s="1"/>
  <c r="C106" i="3"/>
  <c r="E106" i="3"/>
  <c r="U90" i="2"/>
  <c r="Q91" i="2"/>
  <c r="R91" i="2" s="1"/>
  <c r="S91" i="2" s="1"/>
  <c r="I91" i="2"/>
  <c r="K91" i="2" s="1"/>
  <c r="M91" i="2" s="1"/>
  <c r="H92" i="2"/>
  <c r="G92" i="2"/>
  <c r="N92" i="2" s="1"/>
  <c r="O92" i="2" s="1"/>
  <c r="P92" i="2" s="1"/>
  <c r="F92" i="2"/>
  <c r="T90" i="2"/>
  <c r="B93" i="2"/>
  <c r="E92" i="2"/>
  <c r="C92" i="2"/>
  <c r="D92" i="2"/>
  <c r="M105" i="3" l="1"/>
  <c r="T105" i="3"/>
  <c r="J106" i="3"/>
  <c r="L106" i="3" s="1"/>
  <c r="I106" i="3"/>
  <c r="K106" i="3" s="1"/>
  <c r="B108" i="3"/>
  <c r="H107" i="3"/>
  <c r="R107" i="3" s="1"/>
  <c r="G107" i="3"/>
  <c r="D107" i="3"/>
  <c r="F107" i="3"/>
  <c r="C107" i="3"/>
  <c r="E107" i="3"/>
  <c r="J92" i="2"/>
  <c r="L92" i="2" s="1"/>
  <c r="T91" i="2"/>
  <c r="Q92" i="2"/>
  <c r="I92" i="2"/>
  <c r="K92" i="2" s="1"/>
  <c r="H93" i="2"/>
  <c r="G93" i="2"/>
  <c r="N93" i="2" s="1"/>
  <c r="O93" i="2" s="1"/>
  <c r="P93" i="2" s="1"/>
  <c r="F93" i="2"/>
  <c r="U91" i="2"/>
  <c r="B94" i="2"/>
  <c r="E93" i="2"/>
  <c r="C93" i="2"/>
  <c r="D93" i="2"/>
  <c r="M106" i="3" l="1"/>
  <c r="T106" i="3"/>
  <c r="I107" i="3"/>
  <c r="K107" i="3" s="1"/>
  <c r="B109" i="3"/>
  <c r="F108" i="3"/>
  <c r="H108" i="3"/>
  <c r="R108" i="3" s="1"/>
  <c r="G108" i="3"/>
  <c r="D108" i="3"/>
  <c r="C108" i="3"/>
  <c r="E108" i="3"/>
  <c r="J107" i="3"/>
  <c r="L107" i="3" s="1"/>
  <c r="M92" i="2"/>
  <c r="J93" i="2"/>
  <c r="L93" i="2" s="1"/>
  <c r="R92" i="2"/>
  <c r="S92" i="2" s="1"/>
  <c r="U92" i="2" s="1"/>
  <c r="H94" i="2"/>
  <c r="G94" i="2"/>
  <c r="N94" i="2" s="1"/>
  <c r="O94" i="2" s="1"/>
  <c r="P94" i="2" s="1"/>
  <c r="F94" i="2"/>
  <c r="Q93" i="2"/>
  <c r="I93" i="2"/>
  <c r="K93" i="2" s="1"/>
  <c r="B95" i="2"/>
  <c r="E94" i="2"/>
  <c r="D94" i="2"/>
  <c r="C94" i="2"/>
  <c r="M93" i="2" l="1"/>
  <c r="I108" i="3"/>
  <c r="K108" i="3" s="1"/>
  <c r="J108" i="3"/>
  <c r="L108" i="3" s="1"/>
  <c r="B110" i="3"/>
  <c r="G109" i="3"/>
  <c r="D109" i="3"/>
  <c r="H109" i="3"/>
  <c r="R109" i="3" s="1"/>
  <c r="F109" i="3"/>
  <c r="C109" i="3"/>
  <c r="E109" i="3"/>
  <c r="T108" i="3"/>
  <c r="M107" i="3"/>
  <c r="T107" i="3"/>
  <c r="J94" i="2"/>
  <c r="L94" i="2" s="1"/>
  <c r="T92" i="2"/>
  <c r="R93" i="2"/>
  <c r="S93" i="2" s="1"/>
  <c r="U93" i="2" s="1"/>
  <c r="Q94" i="2"/>
  <c r="I94" i="2"/>
  <c r="K94" i="2" s="1"/>
  <c r="M94" i="2" s="1"/>
  <c r="G95" i="2"/>
  <c r="N95" i="2" s="1"/>
  <c r="O95" i="2" s="1"/>
  <c r="P95" i="2" s="1"/>
  <c r="F95" i="2"/>
  <c r="H95" i="2"/>
  <c r="B96" i="2"/>
  <c r="E95" i="2"/>
  <c r="C95" i="2"/>
  <c r="D95" i="2"/>
  <c r="J109" i="3" l="1"/>
  <c r="L109" i="3" s="1"/>
  <c r="M108" i="3"/>
  <c r="B111" i="3"/>
  <c r="D110" i="3"/>
  <c r="J110" i="3" s="1"/>
  <c r="L110" i="3" s="1"/>
  <c r="G110" i="3"/>
  <c r="F110" i="3"/>
  <c r="H110" i="3"/>
  <c r="R110" i="3" s="1"/>
  <c r="C110" i="3"/>
  <c r="E110" i="3"/>
  <c r="I109" i="3"/>
  <c r="K109" i="3" s="1"/>
  <c r="J95" i="2"/>
  <c r="L95" i="2" s="1"/>
  <c r="T93" i="2"/>
  <c r="R94" i="2"/>
  <c r="S94" i="2" s="1"/>
  <c r="U94" i="2" s="1"/>
  <c r="Q95" i="2"/>
  <c r="R95" i="2" s="1"/>
  <c r="I95" i="2"/>
  <c r="K95" i="2" s="1"/>
  <c r="H96" i="2"/>
  <c r="G96" i="2"/>
  <c r="N96" i="2" s="1"/>
  <c r="O96" i="2" s="1"/>
  <c r="P96" i="2" s="1"/>
  <c r="F96" i="2"/>
  <c r="B97" i="2"/>
  <c r="E96" i="2"/>
  <c r="C96" i="2"/>
  <c r="D96" i="2"/>
  <c r="J96" i="2" l="1"/>
  <c r="L96" i="2" s="1"/>
  <c r="M109" i="3"/>
  <c r="T109" i="3"/>
  <c r="I110" i="3"/>
  <c r="K110" i="3" s="1"/>
  <c r="M110" i="3" s="1"/>
  <c r="B112" i="3"/>
  <c r="H111" i="3"/>
  <c r="R111" i="3" s="1"/>
  <c r="G111" i="3"/>
  <c r="F111" i="3"/>
  <c r="D111" i="3"/>
  <c r="C111" i="3"/>
  <c r="E111" i="3"/>
  <c r="M95" i="2"/>
  <c r="T94" i="2"/>
  <c r="S95" i="2"/>
  <c r="U95" i="2" s="1"/>
  <c r="T95" i="2"/>
  <c r="Q96" i="2"/>
  <c r="R96" i="2" s="1"/>
  <c r="S96" i="2" s="1"/>
  <c r="I96" i="2"/>
  <c r="K96" i="2" s="1"/>
  <c r="M96" i="2" s="1"/>
  <c r="G97" i="2"/>
  <c r="N97" i="2" s="1"/>
  <c r="O97" i="2" s="1"/>
  <c r="P97" i="2" s="1"/>
  <c r="H97" i="2"/>
  <c r="F97" i="2"/>
  <c r="B98" i="2"/>
  <c r="E97" i="2"/>
  <c r="C97" i="2"/>
  <c r="D97" i="2"/>
  <c r="I111" i="3" l="1"/>
  <c r="K111" i="3" s="1"/>
  <c r="J111" i="3"/>
  <c r="L111" i="3" s="1"/>
  <c r="B113" i="3"/>
  <c r="H112" i="3"/>
  <c r="R112" i="3" s="1"/>
  <c r="G112" i="3"/>
  <c r="F112" i="3"/>
  <c r="D112" i="3"/>
  <c r="C112" i="3"/>
  <c r="E112" i="3"/>
  <c r="T110" i="3"/>
  <c r="J97" i="2"/>
  <c r="L97" i="2" s="1"/>
  <c r="U96" i="2"/>
  <c r="Q97" i="2"/>
  <c r="R97" i="2" s="1"/>
  <c r="S97" i="2" s="1"/>
  <c r="I97" i="2"/>
  <c r="K97" i="2" s="1"/>
  <c r="H98" i="2"/>
  <c r="G98" i="2"/>
  <c r="N98" i="2" s="1"/>
  <c r="O98" i="2" s="1"/>
  <c r="P98" i="2" s="1"/>
  <c r="F98" i="2"/>
  <c r="T96" i="2"/>
  <c r="B99" i="2"/>
  <c r="E98" i="2"/>
  <c r="D98" i="2"/>
  <c r="C98" i="2"/>
  <c r="M97" i="2" l="1"/>
  <c r="I112" i="3"/>
  <c r="K112" i="3" s="1"/>
  <c r="J112" i="3"/>
  <c r="L112" i="3" s="1"/>
  <c r="B114" i="3"/>
  <c r="G113" i="3"/>
  <c r="D113" i="3"/>
  <c r="H113" i="3"/>
  <c r="R113" i="3" s="1"/>
  <c r="F113" i="3"/>
  <c r="C113" i="3"/>
  <c r="E113" i="3"/>
  <c r="T112" i="3"/>
  <c r="M111" i="3"/>
  <c r="T111" i="3"/>
  <c r="J98" i="2"/>
  <c r="L98" i="2" s="1"/>
  <c r="T97" i="2"/>
  <c r="Q98" i="2"/>
  <c r="I98" i="2"/>
  <c r="K98" i="2" s="1"/>
  <c r="G99" i="2"/>
  <c r="N99" i="2" s="1"/>
  <c r="O99" i="2" s="1"/>
  <c r="P99" i="2" s="1"/>
  <c r="H99" i="2"/>
  <c r="F99" i="2"/>
  <c r="U97" i="2"/>
  <c r="B100" i="2"/>
  <c r="E99" i="2"/>
  <c r="C99" i="2"/>
  <c r="D99" i="2"/>
  <c r="I113" i="3" l="1"/>
  <c r="K113" i="3" s="1"/>
  <c r="J113" i="3"/>
  <c r="L113" i="3" s="1"/>
  <c r="M112" i="3"/>
  <c r="B115" i="3"/>
  <c r="F114" i="3"/>
  <c r="G114" i="3"/>
  <c r="D114" i="3"/>
  <c r="J114" i="3" s="1"/>
  <c r="L114" i="3" s="1"/>
  <c r="H114" i="3"/>
  <c r="R114" i="3" s="1"/>
  <c r="C114" i="3"/>
  <c r="E114" i="3"/>
  <c r="M98" i="2"/>
  <c r="J99" i="2"/>
  <c r="L99" i="2" s="1"/>
  <c r="R98" i="2"/>
  <c r="S98" i="2" s="1"/>
  <c r="U98" i="2" s="1"/>
  <c r="Q99" i="2"/>
  <c r="R99" i="2" s="1"/>
  <c r="T99" i="2" s="1"/>
  <c r="I99" i="2"/>
  <c r="K99" i="2" s="1"/>
  <c r="H100" i="2"/>
  <c r="G100" i="2"/>
  <c r="N100" i="2" s="1"/>
  <c r="O100" i="2" s="1"/>
  <c r="P100" i="2" s="1"/>
  <c r="F100" i="2"/>
  <c r="B101" i="2"/>
  <c r="E100" i="2"/>
  <c r="C100" i="2"/>
  <c r="D100" i="2"/>
  <c r="M113" i="3" l="1"/>
  <c r="T113" i="3"/>
  <c r="I114" i="3"/>
  <c r="K114" i="3" s="1"/>
  <c r="M114" i="3" s="1"/>
  <c r="B116" i="3"/>
  <c r="H115" i="3"/>
  <c r="R115" i="3" s="1"/>
  <c r="F115" i="3"/>
  <c r="G115" i="3"/>
  <c r="D115" i="3"/>
  <c r="C115" i="3"/>
  <c r="E115" i="3"/>
  <c r="M99" i="2"/>
  <c r="J100" i="2"/>
  <c r="L100" i="2" s="1"/>
  <c r="T98" i="2"/>
  <c r="S99" i="2"/>
  <c r="U99" i="2" s="1"/>
  <c r="H101" i="2"/>
  <c r="G101" i="2"/>
  <c r="N101" i="2" s="1"/>
  <c r="O101" i="2" s="1"/>
  <c r="P101" i="2" s="1"/>
  <c r="F101" i="2"/>
  <c r="Q100" i="2"/>
  <c r="I100" i="2"/>
  <c r="K100" i="2" s="1"/>
  <c r="B102" i="2"/>
  <c r="E101" i="2"/>
  <c r="C101" i="2"/>
  <c r="D101" i="2"/>
  <c r="J101" i="2" l="1"/>
  <c r="L101" i="2" s="1"/>
  <c r="I115" i="3"/>
  <c r="K115" i="3" s="1"/>
  <c r="J115" i="3"/>
  <c r="L115" i="3" s="1"/>
  <c r="B117" i="3"/>
  <c r="H116" i="3"/>
  <c r="R116" i="3" s="1"/>
  <c r="F116" i="3"/>
  <c r="G116" i="3"/>
  <c r="D116" i="3"/>
  <c r="C116" i="3"/>
  <c r="E116" i="3"/>
  <c r="T114" i="3"/>
  <c r="M100" i="2"/>
  <c r="R100" i="2"/>
  <c r="S100" i="2" s="1"/>
  <c r="U100" i="2" s="1"/>
  <c r="Q101" i="2"/>
  <c r="I101" i="2"/>
  <c r="K101" i="2" s="1"/>
  <c r="H102" i="2"/>
  <c r="G102" i="2"/>
  <c r="N102" i="2" s="1"/>
  <c r="O102" i="2" s="1"/>
  <c r="P102" i="2" s="1"/>
  <c r="F102" i="2"/>
  <c r="B103" i="2"/>
  <c r="E102" i="2"/>
  <c r="D102" i="2"/>
  <c r="C102" i="2"/>
  <c r="M101" i="2" l="1"/>
  <c r="I116" i="3"/>
  <c r="K116" i="3" s="1"/>
  <c r="J116" i="3"/>
  <c r="L116" i="3" s="1"/>
  <c r="B118" i="3"/>
  <c r="G117" i="3"/>
  <c r="D117" i="3"/>
  <c r="H117" i="3"/>
  <c r="R117" i="3" s="1"/>
  <c r="F117" i="3"/>
  <c r="C117" i="3"/>
  <c r="E117" i="3"/>
  <c r="M115" i="3"/>
  <c r="T115" i="3"/>
  <c r="J102" i="2"/>
  <c r="L102" i="2" s="1"/>
  <c r="T100" i="2"/>
  <c r="R101" i="2"/>
  <c r="S101" i="2" s="1"/>
  <c r="U101" i="2" s="1"/>
  <c r="H103" i="2"/>
  <c r="G103" i="2"/>
  <c r="N103" i="2" s="1"/>
  <c r="O103" i="2" s="1"/>
  <c r="P103" i="2" s="1"/>
  <c r="F103" i="2"/>
  <c r="Q102" i="2"/>
  <c r="I102" i="2"/>
  <c r="K102" i="2" s="1"/>
  <c r="B104" i="2"/>
  <c r="E103" i="2"/>
  <c r="C103" i="2"/>
  <c r="D103" i="2"/>
  <c r="J103" i="2" l="1"/>
  <c r="L103" i="2" s="1"/>
  <c r="M102" i="2"/>
  <c r="T116" i="3"/>
  <c r="I117" i="3"/>
  <c r="K117" i="3" s="1"/>
  <c r="J117" i="3"/>
  <c r="L117" i="3" s="1"/>
  <c r="M116" i="3"/>
  <c r="B119" i="3"/>
  <c r="D118" i="3"/>
  <c r="G118" i="3"/>
  <c r="H118" i="3"/>
  <c r="F118" i="3"/>
  <c r="C118" i="3"/>
  <c r="E118" i="3"/>
  <c r="T101" i="2"/>
  <c r="R102" i="2"/>
  <c r="S102" i="2" s="1"/>
  <c r="U102" i="2" s="1"/>
  <c r="Q103" i="2"/>
  <c r="R103" i="2" s="1"/>
  <c r="I103" i="2"/>
  <c r="K103" i="2" s="1"/>
  <c r="M103" i="2" s="1"/>
  <c r="H104" i="2"/>
  <c r="G104" i="2"/>
  <c r="N104" i="2" s="1"/>
  <c r="O104" i="2" s="1"/>
  <c r="P104" i="2" s="1"/>
  <c r="F104" i="2"/>
  <c r="B105" i="2"/>
  <c r="E104" i="2"/>
  <c r="C104" i="2"/>
  <c r="D104" i="2"/>
  <c r="R218" i="3" l="1"/>
  <c r="R521" i="3"/>
  <c r="R458" i="3"/>
  <c r="R518" i="3"/>
  <c r="R427" i="3"/>
  <c r="R636" i="3"/>
  <c r="R534" i="3"/>
  <c r="R229" i="3"/>
  <c r="R358" i="3"/>
  <c r="R545" i="3"/>
  <c r="R542" i="3"/>
  <c r="R252" i="3"/>
  <c r="R310" i="3"/>
  <c r="R581" i="3"/>
  <c r="R343" i="3"/>
  <c r="R185" i="3"/>
  <c r="R159" i="3"/>
  <c r="R277" i="3"/>
  <c r="R421" i="3"/>
  <c r="R461" i="3"/>
  <c r="R364" i="3"/>
  <c r="R450" i="3"/>
  <c r="R183" i="3"/>
  <c r="R192" i="3"/>
  <c r="R162" i="3"/>
  <c r="R345" i="3"/>
  <c r="R232" i="3"/>
  <c r="R305" i="3"/>
  <c r="R650" i="3"/>
  <c r="R541" i="3"/>
  <c r="R291" i="3"/>
  <c r="R504" i="3"/>
  <c r="R262" i="3"/>
  <c r="R151" i="3"/>
  <c r="R149" i="3"/>
  <c r="R278" i="3"/>
  <c r="R564" i="3"/>
  <c r="R276" i="3"/>
  <c r="R560" i="3"/>
  <c r="R606" i="3"/>
  <c r="R436" i="3"/>
  <c r="R430" i="3"/>
  <c r="R155" i="3"/>
  <c r="R205" i="3"/>
  <c r="R547" i="3"/>
  <c r="R158" i="3"/>
  <c r="R470" i="3"/>
  <c r="R396" i="3"/>
  <c r="R390" i="3"/>
  <c r="R253" i="3"/>
  <c r="R619" i="3"/>
  <c r="R562" i="3"/>
  <c r="R274" i="3"/>
  <c r="R641" i="3"/>
  <c r="R473" i="3"/>
  <c r="R350" i="3"/>
  <c r="R352" i="3"/>
  <c r="R206" i="3"/>
  <c r="R414" i="3"/>
  <c r="R568" i="3"/>
  <c r="R170" i="3"/>
  <c r="R211" i="3"/>
  <c r="R213" i="3"/>
  <c r="R683" i="3"/>
  <c r="R655" i="3"/>
  <c r="R377" i="3"/>
  <c r="R576" i="3"/>
  <c r="R399" i="3"/>
  <c r="R118" i="3"/>
  <c r="R484" i="3"/>
  <c r="R393" i="3"/>
  <c r="R667" i="3"/>
  <c r="R490" i="3"/>
  <c r="R680" i="3"/>
  <c r="R172" i="3"/>
  <c r="R373" i="3"/>
  <c r="R455" i="3"/>
  <c r="R616" i="3"/>
  <c r="R241" i="3"/>
  <c r="R139" i="3"/>
  <c r="R671" i="3"/>
  <c r="R119" i="3"/>
  <c r="R146" i="3"/>
  <c r="R230" i="3"/>
  <c r="R640" i="3"/>
  <c r="R282" i="3"/>
  <c r="R326" i="3"/>
  <c r="R437" i="3"/>
  <c r="R511" i="3"/>
  <c r="R637" i="3"/>
  <c r="R200" i="3"/>
  <c r="R588" i="3"/>
  <c r="R132" i="3"/>
  <c r="R361" i="3"/>
  <c r="R549" i="3"/>
  <c r="R672" i="3"/>
  <c r="R487" i="3"/>
  <c r="R433" i="3"/>
  <c r="R410" i="3"/>
  <c r="R308" i="3"/>
  <c r="R463" i="3"/>
  <c r="R627" i="3"/>
  <c r="R578" i="3"/>
  <c r="R275" i="3"/>
  <c r="R679" i="3"/>
  <c r="R665" i="3"/>
  <c r="R524" i="3"/>
  <c r="R577" i="3"/>
  <c r="R207" i="3"/>
  <c r="R237" i="3"/>
  <c r="R658" i="3"/>
  <c r="R537" i="3"/>
  <c r="R483" i="3"/>
  <c r="R552" i="3"/>
  <c r="R444" i="3"/>
  <c r="R383" i="3"/>
  <c r="R300" i="3"/>
  <c r="R197" i="3"/>
  <c r="R530" i="3"/>
  <c r="R558" i="3"/>
  <c r="R269" i="3"/>
  <c r="R321" i="3"/>
  <c r="R286" i="3"/>
  <c r="R402" i="3"/>
  <c r="R419" i="3"/>
  <c r="R453" i="3"/>
  <c r="R356" i="3"/>
  <c r="R279" i="3"/>
  <c r="R222" i="3"/>
  <c r="R498" i="3"/>
  <c r="R482" i="3"/>
  <c r="R428" i="3"/>
  <c r="R201" i="3"/>
  <c r="R309" i="3"/>
  <c r="R293" i="3"/>
  <c r="R499" i="3"/>
  <c r="R525" i="3"/>
  <c r="R189" i="3"/>
  <c r="R523" i="3"/>
  <c r="R126" i="3"/>
  <c r="R134" i="3"/>
  <c r="R204" i="3"/>
  <c r="R150" i="3"/>
  <c r="R489" i="3"/>
  <c r="R423" i="3"/>
  <c r="R319" i="3"/>
  <c r="R508" i="3"/>
  <c r="R403" i="3"/>
  <c r="R544" i="3"/>
  <c r="R322" i="3"/>
  <c r="R259" i="3"/>
  <c r="R164" i="3"/>
  <c r="R191" i="3"/>
  <c r="R561" i="3"/>
  <c r="R488" i="3"/>
  <c r="R231" i="3"/>
  <c r="R228" i="3"/>
  <c r="R221" i="3"/>
  <c r="R251" i="3"/>
  <c r="R190" i="3"/>
  <c r="R480" i="3"/>
  <c r="R546" i="3"/>
  <c r="R153" i="3"/>
  <c r="R628" i="3"/>
  <c r="R382" i="3"/>
  <c r="R129" i="3"/>
  <c r="R202" i="3"/>
  <c r="R422" i="3"/>
  <c r="R264" i="3"/>
  <c r="R515" i="3"/>
  <c r="R648" i="3"/>
  <c r="R384" i="3"/>
  <c r="R611" i="3"/>
  <c r="R333" i="3"/>
  <c r="R131" i="3"/>
  <c r="R306" i="3"/>
  <c r="R337" i="3"/>
  <c r="R494" i="3"/>
  <c r="R412" i="3"/>
  <c r="R459" i="3"/>
  <c r="R634" i="3"/>
  <c r="R359" i="3"/>
  <c r="R313" i="3"/>
  <c r="R120" i="3"/>
  <c r="R250" i="3"/>
  <c r="R219" i="3"/>
  <c r="R280" i="3"/>
  <c r="R140" i="3"/>
  <c r="R224" i="3"/>
  <c r="R238" i="3"/>
  <c r="R431" i="3"/>
  <c r="R391" i="3"/>
  <c r="R349" i="3"/>
  <c r="R477" i="3"/>
  <c r="R157" i="3"/>
  <c r="R486" i="3"/>
  <c r="R152" i="3"/>
  <c r="R426" i="3"/>
  <c r="R575" i="3"/>
  <c r="R124" i="3"/>
  <c r="R294" i="3"/>
  <c r="R287" i="3"/>
  <c r="R347" i="3"/>
  <c r="R635" i="3"/>
  <c r="R600" i="3"/>
  <c r="R171" i="3"/>
  <c r="R380" i="3"/>
  <c r="R317" i="3"/>
  <c r="R416" i="3"/>
  <c r="R147" i="3"/>
  <c r="R178" i="3"/>
  <c r="R417" i="3"/>
  <c r="R394" i="3"/>
  <c r="R225" i="3"/>
  <c r="R529" i="3"/>
  <c r="R467" i="3"/>
  <c r="R367" i="3"/>
  <c r="R556" i="3"/>
  <c r="R166" i="3"/>
  <c r="R610" i="3"/>
  <c r="R557" i="3"/>
  <c r="R148" i="3"/>
  <c r="R605" i="3"/>
  <c r="R388" i="3"/>
  <c r="R194" i="3"/>
  <c r="R621" i="3"/>
  <c r="R520" i="3"/>
  <c r="R684" i="3"/>
  <c r="R673" i="3"/>
  <c r="R379" i="3"/>
  <c r="R418" i="3"/>
  <c r="R163" i="3"/>
  <c r="R589" i="3"/>
  <c r="R371" i="3"/>
  <c r="R481" i="3"/>
  <c r="R666" i="3"/>
  <c r="R643" i="3"/>
  <c r="R448" i="3"/>
  <c r="R429" i="3"/>
  <c r="R362" i="3"/>
  <c r="R533" i="3"/>
  <c r="R469" i="3"/>
  <c r="R340" i="3"/>
  <c r="R586" i="3"/>
  <c r="R620" i="3"/>
  <c r="R270" i="3"/>
  <c r="R449" i="3"/>
  <c r="R234" i="3"/>
  <c r="R674" i="3"/>
  <c r="R472" i="3"/>
  <c r="R479" i="3"/>
  <c r="R273" i="3"/>
  <c r="R624" i="3"/>
  <c r="R682" i="3"/>
  <c r="R485" i="3"/>
  <c r="R493" i="3"/>
  <c r="R583" i="3"/>
  <c r="R677" i="3"/>
  <c r="R582" i="3"/>
  <c r="R532" i="3"/>
  <c r="R553" i="3"/>
  <c r="R235" i="3"/>
  <c r="R245" i="3"/>
  <c r="R127" i="3"/>
  <c r="R182" i="3"/>
  <c r="R220" i="3"/>
  <c r="R210" i="3"/>
  <c r="R653" i="3"/>
  <c r="R392" i="3"/>
  <c r="R389" i="3"/>
  <c r="R295" i="3"/>
  <c r="R336" i="3"/>
  <c r="R668" i="3"/>
  <c r="R180" i="3"/>
  <c r="R676" i="3"/>
  <c r="R502" i="3"/>
  <c r="R660" i="3"/>
  <c r="R125" i="3"/>
  <c r="R227" i="3"/>
  <c r="R598" i="3"/>
  <c r="R639" i="3"/>
  <c r="R215" i="3"/>
  <c r="R452" i="3"/>
  <c r="R594" i="3"/>
  <c r="R432" i="3"/>
  <c r="R663" i="3"/>
  <c r="R177" i="3"/>
  <c r="R550" i="3"/>
  <c r="R297" i="3"/>
  <c r="R514" i="3"/>
  <c r="R365" i="3"/>
  <c r="R266" i="3"/>
  <c r="R156" i="3"/>
  <c r="R193" i="3"/>
  <c r="R240" i="3"/>
  <c r="R242" i="3"/>
  <c r="R387" i="3"/>
  <c r="R216" i="3"/>
  <c r="R457" i="3"/>
  <c r="R372" i="3"/>
  <c r="R401" i="3"/>
  <c r="R603" i="3"/>
  <c r="R587" i="3"/>
  <c r="R236" i="3"/>
  <c r="R681" i="3"/>
  <c r="R492" i="3"/>
  <c r="R175" i="3"/>
  <c r="R303" i="3"/>
  <c r="R456" i="3"/>
  <c r="R344" i="3"/>
  <c r="R283" i="3"/>
  <c r="R631" i="3"/>
  <c r="R212" i="3"/>
  <c r="R590" i="3"/>
  <c r="R179" i="3"/>
  <c r="R332" i="3"/>
  <c r="R446" i="3"/>
  <c r="R543" i="3"/>
  <c r="R154" i="3"/>
  <c r="R223" i="3"/>
  <c r="R311" i="3"/>
  <c r="R161" i="3"/>
  <c r="R632" i="3"/>
  <c r="R249" i="3"/>
  <c r="R497" i="3"/>
  <c r="R407" i="3"/>
  <c r="R169" i="3"/>
  <c r="R510" i="3"/>
  <c r="R647" i="3"/>
  <c r="R176" i="3"/>
  <c r="R535" i="3"/>
  <c r="R567" i="3"/>
  <c r="R290" i="3"/>
  <c r="R413" i="3"/>
  <c r="R284" i="3"/>
  <c r="R314" i="3"/>
  <c r="R466" i="3"/>
  <c r="R360" i="3"/>
  <c r="R307" i="3"/>
  <c r="R622" i="3"/>
  <c r="R495" i="3"/>
  <c r="R366" i="3"/>
  <c r="R591" i="3"/>
  <c r="R599" i="3"/>
  <c r="R573" i="3"/>
  <c r="R370" i="3"/>
  <c r="R460" i="3"/>
  <c r="R409" i="3"/>
  <c r="R331" i="3"/>
  <c r="R199" i="3"/>
  <c r="R187" i="3"/>
  <c r="R408" i="3"/>
  <c r="R188" i="3"/>
  <c r="R527" i="3"/>
  <c r="R597" i="3"/>
  <c r="R593" i="3"/>
  <c r="R630" i="3"/>
  <c r="R585" i="3"/>
  <c r="R385" i="3"/>
  <c r="R570" i="3"/>
  <c r="R271" i="3"/>
  <c r="R613" i="3"/>
  <c r="R569" i="3"/>
  <c r="R395" i="3"/>
  <c r="R642" i="3"/>
  <c r="R198" i="3"/>
  <c r="R517" i="3"/>
  <c r="R285" i="3"/>
  <c r="R348" i="3"/>
  <c r="R318" i="3"/>
  <c r="R548" i="3"/>
  <c r="R571" i="3"/>
  <c r="R646" i="3"/>
  <c r="R442" i="3"/>
  <c r="R320" i="3"/>
  <c r="R323" i="3"/>
  <c r="R143" i="3"/>
  <c r="R376" i="3"/>
  <c r="R602" i="3"/>
  <c r="R406" i="3"/>
  <c r="R420" i="3"/>
  <c r="R130" i="3"/>
  <c r="R441" i="3"/>
  <c r="R160" i="3"/>
  <c r="R629" i="3"/>
  <c r="R342" i="3"/>
  <c r="R657" i="3"/>
  <c r="R369" i="3"/>
  <c r="R471" i="3"/>
  <c r="R563" i="3"/>
  <c r="R608" i="3"/>
  <c r="R289" i="3"/>
  <c r="R263" i="3"/>
  <c r="R386" i="3"/>
  <c r="R405" i="3"/>
  <c r="R378" i="3"/>
  <c r="R574" i="3"/>
  <c r="R186" i="3"/>
  <c r="R506" i="3"/>
  <c r="R258" i="3"/>
  <c r="R184" i="3"/>
  <c r="R296" i="3"/>
  <c r="R265" i="3"/>
  <c r="R122" i="3"/>
  <c r="R329" i="3"/>
  <c r="R312" i="3"/>
  <c r="R397" i="3"/>
  <c r="R141" i="3"/>
  <c r="R404" i="3"/>
  <c r="R398" i="3"/>
  <c r="R304" i="3"/>
  <c r="R374" i="3"/>
  <c r="R415" i="3"/>
  <c r="R596" i="3"/>
  <c r="R351" i="3"/>
  <c r="R507" i="3"/>
  <c r="R465" i="3"/>
  <c r="R438" i="3"/>
  <c r="R335" i="3"/>
  <c r="R538" i="3"/>
  <c r="R555" i="3"/>
  <c r="R128" i="3"/>
  <c r="R513" i="3"/>
  <c r="R651" i="3"/>
  <c r="R239" i="3"/>
  <c r="R214" i="3"/>
  <c r="R268" i="3"/>
  <c r="R226" i="3"/>
  <c r="R246" i="3"/>
  <c r="R496" i="3"/>
  <c r="R256" i="3"/>
  <c r="R243" i="3"/>
  <c r="R572" i="3"/>
  <c r="R298" i="3"/>
  <c r="R281" i="3"/>
  <c r="R554" i="3"/>
  <c r="R579" i="3"/>
  <c r="R451" i="3"/>
  <c r="R208" i="3"/>
  <c r="R476" i="3"/>
  <c r="R267" i="3"/>
  <c r="R195" i="3"/>
  <c r="R354" i="3"/>
  <c r="R357" i="3"/>
  <c r="R565" i="3"/>
  <c r="R612" i="3"/>
  <c r="R315" i="3"/>
  <c r="R551" i="3"/>
  <c r="R662" i="3"/>
  <c r="R325" i="3"/>
  <c r="R123" i="3"/>
  <c r="R244" i="3"/>
  <c r="R135" i="3"/>
  <c r="R209" i="3"/>
  <c r="R136" i="3"/>
  <c r="R661" i="3"/>
  <c r="R217" i="3"/>
  <c r="R664" i="3"/>
  <c r="R144" i="3"/>
  <c r="R601" i="3"/>
  <c r="R328" i="3"/>
  <c r="R301" i="3"/>
  <c r="R623" i="3"/>
  <c r="R654" i="3"/>
  <c r="R255" i="3"/>
  <c r="R522" i="3"/>
  <c r="R531" i="3"/>
  <c r="R652" i="3"/>
  <c r="R254" i="3"/>
  <c r="R145" i="3"/>
  <c r="R607" i="3"/>
  <c r="R443" i="3"/>
  <c r="R248" i="3"/>
  <c r="R649" i="3"/>
  <c r="R464" i="3"/>
  <c r="R316" i="3"/>
  <c r="R644" i="3"/>
  <c r="R302" i="3"/>
  <c r="R500" i="3"/>
  <c r="R330" i="3"/>
  <c r="R505" i="3"/>
  <c r="R580" i="3"/>
  <c r="R400" i="3"/>
  <c r="R474" i="3"/>
  <c r="R440" i="3"/>
  <c r="R669" i="3"/>
  <c r="R411" i="3"/>
  <c r="R363" i="3"/>
  <c r="R121" i="3"/>
  <c r="R645" i="3"/>
  <c r="R468" i="3"/>
  <c r="R381" i="3"/>
  <c r="R334" i="3"/>
  <c r="R168" i="3"/>
  <c r="R327" i="3"/>
  <c r="R617" i="3"/>
  <c r="R633" i="3"/>
  <c r="R181" i="3"/>
  <c r="R526" i="3"/>
  <c r="R659" i="3"/>
  <c r="R324" i="3"/>
  <c r="R341" i="3"/>
  <c r="R528" i="3"/>
  <c r="R539" i="3"/>
  <c r="R288" i="3"/>
  <c r="R519" i="3"/>
  <c r="R595" i="3"/>
  <c r="R618" i="3"/>
  <c r="R491" i="3"/>
  <c r="R247" i="3"/>
  <c r="R142" i="3"/>
  <c r="R137" i="3"/>
  <c r="R559" i="3"/>
  <c r="R475" i="3"/>
  <c r="R439" i="3"/>
  <c r="R656" i="3"/>
  <c r="R346" i="3"/>
  <c r="R540" i="3"/>
  <c r="R516" i="3"/>
  <c r="R435" i="3"/>
  <c r="R604" i="3"/>
  <c r="R478" i="3"/>
  <c r="R133" i="3"/>
  <c r="R375" i="3"/>
  <c r="R536" i="3"/>
  <c r="R626" i="3"/>
  <c r="R566" i="3"/>
  <c r="R454" i="3"/>
  <c r="R447" i="3"/>
  <c r="R174" i="3"/>
  <c r="R173" i="3"/>
  <c r="R584" i="3"/>
  <c r="R501" i="3"/>
  <c r="R196" i="3"/>
  <c r="R261" i="3"/>
  <c r="R203" i="3"/>
  <c r="R260" i="3"/>
  <c r="R615" i="3"/>
  <c r="R165" i="3"/>
  <c r="R614" i="3"/>
  <c r="R434" i="3"/>
  <c r="R592" i="3"/>
  <c r="R675" i="3"/>
  <c r="R509" i="3"/>
  <c r="R625" i="3"/>
  <c r="R503" i="3"/>
  <c r="R257" i="3"/>
  <c r="R233" i="3"/>
  <c r="S233" i="3" s="1"/>
  <c r="U233" i="3" s="1"/>
  <c r="R462" i="3"/>
  <c r="R338" i="3"/>
  <c r="R355" i="3"/>
  <c r="R609" i="3"/>
  <c r="R299" i="3"/>
  <c r="R425" i="3"/>
  <c r="R272" i="3"/>
  <c r="R167" i="3"/>
  <c r="R138" i="3"/>
  <c r="R678" i="3"/>
  <c r="R353" i="3"/>
  <c r="R670" i="3"/>
  <c r="R445" i="3"/>
  <c r="R339" i="3"/>
  <c r="R424" i="3"/>
  <c r="R292" i="3"/>
  <c r="R368" i="3"/>
  <c r="R512" i="3"/>
  <c r="R638" i="3"/>
  <c r="B120" i="3"/>
  <c r="H119" i="3"/>
  <c r="F119" i="3"/>
  <c r="G119" i="3"/>
  <c r="D119" i="3"/>
  <c r="C119" i="3"/>
  <c r="E119" i="3"/>
  <c r="I118" i="3"/>
  <c r="K118" i="3" s="1"/>
  <c r="M117" i="3"/>
  <c r="T117" i="3"/>
  <c r="J118" i="3"/>
  <c r="L118" i="3" s="1"/>
  <c r="J104" i="2"/>
  <c r="L104" i="2" s="1"/>
  <c r="T102" i="2"/>
  <c r="S103" i="2"/>
  <c r="U103" i="2" s="1"/>
  <c r="H105" i="2"/>
  <c r="G105" i="2"/>
  <c r="N105" i="2" s="1"/>
  <c r="O105" i="2" s="1"/>
  <c r="P105" i="2" s="1"/>
  <c r="F105" i="2"/>
  <c r="Q104" i="2"/>
  <c r="R104" i="2" s="1"/>
  <c r="S104" i="2" s="1"/>
  <c r="I104" i="2"/>
  <c r="K104" i="2" s="1"/>
  <c r="T103" i="2"/>
  <c r="B106" i="2"/>
  <c r="E105" i="2"/>
  <c r="C105" i="2"/>
  <c r="D105" i="2"/>
  <c r="S167" i="3" l="1"/>
  <c r="U167" i="3" s="1"/>
  <c r="S138" i="3"/>
  <c r="U138" i="3" s="1"/>
  <c r="S137" i="3"/>
  <c r="U137" i="3" s="1"/>
  <c r="S226" i="3"/>
  <c r="U226" i="3" s="1"/>
  <c r="S141" i="3"/>
  <c r="U141" i="3" s="1"/>
  <c r="S122" i="3"/>
  <c r="U122" i="3" s="1"/>
  <c r="S160" i="3"/>
  <c r="U160" i="3" s="1"/>
  <c r="S223" i="3"/>
  <c r="U223" i="3" s="1"/>
  <c r="S127" i="3"/>
  <c r="U127" i="3" s="1"/>
  <c r="S234" i="3"/>
  <c r="U234" i="3" s="1"/>
  <c r="S74" i="3"/>
  <c r="U74" i="3" s="1"/>
  <c r="S71" i="3"/>
  <c r="U71" i="3" s="1"/>
  <c r="S73" i="3"/>
  <c r="U73" i="3" s="1"/>
  <c r="S56" i="3"/>
  <c r="U56" i="3" s="1"/>
  <c r="S72" i="3"/>
  <c r="U72" i="3" s="1"/>
  <c r="S64" i="3"/>
  <c r="U64" i="3" s="1"/>
  <c r="S68" i="3"/>
  <c r="U68" i="3" s="1"/>
  <c r="S69" i="3"/>
  <c r="U69" i="3" s="1"/>
  <c r="S55" i="3"/>
  <c r="U55" i="3" s="1"/>
  <c r="S61" i="3"/>
  <c r="U61" i="3" s="1"/>
  <c r="S70" i="3"/>
  <c r="U70" i="3" s="1"/>
  <c r="S63" i="3"/>
  <c r="U63" i="3" s="1"/>
  <c r="S54" i="3"/>
  <c r="U54" i="3" s="1"/>
  <c r="S65" i="3"/>
  <c r="U65" i="3" s="1"/>
  <c r="S60" i="3"/>
  <c r="U60" i="3" s="1"/>
  <c r="S67" i="3"/>
  <c r="U67" i="3" s="1"/>
  <c r="S58" i="3"/>
  <c r="U58" i="3" s="1"/>
  <c r="S66" i="3"/>
  <c r="U66" i="3" s="1"/>
  <c r="S57" i="3"/>
  <c r="U57" i="3" s="1"/>
  <c r="S62" i="3"/>
  <c r="U62" i="3" s="1"/>
  <c r="S59" i="3"/>
  <c r="U59" i="3" s="1"/>
  <c r="S76" i="3"/>
  <c r="U76" i="3" s="1"/>
  <c r="S75" i="3"/>
  <c r="U75" i="3" s="1"/>
  <c r="S79" i="3"/>
  <c r="U79" i="3" s="1"/>
  <c r="S78" i="3"/>
  <c r="U78" i="3" s="1"/>
  <c r="S77" i="3"/>
  <c r="U77" i="3" s="1"/>
  <c r="S80" i="3"/>
  <c r="U80" i="3" s="1"/>
  <c r="S81" i="3"/>
  <c r="U81" i="3" s="1"/>
  <c r="S82" i="3"/>
  <c r="U82" i="3" s="1"/>
  <c r="S83" i="3"/>
  <c r="U83" i="3" s="1"/>
  <c r="S84" i="3"/>
  <c r="U84" i="3" s="1"/>
  <c r="S85" i="3"/>
  <c r="U85" i="3" s="1"/>
  <c r="S86" i="3"/>
  <c r="U86" i="3" s="1"/>
  <c r="S87" i="3"/>
  <c r="U87" i="3" s="1"/>
  <c r="S88" i="3"/>
  <c r="U88" i="3" s="1"/>
  <c r="S89" i="3"/>
  <c r="U89" i="3" s="1"/>
  <c r="S91" i="3"/>
  <c r="U91" i="3" s="1"/>
  <c r="S90" i="3"/>
  <c r="U90" i="3" s="1"/>
  <c r="S92" i="3"/>
  <c r="U92" i="3" s="1"/>
  <c r="S93" i="3"/>
  <c r="U93" i="3" s="1"/>
  <c r="S94" i="3"/>
  <c r="U94" i="3" s="1"/>
  <c r="S95" i="3"/>
  <c r="U95" i="3" s="1"/>
  <c r="S97" i="3"/>
  <c r="U97" i="3" s="1"/>
  <c r="S96" i="3"/>
  <c r="U96" i="3" s="1"/>
  <c r="S98" i="3"/>
  <c r="U98" i="3" s="1"/>
  <c r="S100" i="3"/>
  <c r="U100" i="3" s="1"/>
  <c r="S99" i="3"/>
  <c r="U99" i="3" s="1"/>
  <c r="S101" i="3"/>
  <c r="U101" i="3" s="1"/>
  <c r="S102" i="3"/>
  <c r="U102" i="3" s="1"/>
  <c r="S103" i="3"/>
  <c r="U103" i="3" s="1"/>
  <c r="S104" i="3"/>
  <c r="U104" i="3" s="1"/>
  <c r="S105" i="3"/>
  <c r="U105" i="3" s="1"/>
  <c r="S106" i="3"/>
  <c r="U106" i="3" s="1"/>
  <c r="S107" i="3"/>
  <c r="U107" i="3" s="1"/>
  <c r="S108" i="3"/>
  <c r="U108" i="3" s="1"/>
  <c r="S109" i="3"/>
  <c r="U109" i="3" s="1"/>
  <c r="S111" i="3"/>
  <c r="U111" i="3" s="1"/>
  <c r="S110" i="3"/>
  <c r="U110" i="3" s="1"/>
  <c r="S112" i="3"/>
  <c r="U112" i="3" s="1"/>
  <c r="S114" i="3"/>
  <c r="U114" i="3" s="1"/>
  <c r="S113" i="3"/>
  <c r="U113" i="3" s="1"/>
  <c r="S115" i="3"/>
  <c r="U115" i="3" s="1"/>
  <c r="S163" i="3"/>
  <c r="U163" i="3" s="1"/>
  <c r="S124" i="3"/>
  <c r="U124" i="3" s="1"/>
  <c r="S140" i="3"/>
  <c r="U140" i="3" s="1"/>
  <c r="S120" i="3"/>
  <c r="U120" i="3" s="1"/>
  <c r="S190" i="3"/>
  <c r="U190" i="3" s="1"/>
  <c r="S231" i="3"/>
  <c r="U231" i="3" s="1"/>
  <c r="S164" i="3"/>
  <c r="U164" i="3" s="1"/>
  <c r="S126" i="3"/>
  <c r="U126" i="3" s="1"/>
  <c r="S230" i="3"/>
  <c r="U230" i="3" s="1"/>
  <c r="S139" i="3"/>
  <c r="U139" i="3" s="1"/>
  <c r="S205" i="3"/>
  <c r="U205" i="3" s="1"/>
  <c r="S192" i="3"/>
  <c r="U192" i="3" s="1"/>
  <c r="S185" i="3"/>
  <c r="U185" i="3" s="1"/>
  <c r="S229" i="3"/>
  <c r="U229" i="3" s="1"/>
  <c r="S203" i="3"/>
  <c r="U203" i="3" s="1"/>
  <c r="S165" i="3"/>
  <c r="U165" i="3" s="1"/>
  <c r="S173" i="3"/>
  <c r="U173" i="3" s="1"/>
  <c r="S133" i="3"/>
  <c r="U133" i="3" s="1"/>
  <c r="S142" i="3"/>
  <c r="U142" i="3" s="1"/>
  <c r="S144" i="3"/>
  <c r="U144" i="3" s="1"/>
  <c r="S136" i="3"/>
  <c r="U136" i="3" s="1"/>
  <c r="S123" i="3"/>
  <c r="U123" i="3" s="1"/>
  <c r="S208" i="3"/>
  <c r="U208" i="3" s="1"/>
  <c r="S187" i="3"/>
  <c r="U187" i="3" s="1"/>
  <c r="S169" i="3"/>
  <c r="U169" i="3" s="1"/>
  <c r="S154" i="3"/>
  <c r="U154" i="3" s="1"/>
  <c r="S179" i="3"/>
  <c r="U179" i="3" s="1"/>
  <c r="S175" i="3"/>
  <c r="U175" i="3" s="1"/>
  <c r="S177" i="3"/>
  <c r="U177" i="3" s="1"/>
  <c r="S227" i="3"/>
  <c r="U227" i="3" s="1"/>
  <c r="S210" i="3"/>
  <c r="U210" i="3" s="1"/>
  <c r="S166" i="3"/>
  <c r="U166" i="3" s="1"/>
  <c r="S178" i="3"/>
  <c r="U178" i="3" s="1"/>
  <c r="S157" i="3"/>
  <c r="U157" i="3" s="1"/>
  <c r="S131" i="3"/>
  <c r="U131" i="3" s="1"/>
  <c r="S202" i="3"/>
  <c r="U202" i="3" s="1"/>
  <c r="S153" i="3"/>
  <c r="U153" i="3" s="1"/>
  <c r="S150" i="3"/>
  <c r="U150" i="3" s="1"/>
  <c r="S200" i="3"/>
  <c r="U200" i="3" s="1"/>
  <c r="S146" i="3"/>
  <c r="U146" i="3" s="1"/>
  <c r="S172" i="3"/>
  <c r="U172" i="3" s="1"/>
  <c r="S213" i="3"/>
  <c r="U213" i="3" s="1"/>
  <c r="S155" i="3"/>
  <c r="U155" i="3" s="1"/>
  <c r="S149" i="3"/>
  <c r="U149" i="3" s="1"/>
  <c r="S232" i="3"/>
  <c r="U232" i="3" s="1"/>
  <c r="S183" i="3"/>
  <c r="U183" i="3" s="1"/>
  <c r="S196" i="3"/>
  <c r="U196" i="3" s="1"/>
  <c r="S174" i="3"/>
  <c r="U174" i="3" s="1"/>
  <c r="S181" i="3"/>
  <c r="U181" i="3" s="1"/>
  <c r="S168" i="3"/>
  <c r="U168" i="3" s="1"/>
  <c r="S145" i="3"/>
  <c r="U145" i="3" s="1"/>
  <c r="S209" i="3"/>
  <c r="U209" i="3" s="1"/>
  <c r="S195" i="3"/>
  <c r="U195" i="3" s="1"/>
  <c r="S214" i="3"/>
  <c r="U214" i="3" s="1"/>
  <c r="S128" i="3"/>
  <c r="U128" i="3" s="1"/>
  <c r="S186" i="3"/>
  <c r="U186" i="3" s="1"/>
  <c r="S130" i="3"/>
  <c r="U130" i="3" s="1"/>
  <c r="S198" i="3"/>
  <c r="U198" i="3" s="1"/>
  <c r="S199" i="3"/>
  <c r="U199" i="3" s="1"/>
  <c r="S176" i="3"/>
  <c r="U176" i="3" s="1"/>
  <c r="S161" i="3"/>
  <c r="U161" i="3" s="1"/>
  <c r="S216" i="3"/>
  <c r="U216" i="3" s="1"/>
  <c r="S193" i="3"/>
  <c r="U193" i="3" s="1"/>
  <c r="S215" i="3"/>
  <c r="U215" i="3" s="1"/>
  <c r="S125" i="3"/>
  <c r="U125" i="3" s="1"/>
  <c r="S180" i="3"/>
  <c r="U180" i="3" s="1"/>
  <c r="S220" i="3"/>
  <c r="U220" i="3" s="1"/>
  <c r="S289" i="3"/>
  <c r="U289" i="3" s="1"/>
  <c r="S509" i="3"/>
  <c r="U509" i="3" s="1"/>
  <c r="S287" i="3"/>
  <c r="U287" i="3" s="1"/>
  <c r="S351" i="3"/>
  <c r="U351" i="3" s="1"/>
  <c r="S415" i="3"/>
  <c r="U415" i="3" s="1"/>
  <c r="S292" i="3"/>
  <c r="U292" i="3" s="1"/>
  <c r="S286" i="3"/>
  <c r="U286" i="3" s="1"/>
  <c r="S350" i="3"/>
  <c r="U350" i="3" s="1"/>
  <c r="S414" i="3"/>
  <c r="U414" i="3" s="1"/>
  <c r="S478" i="3"/>
  <c r="U478" i="3" s="1"/>
  <c r="S542" i="3"/>
  <c r="U542" i="3" s="1"/>
  <c r="S333" i="3"/>
  <c r="U333" i="3" s="1"/>
  <c r="S448" i="3"/>
  <c r="U448" i="3" s="1"/>
  <c r="S533" i="3"/>
  <c r="U533" i="3" s="1"/>
  <c r="S608" i="3"/>
  <c r="U608" i="3" s="1"/>
  <c r="S672" i="3"/>
  <c r="U672" i="3" s="1"/>
  <c r="S368" i="3"/>
  <c r="U368" i="3" s="1"/>
  <c r="S471" i="3"/>
  <c r="U471" i="3" s="1"/>
  <c r="S556" i="3"/>
  <c r="U556" i="3" s="1"/>
  <c r="S625" i="3"/>
  <c r="U625" i="3" s="1"/>
  <c r="S261" i="3"/>
  <c r="U261" i="3" s="1"/>
  <c r="S500" i="3"/>
  <c r="U500" i="3" s="1"/>
  <c r="S647" i="3"/>
  <c r="U647" i="3" s="1"/>
  <c r="S440" i="3"/>
  <c r="U440" i="3" s="1"/>
  <c r="S602" i="3"/>
  <c r="U602" i="3" s="1"/>
  <c r="S356" i="3"/>
  <c r="U356" i="3" s="1"/>
  <c r="S548" i="3"/>
  <c r="U548" i="3" s="1"/>
  <c r="S683" i="3"/>
  <c r="U683" i="3" s="1"/>
  <c r="S445" i="3"/>
  <c r="U445" i="3" s="1"/>
  <c r="S622" i="3"/>
  <c r="U622" i="3" s="1"/>
  <c r="S275" i="3"/>
  <c r="U275" i="3" s="1"/>
  <c r="S339" i="3"/>
  <c r="U339" i="3" s="1"/>
  <c r="S403" i="3"/>
  <c r="U403" i="3" s="1"/>
  <c r="S280" i="3"/>
  <c r="U280" i="3" s="1"/>
  <c r="S274" i="3"/>
  <c r="U274" i="3" s="1"/>
  <c r="S338" i="3"/>
  <c r="U338" i="3" s="1"/>
  <c r="S402" i="3"/>
  <c r="U402" i="3" s="1"/>
  <c r="S466" i="3"/>
  <c r="U466" i="3" s="1"/>
  <c r="S530" i="3"/>
  <c r="U530" i="3" s="1"/>
  <c r="S309" i="3"/>
  <c r="U309" i="3" s="1"/>
  <c r="S432" i="3"/>
  <c r="U432" i="3" s="1"/>
  <c r="S517" i="3"/>
  <c r="U517" i="3" s="1"/>
  <c r="S596" i="3"/>
  <c r="U596" i="3" s="1"/>
  <c r="S660" i="3"/>
  <c r="U660" i="3" s="1"/>
  <c r="S344" i="3"/>
  <c r="U344" i="3" s="1"/>
  <c r="S455" i="3"/>
  <c r="U455" i="3" s="1"/>
  <c r="S540" i="3"/>
  <c r="U540" i="3" s="1"/>
  <c r="S613" i="3"/>
  <c r="U613" i="3" s="1"/>
  <c r="S677" i="3"/>
  <c r="U677" i="3" s="1"/>
  <c r="S468" i="3"/>
  <c r="U468" i="3" s="1"/>
  <c r="S623" i="3"/>
  <c r="U623" i="3" s="1"/>
  <c r="S401" i="3"/>
  <c r="U401" i="3" s="1"/>
  <c r="S662" i="3"/>
  <c r="U662" i="3" s="1"/>
  <c r="S239" i="3"/>
  <c r="U239" i="3" s="1"/>
  <c r="S303" i="3"/>
  <c r="U303" i="3" s="1"/>
  <c r="S367" i="3"/>
  <c r="U367" i="3" s="1"/>
  <c r="S244" i="3"/>
  <c r="U244" i="3" s="1"/>
  <c r="S238" i="3"/>
  <c r="U238" i="3" s="1"/>
  <c r="S302" i="3"/>
  <c r="U302" i="3" s="1"/>
  <c r="S366" i="3"/>
  <c r="U366" i="3" s="1"/>
  <c r="S430" i="3"/>
  <c r="U430" i="3" s="1"/>
  <c r="S494" i="3"/>
  <c r="U494" i="3" s="1"/>
  <c r="S558" i="3"/>
  <c r="U558" i="3" s="1"/>
  <c r="S365" i="3"/>
  <c r="U365" i="3" s="1"/>
  <c r="S469" i="3"/>
  <c r="U469" i="3" s="1"/>
  <c r="S555" i="3"/>
  <c r="U555" i="3" s="1"/>
  <c r="S624" i="3"/>
  <c r="U624" i="3" s="1"/>
  <c r="S237" i="3"/>
  <c r="U237" i="3" s="1"/>
  <c r="S400" i="3"/>
  <c r="U400" i="3" s="1"/>
  <c r="S492" i="3"/>
  <c r="U492" i="3" s="1"/>
  <c r="S577" i="3"/>
  <c r="U577" i="3" s="1"/>
  <c r="S641" i="3"/>
  <c r="U641" i="3" s="1"/>
  <c r="S348" i="3"/>
  <c r="U348" i="3" s="1"/>
  <c r="S543" i="3"/>
  <c r="U543" i="3" s="1"/>
  <c r="S679" i="3"/>
  <c r="U679" i="3" s="1"/>
  <c r="S483" i="3"/>
  <c r="U483" i="3" s="1"/>
  <c r="S634" i="3"/>
  <c r="U634" i="3" s="1"/>
  <c r="S420" i="3"/>
  <c r="U420" i="3" s="1"/>
  <c r="S587" i="3"/>
  <c r="U587" i="3" s="1"/>
  <c r="S614" i="3"/>
  <c r="U614" i="3" s="1"/>
  <c r="S484" i="3"/>
  <c r="U484" i="3" s="1"/>
  <c r="S467" i="3"/>
  <c r="U467" i="3" s="1"/>
  <c r="S291" i="3"/>
  <c r="U291" i="3" s="1"/>
  <c r="S355" i="3"/>
  <c r="U355" i="3" s="1"/>
  <c r="S419" i="3"/>
  <c r="U419" i="3" s="1"/>
  <c r="S296" i="3"/>
  <c r="U296" i="3" s="1"/>
  <c r="S290" i="3"/>
  <c r="U290" i="3" s="1"/>
  <c r="S354" i="3"/>
  <c r="U354" i="3" s="1"/>
  <c r="S418" i="3"/>
  <c r="U418" i="3" s="1"/>
  <c r="S482" i="3"/>
  <c r="U482" i="3" s="1"/>
  <c r="S546" i="3"/>
  <c r="U546" i="3" s="1"/>
  <c r="S341" i="3"/>
  <c r="U341" i="3" s="1"/>
  <c r="S453" i="3"/>
  <c r="U453" i="3" s="1"/>
  <c r="S539" i="3"/>
  <c r="U539" i="3" s="1"/>
  <c r="S612" i="3"/>
  <c r="U612" i="3" s="1"/>
  <c r="S676" i="3"/>
  <c r="U676" i="3" s="1"/>
  <c r="S376" i="3"/>
  <c r="U376" i="3" s="1"/>
  <c r="S476" i="3"/>
  <c r="U476" i="3" s="1"/>
  <c r="S561" i="3"/>
  <c r="U561" i="3" s="1"/>
  <c r="S629" i="3"/>
  <c r="U629" i="3" s="1"/>
  <c r="S293" i="3"/>
  <c r="U293" i="3" s="1"/>
  <c r="S511" i="3"/>
  <c r="U511" i="3" s="1"/>
  <c r="S655" i="3"/>
  <c r="U655" i="3" s="1"/>
  <c r="S451" i="3"/>
  <c r="U451" i="3" s="1"/>
  <c r="S520" i="3"/>
  <c r="U520" i="3" s="1"/>
  <c r="S255" i="3"/>
  <c r="U255" i="3" s="1"/>
  <c r="S319" i="3"/>
  <c r="U319" i="3" s="1"/>
  <c r="S383" i="3"/>
  <c r="U383" i="3" s="1"/>
  <c r="S260" i="3"/>
  <c r="U260" i="3" s="1"/>
  <c r="S254" i="3"/>
  <c r="U254" i="3" s="1"/>
  <c r="S318" i="3"/>
  <c r="U318" i="3" s="1"/>
  <c r="S382" i="3"/>
  <c r="U382" i="3" s="1"/>
  <c r="S446" i="3"/>
  <c r="U446" i="3" s="1"/>
  <c r="S510" i="3"/>
  <c r="U510" i="3" s="1"/>
  <c r="S574" i="3"/>
  <c r="U574" i="3" s="1"/>
  <c r="S397" i="3"/>
  <c r="U397" i="3" s="1"/>
  <c r="S491" i="3"/>
  <c r="U491" i="3" s="1"/>
  <c r="S576" i="3"/>
  <c r="U576" i="3" s="1"/>
  <c r="S640" i="3"/>
  <c r="U640" i="3" s="1"/>
  <c r="S301" i="3"/>
  <c r="U301" i="3" s="1"/>
  <c r="S428" i="3"/>
  <c r="U428" i="3" s="1"/>
  <c r="S513" i="3"/>
  <c r="U513" i="3" s="1"/>
  <c r="S593" i="3"/>
  <c r="U593" i="3" s="1"/>
  <c r="S657" i="3"/>
  <c r="U657" i="3" s="1"/>
  <c r="S412" i="3"/>
  <c r="U412" i="3" s="1"/>
  <c r="S583" i="3"/>
  <c r="U583" i="3" s="1"/>
  <c r="S321" i="3"/>
  <c r="U321" i="3" s="1"/>
  <c r="S525" i="3"/>
  <c r="U525" i="3" s="1"/>
  <c r="S666" i="3"/>
  <c r="U666" i="3" s="1"/>
  <c r="S463" i="3"/>
  <c r="U463" i="3" s="1"/>
  <c r="S619" i="3"/>
  <c r="U619" i="3" s="1"/>
  <c r="S456" i="3"/>
  <c r="U456" i="3" s="1"/>
  <c r="S630" i="3"/>
  <c r="U630" i="3" s="1"/>
  <c r="S243" i="3"/>
  <c r="U243" i="3" s="1"/>
  <c r="S307" i="3"/>
  <c r="U307" i="3" s="1"/>
  <c r="S371" i="3"/>
  <c r="U371" i="3" s="1"/>
  <c r="S248" i="3"/>
  <c r="U248" i="3" s="1"/>
  <c r="S242" i="3"/>
  <c r="U242" i="3" s="1"/>
  <c r="S306" i="3"/>
  <c r="U306" i="3" s="1"/>
  <c r="S370" i="3"/>
  <c r="U370" i="3" s="1"/>
  <c r="S434" i="3"/>
  <c r="U434" i="3" s="1"/>
  <c r="S498" i="3"/>
  <c r="U498" i="3" s="1"/>
  <c r="S562" i="3"/>
  <c r="U562" i="3" s="1"/>
  <c r="S373" i="3"/>
  <c r="U373" i="3" s="1"/>
  <c r="S475" i="3"/>
  <c r="U475" i="3" s="1"/>
  <c r="S560" i="3"/>
  <c r="U560" i="3" s="1"/>
  <c r="S628" i="3"/>
  <c r="U628" i="3" s="1"/>
  <c r="S253" i="3"/>
  <c r="U253" i="3" s="1"/>
  <c r="S408" i="3"/>
  <c r="U408" i="3" s="1"/>
  <c r="S497" i="3"/>
  <c r="U497" i="3" s="1"/>
  <c r="S581" i="3"/>
  <c r="U581" i="3" s="1"/>
  <c r="S645" i="3"/>
  <c r="U645" i="3" s="1"/>
  <c r="S364" i="3"/>
  <c r="U364" i="3" s="1"/>
  <c r="S553" i="3"/>
  <c r="U553" i="3" s="1"/>
  <c r="S241" i="3"/>
  <c r="U241" i="3" s="1"/>
  <c r="S493" i="3"/>
  <c r="U493" i="3" s="1"/>
  <c r="S654" i="3"/>
  <c r="U654" i="3" s="1"/>
  <c r="S271" i="3"/>
  <c r="U271" i="3" s="1"/>
  <c r="S335" i="3"/>
  <c r="U335" i="3" s="1"/>
  <c r="S399" i="3"/>
  <c r="U399" i="3" s="1"/>
  <c r="S276" i="3"/>
  <c r="U276" i="3" s="1"/>
  <c r="S270" i="3"/>
  <c r="U270" i="3" s="1"/>
  <c r="S334" i="3"/>
  <c r="U334" i="3" s="1"/>
  <c r="S398" i="3"/>
  <c r="U398" i="3" s="1"/>
  <c r="S462" i="3"/>
  <c r="U462" i="3" s="1"/>
  <c r="S526" i="3"/>
  <c r="U526" i="3" s="1"/>
  <c r="S297" i="3"/>
  <c r="U297" i="3" s="1"/>
  <c r="S427" i="3"/>
  <c r="U427" i="3" s="1"/>
  <c r="S512" i="3"/>
  <c r="U512" i="3" s="1"/>
  <c r="S592" i="3"/>
  <c r="U592" i="3" s="1"/>
  <c r="S656" i="3"/>
  <c r="U656" i="3" s="1"/>
  <c r="S336" i="3"/>
  <c r="U336" i="3" s="1"/>
  <c r="S449" i="3"/>
  <c r="U449" i="3" s="1"/>
  <c r="S535" i="3"/>
  <c r="U535" i="3" s="1"/>
  <c r="S609" i="3"/>
  <c r="U609" i="3" s="1"/>
  <c r="S673" i="3"/>
  <c r="U673" i="3" s="1"/>
  <c r="S457" i="3"/>
  <c r="U457" i="3" s="1"/>
  <c r="S615" i="3"/>
  <c r="U615" i="3" s="1"/>
  <c r="S385" i="3"/>
  <c r="U385" i="3" s="1"/>
  <c r="S568" i="3"/>
  <c r="U568" i="3" s="1"/>
  <c r="S277" i="3"/>
  <c r="U277" i="3" s="1"/>
  <c r="S505" i="3"/>
  <c r="U505" i="3" s="1"/>
  <c r="S651" i="3"/>
  <c r="U651" i="3" s="1"/>
  <c r="S606" i="3"/>
  <c r="U606" i="3" s="1"/>
  <c r="S477" i="3"/>
  <c r="U477" i="3" s="1"/>
  <c r="S259" i="3"/>
  <c r="U259" i="3" s="1"/>
  <c r="S323" i="3"/>
  <c r="U323" i="3" s="1"/>
  <c r="S387" i="3"/>
  <c r="U387" i="3" s="1"/>
  <c r="S264" i="3"/>
  <c r="U264" i="3" s="1"/>
  <c r="S258" i="3"/>
  <c r="U258" i="3" s="1"/>
  <c r="S322" i="3"/>
  <c r="U322" i="3" s="1"/>
  <c r="S386" i="3"/>
  <c r="U386" i="3" s="1"/>
  <c r="S450" i="3"/>
  <c r="U450" i="3" s="1"/>
  <c r="S514" i="3"/>
  <c r="U514" i="3" s="1"/>
  <c r="S249" i="3"/>
  <c r="U249" i="3" s="1"/>
  <c r="S405" i="3"/>
  <c r="U405" i="3" s="1"/>
  <c r="S496" i="3"/>
  <c r="U496" i="3" s="1"/>
  <c r="S580" i="3"/>
  <c r="U580" i="3" s="1"/>
  <c r="S644" i="3"/>
  <c r="U644" i="3" s="1"/>
  <c r="S312" i="3"/>
  <c r="U312" i="3" s="1"/>
  <c r="S433" i="3"/>
  <c r="U433" i="3" s="1"/>
  <c r="S519" i="3"/>
  <c r="U519" i="3" s="1"/>
  <c r="S597" i="3"/>
  <c r="U597" i="3" s="1"/>
  <c r="S661" i="3"/>
  <c r="U661" i="3" s="1"/>
  <c r="S425" i="3"/>
  <c r="U425" i="3" s="1"/>
  <c r="S591" i="3"/>
  <c r="U591" i="3" s="1"/>
  <c r="S337" i="3"/>
  <c r="U337" i="3" s="1"/>
  <c r="S536" i="3"/>
  <c r="U536" i="3" s="1"/>
  <c r="S578" i="3"/>
  <c r="U578" i="3" s="1"/>
  <c r="S308" i="3"/>
  <c r="U308" i="3" s="1"/>
  <c r="S516" i="3"/>
  <c r="U516" i="3" s="1"/>
  <c r="S659" i="3"/>
  <c r="U659" i="3" s="1"/>
  <c r="S393" i="3"/>
  <c r="U393" i="3" s="1"/>
  <c r="S598" i="3"/>
  <c r="U598" i="3" s="1"/>
  <c r="S247" i="3"/>
  <c r="U247" i="3" s="1"/>
  <c r="S311" i="3"/>
  <c r="U311" i="3" s="1"/>
  <c r="S375" i="3"/>
  <c r="U375" i="3" s="1"/>
  <c r="S252" i="3"/>
  <c r="U252" i="3" s="1"/>
  <c r="S246" i="3"/>
  <c r="U246" i="3" s="1"/>
  <c r="S310" i="3"/>
  <c r="U310" i="3" s="1"/>
  <c r="S374" i="3"/>
  <c r="U374" i="3" s="1"/>
  <c r="S438" i="3"/>
  <c r="U438" i="3" s="1"/>
  <c r="S502" i="3"/>
  <c r="U502" i="3" s="1"/>
  <c r="S566" i="3"/>
  <c r="U566" i="3" s="1"/>
  <c r="S381" i="3"/>
  <c r="U381" i="3" s="1"/>
  <c r="S480" i="3"/>
  <c r="U480" i="3" s="1"/>
  <c r="S565" i="3"/>
  <c r="U565" i="3" s="1"/>
  <c r="S632" i="3"/>
  <c r="U632" i="3" s="1"/>
  <c r="S269" i="3"/>
  <c r="U269" i="3" s="1"/>
  <c r="S416" i="3"/>
  <c r="U416" i="3" s="1"/>
  <c r="S503" i="3"/>
  <c r="U503" i="3" s="1"/>
  <c r="S585" i="3"/>
  <c r="U585" i="3" s="1"/>
  <c r="S649" i="3"/>
  <c r="U649" i="3" s="1"/>
  <c r="S380" i="3"/>
  <c r="U380" i="3" s="1"/>
  <c r="S564" i="3"/>
  <c r="U564" i="3" s="1"/>
  <c r="S273" i="3"/>
  <c r="U273" i="3" s="1"/>
  <c r="S504" i="3"/>
  <c r="U504" i="3" s="1"/>
  <c r="S650" i="3"/>
  <c r="U650" i="3" s="1"/>
  <c r="S441" i="3"/>
  <c r="U441" i="3" s="1"/>
  <c r="S667" i="3"/>
  <c r="U667" i="3" s="1"/>
  <c r="S563" i="3"/>
  <c r="U563" i="3" s="1"/>
  <c r="S251" i="3"/>
  <c r="U251" i="3" s="1"/>
  <c r="S315" i="3"/>
  <c r="U315" i="3" s="1"/>
  <c r="S379" i="3"/>
  <c r="U379" i="3" s="1"/>
  <c r="S256" i="3"/>
  <c r="U256" i="3" s="1"/>
  <c r="S250" i="3"/>
  <c r="U250" i="3" s="1"/>
  <c r="S314" i="3"/>
  <c r="U314" i="3" s="1"/>
  <c r="S378" i="3"/>
  <c r="U378" i="3" s="1"/>
  <c r="S442" i="3"/>
  <c r="U442" i="3" s="1"/>
  <c r="S506" i="3"/>
  <c r="U506" i="3" s="1"/>
  <c r="S570" i="3"/>
  <c r="U570" i="3" s="1"/>
  <c r="S389" i="3"/>
  <c r="U389" i="3" s="1"/>
  <c r="S485" i="3"/>
  <c r="U485" i="3" s="1"/>
  <c r="S571" i="3"/>
  <c r="U571" i="3" s="1"/>
  <c r="S636" i="3"/>
  <c r="U636" i="3" s="1"/>
  <c r="S285" i="3"/>
  <c r="U285" i="3" s="1"/>
  <c r="S423" i="3"/>
  <c r="U423" i="3" s="1"/>
  <c r="S508" i="3"/>
  <c r="U508" i="3" s="1"/>
  <c r="S589" i="3"/>
  <c r="U589" i="3" s="1"/>
  <c r="S653" i="3"/>
  <c r="U653" i="3" s="1"/>
  <c r="S396" i="3"/>
  <c r="U396" i="3" s="1"/>
  <c r="S575" i="3"/>
  <c r="U575" i="3" s="1"/>
  <c r="S305" i="3"/>
  <c r="U305" i="3" s="1"/>
  <c r="S515" i="3"/>
  <c r="U515" i="3" s="1"/>
  <c r="S658" i="3"/>
  <c r="U658" i="3" s="1"/>
  <c r="S452" i="3"/>
  <c r="U452" i="3" s="1"/>
  <c r="S611" i="3"/>
  <c r="U611" i="3" s="1"/>
  <c r="S499" i="3"/>
  <c r="U499" i="3" s="1"/>
  <c r="S678" i="3"/>
  <c r="U678" i="3" s="1"/>
  <c r="S610" i="3"/>
  <c r="U610" i="3" s="1"/>
  <c r="S372" i="3"/>
  <c r="U372" i="3" s="1"/>
  <c r="S559" i="3"/>
  <c r="U559" i="3" s="1"/>
  <c r="S582" i="3"/>
  <c r="U582" i="3" s="1"/>
  <c r="S569" i="3"/>
  <c r="U569" i="3" s="1"/>
  <c r="S435" i="3"/>
  <c r="U435" i="3" s="1"/>
  <c r="S263" i="3"/>
  <c r="U263" i="3" s="1"/>
  <c r="S327" i="3"/>
  <c r="U327" i="3" s="1"/>
  <c r="S391" i="3"/>
  <c r="U391" i="3" s="1"/>
  <c r="S268" i="3"/>
  <c r="U268" i="3" s="1"/>
  <c r="S262" i="3"/>
  <c r="U262" i="3" s="1"/>
  <c r="S326" i="3"/>
  <c r="U326" i="3" s="1"/>
  <c r="S390" i="3"/>
  <c r="U390" i="3" s="1"/>
  <c r="S454" i="3"/>
  <c r="U454" i="3" s="1"/>
  <c r="S518" i="3"/>
  <c r="U518" i="3" s="1"/>
  <c r="S265" i="3"/>
  <c r="U265" i="3" s="1"/>
  <c r="S413" i="3"/>
  <c r="U413" i="3" s="1"/>
  <c r="S501" i="3"/>
  <c r="U501" i="3" s="1"/>
  <c r="S584" i="3"/>
  <c r="U584" i="3" s="1"/>
  <c r="S648" i="3"/>
  <c r="U648" i="3" s="1"/>
  <c r="S320" i="3"/>
  <c r="U320" i="3" s="1"/>
  <c r="S439" i="3"/>
  <c r="U439" i="3" s="1"/>
  <c r="S524" i="3"/>
  <c r="U524" i="3" s="1"/>
  <c r="S601" i="3"/>
  <c r="U601" i="3" s="1"/>
  <c r="S665" i="3"/>
  <c r="U665" i="3" s="1"/>
  <c r="S436" i="3"/>
  <c r="U436" i="3" s="1"/>
  <c r="S599" i="3"/>
  <c r="U599" i="3" s="1"/>
  <c r="S353" i="3"/>
  <c r="U353" i="3" s="1"/>
  <c r="S547" i="3"/>
  <c r="U547" i="3" s="1"/>
  <c r="S682" i="3"/>
  <c r="U682" i="3" s="1"/>
  <c r="S527" i="3"/>
  <c r="U527" i="3" s="1"/>
  <c r="S541" i="3"/>
  <c r="U541" i="3" s="1"/>
  <c r="S377" i="3"/>
  <c r="U377" i="3" s="1"/>
  <c r="S267" i="3"/>
  <c r="U267" i="3" s="1"/>
  <c r="S331" i="3"/>
  <c r="U331" i="3" s="1"/>
  <c r="S395" i="3"/>
  <c r="U395" i="3" s="1"/>
  <c r="S272" i="3"/>
  <c r="U272" i="3" s="1"/>
  <c r="S266" i="3"/>
  <c r="U266" i="3" s="1"/>
  <c r="S330" i="3"/>
  <c r="U330" i="3" s="1"/>
  <c r="S394" i="3"/>
  <c r="U394" i="3" s="1"/>
  <c r="S458" i="3"/>
  <c r="U458" i="3" s="1"/>
  <c r="S522" i="3"/>
  <c r="U522" i="3" s="1"/>
  <c r="S281" i="3"/>
  <c r="U281" i="3" s="1"/>
  <c r="S421" i="3"/>
  <c r="U421" i="3" s="1"/>
  <c r="S507" i="3"/>
  <c r="U507" i="3" s="1"/>
  <c r="S588" i="3"/>
  <c r="U588" i="3" s="1"/>
  <c r="S652" i="3"/>
  <c r="U652" i="3" s="1"/>
  <c r="S328" i="3"/>
  <c r="U328" i="3" s="1"/>
  <c r="S444" i="3"/>
  <c r="U444" i="3" s="1"/>
  <c r="S529" i="3"/>
  <c r="U529" i="3" s="1"/>
  <c r="S605" i="3"/>
  <c r="U605" i="3" s="1"/>
  <c r="S669" i="3"/>
  <c r="U669" i="3" s="1"/>
  <c r="S447" i="3"/>
  <c r="U447" i="3" s="1"/>
  <c r="S607" i="3"/>
  <c r="U607" i="3" s="1"/>
  <c r="S369" i="3"/>
  <c r="U369" i="3" s="1"/>
  <c r="S557" i="3"/>
  <c r="U557" i="3" s="1"/>
  <c r="S245" i="3"/>
  <c r="U245" i="3" s="1"/>
  <c r="S495" i="3"/>
  <c r="U495" i="3" s="1"/>
  <c r="S643" i="3"/>
  <c r="U643" i="3" s="1"/>
  <c r="S257" i="3"/>
  <c r="U257" i="3" s="1"/>
  <c r="S531" i="3"/>
  <c r="U531" i="3" s="1"/>
  <c r="S642" i="3"/>
  <c r="U642" i="3" s="1"/>
  <c r="S431" i="3"/>
  <c r="U431" i="3" s="1"/>
  <c r="S595" i="3"/>
  <c r="U595" i="3" s="1"/>
  <c r="S409" i="3"/>
  <c r="U409" i="3" s="1"/>
  <c r="S329" i="3"/>
  <c r="U329" i="3" s="1"/>
  <c r="S590" i="3"/>
  <c r="U590" i="3" s="1"/>
  <c r="S279" i="3"/>
  <c r="U279" i="3" s="1"/>
  <c r="S343" i="3"/>
  <c r="U343" i="3" s="1"/>
  <c r="S407" i="3"/>
  <c r="U407" i="3" s="1"/>
  <c r="S284" i="3"/>
  <c r="U284" i="3" s="1"/>
  <c r="S278" i="3"/>
  <c r="U278" i="3" s="1"/>
  <c r="S342" i="3"/>
  <c r="U342" i="3" s="1"/>
  <c r="S406" i="3"/>
  <c r="U406" i="3" s="1"/>
  <c r="S470" i="3"/>
  <c r="U470" i="3" s="1"/>
  <c r="S534" i="3"/>
  <c r="U534" i="3" s="1"/>
  <c r="S317" i="3"/>
  <c r="U317" i="3" s="1"/>
  <c r="S437" i="3"/>
  <c r="U437" i="3" s="1"/>
  <c r="S523" i="3"/>
  <c r="U523" i="3" s="1"/>
  <c r="S600" i="3"/>
  <c r="U600" i="3" s="1"/>
  <c r="S664" i="3"/>
  <c r="U664" i="3" s="1"/>
  <c r="S352" i="3"/>
  <c r="U352" i="3" s="1"/>
  <c r="S460" i="3"/>
  <c r="U460" i="3" s="1"/>
  <c r="S545" i="3"/>
  <c r="U545" i="3" s="1"/>
  <c r="S617" i="3"/>
  <c r="U617" i="3" s="1"/>
  <c r="S681" i="3"/>
  <c r="U681" i="3" s="1"/>
  <c r="S479" i="3"/>
  <c r="U479" i="3" s="1"/>
  <c r="S631" i="3"/>
  <c r="U631" i="3" s="1"/>
  <c r="S417" i="3"/>
  <c r="U417" i="3" s="1"/>
  <c r="S586" i="3"/>
  <c r="U586" i="3" s="1"/>
  <c r="S324" i="3"/>
  <c r="U324" i="3" s="1"/>
  <c r="S603" i="3"/>
  <c r="U603" i="3" s="1"/>
  <c r="S345" i="3"/>
  <c r="U345" i="3" s="1"/>
  <c r="S552" i="3"/>
  <c r="U552" i="3" s="1"/>
  <c r="S283" i="3"/>
  <c r="U283" i="3" s="1"/>
  <c r="S347" i="3"/>
  <c r="U347" i="3" s="1"/>
  <c r="S411" i="3"/>
  <c r="U411" i="3" s="1"/>
  <c r="S288" i="3"/>
  <c r="U288" i="3" s="1"/>
  <c r="S282" i="3"/>
  <c r="U282" i="3" s="1"/>
  <c r="S346" i="3"/>
  <c r="U346" i="3" s="1"/>
  <c r="S410" i="3"/>
  <c r="U410" i="3" s="1"/>
  <c r="S474" i="3"/>
  <c r="U474" i="3" s="1"/>
  <c r="S538" i="3"/>
  <c r="U538" i="3" s="1"/>
  <c r="S325" i="3"/>
  <c r="U325" i="3" s="1"/>
  <c r="S443" i="3"/>
  <c r="U443" i="3" s="1"/>
  <c r="S528" i="3"/>
  <c r="U528" i="3" s="1"/>
  <c r="S604" i="3"/>
  <c r="U604" i="3" s="1"/>
  <c r="S668" i="3"/>
  <c r="U668" i="3" s="1"/>
  <c r="S360" i="3"/>
  <c r="U360" i="3" s="1"/>
  <c r="S465" i="3"/>
  <c r="U465" i="3" s="1"/>
  <c r="S551" i="3"/>
  <c r="U551" i="3" s="1"/>
  <c r="S621" i="3"/>
  <c r="U621" i="3" s="1"/>
  <c r="S235" i="3"/>
  <c r="U235" i="3" s="1"/>
  <c r="S489" i="3"/>
  <c r="U489" i="3" s="1"/>
  <c r="S639" i="3"/>
  <c r="U639" i="3" s="1"/>
  <c r="S429" i="3"/>
  <c r="U429" i="3" s="1"/>
  <c r="S594" i="3"/>
  <c r="U594" i="3" s="1"/>
  <c r="S340" i="3"/>
  <c r="U340" i="3" s="1"/>
  <c r="S537" i="3"/>
  <c r="U537" i="3" s="1"/>
  <c r="S675" i="3"/>
  <c r="U675" i="3" s="1"/>
  <c r="S638" i="3"/>
  <c r="U638" i="3" s="1"/>
  <c r="S674" i="3"/>
  <c r="U674" i="3" s="1"/>
  <c r="S473" i="3"/>
  <c r="U473" i="3" s="1"/>
  <c r="S627" i="3"/>
  <c r="U627" i="3" s="1"/>
  <c r="S573" i="3"/>
  <c r="U573" i="3" s="1"/>
  <c r="S313" i="3"/>
  <c r="U313" i="3" s="1"/>
  <c r="S424" i="3"/>
  <c r="U424" i="3" s="1"/>
  <c r="S295" i="3"/>
  <c r="U295" i="3" s="1"/>
  <c r="S359" i="3"/>
  <c r="U359" i="3" s="1"/>
  <c r="S236" i="3"/>
  <c r="U236" i="3" s="1"/>
  <c r="S300" i="3"/>
  <c r="U300" i="3" s="1"/>
  <c r="S294" i="3"/>
  <c r="U294" i="3" s="1"/>
  <c r="S358" i="3"/>
  <c r="U358" i="3" s="1"/>
  <c r="S422" i="3"/>
  <c r="U422" i="3" s="1"/>
  <c r="S486" i="3"/>
  <c r="U486" i="3" s="1"/>
  <c r="S550" i="3"/>
  <c r="U550" i="3" s="1"/>
  <c r="S349" i="3"/>
  <c r="U349" i="3" s="1"/>
  <c r="S459" i="3"/>
  <c r="U459" i="3" s="1"/>
  <c r="S544" i="3"/>
  <c r="U544" i="3" s="1"/>
  <c r="S616" i="3"/>
  <c r="U616" i="3" s="1"/>
  <c r="S680" i="3"/>
  <c r="U680" i="3" s="1"/>
  <c r="S384" i="3"/>
  <c r="U384" i="3" s="1"/>
  <c r="S481" i="3"/>
  <c r="U481" i="3" s="1"/>
  <c r="S567" i="3"/>
  <c r="U567" i="3" s="1"/>
  <c r="S633" i="3"/>
  <c r="U633" i="3" s="1"/>
  <c r="S316" i="3"/>
  <c r="U316" i="3" s="1"/>
  <c r="S521" i="3"/>
  <c r="U521" i="3" s="1"/>
  <c r="S663" i="3"/>
  <c r="U663" i="3" s="1"/>
  <c r="S461" i="3"/>
  <c r="U461" i="3" s="1"/>
  <c r="S618" i="3"/>
  <c r="U618" i="3" s="1"/>
  <c r="S388" i="3"/>
  <c r="U388" i="3" s="1"/>
  <c r="S635" i="3"/>
  <c r="U635" i="3" s="1"/>
  <c r="S670" i="3"/>
  <c r="U670" i="3" s="1"/>
  <c r="S361" i="3"/>
  <c r="U361" i="3" s="1"/>
  <c r="S299" i="3"/>
  <c r="U299" i="3" s="1"/>
  <c r="S363" i="3"/>
  <c r="U363" i="3" s="1"/>
  <c r="S240" i="3"/>
  <c r="U240" i="3" s="1"/>
  <c r="S304" i="3"/>
  <c r="U304" i="3" s="1"/>
  <c r="S298" i="3"/>
  <c r="U298" i="3" s="1"/>
  <c r="S362" i="3"/>
  <c r="U362" i="3" s="1"/>
  <c r="S426" i="3"/>
  <c r="U426" i="3" s="1"/>
  <c r="S490" i="3"/>
  <c r="U490" i="3" s="1"/>
  <c r="S554" i="3"/>
  <c r="U554" i="3" s="1"/>
  <c r="S357" i="3"/>
  <c r="U357" i="3" s="1"/>
  <c r="S464" i="3"/>
  <c r="U464" i="3" s="1"/>
  <c r="S549" i="3"/>
  <c r="U549" i="3" s="1"/>
  <c r="S620" i="3"/>
  <c r="U620" i="3" s="1"/>
  <c r="S684" i="3"/>
  <c r="S392" i="3"/>
  <c r="U392" i="3" s="1"/>
  <c r="S487" i="3"/>
  <c r="U487" i="3" s="1"/>
  <c r="S572" i="3"/>
  <c r="U572" i="3" s="1"/>
  <c r="S637" i="3"/>
  <c r="U637" i="3" s="1"/>
  <c r="S332" i="3"/>
  <c r="U332" i="3" s="1"/>
  <c r="S532" i="3"/>
  <c r="U532" i="3" s="1"/>
  <c r="S671" i="3"/>
  <c r="U671" i="3" s="1"/>
  <c r="S472" i="3"/>
  <c r="U472" i="3" s="1"/>
  <c r="S626" i="3"/>
  <c r="U626" i="3" s="1"/>
  <c r="S404" i="3"/>
  <c r="U404" i="3" s="1"/>
  <c r="S579" i="3"/>
  <c r="U579" i="3" s="1"/>
  <c r="S646" i="3"/>
  <c r="U646" i="3" s="1"/>
  <c r="S488" i="3"/>
  <c r="U488" i="3" s="1"/>
  <c r="S148" i="3"/>
  <c r="U148" i="3" s="1"/>
  <c r="S225" i="3"/>
  <c r="U225" i="3" s="1"/>
  <c r="S147" i="3"/>
  <c r="U147" i="3" s="1"/>
  <c r="S171" i="3"/>
  <c r="U171" i="3" s="1"/>
  <c r="S219" i="3"/>
  <c r="U219" i="3" s="1"/>
  <c r="S129" i="3"/>
  <c r="U129" i="3" s="1"/>
  <c r="S221" i="3"/>
  <c r="U221" i="3" s="1"/>
  <c r="S204" i="3"/>
  <c r="U204" i="3" s="1"/>
  <c r="S189" i="3"/>
  <c r="U189" i="3" s="1"/>
  <c r="S197" i="3"/>
  <c r="U197" i="3" s="1"/>
  <c r="S119" i="3"/>
  <c r="U119" i="3" s="1"/>
  <c r="S211" i="3"/>
  <c r="U211" i="3" s="1"/>
  <c r="S206" i="3"/>
  <c r="U206" i="3" s="1"/>
  <c r="S158" i="3"/>
  <c r="U158" i="3" s="1"/>
  <c r="S151" i="3"/>
  <c r="U151" i="3" s="1"/>
  <c r="S121" i="3"/>
  <c r="U121" i="3" s="1"/>
  <c r="S217" i="3"/>
  <c r="U217" i="3" s="1"/>
  <c r="S135" i="3"/>
  <c r="U135" i="3" s="1"/>
  <c r="S184" i="3"/>
  <c r="U184" i="3" s="1"/>
  <c r="S143" i="3"/>
  <c r="U143" i="3" s="1"/>
  <c r="S188" i="3"/>
  <c r="U188" i="3" s="1"/>
  <c r="S212" i="3"/>
  <c r="U212" i="3" s="1"/>
  <c r="S156" i="3"/>
  <c r="U156" i="3" s="1"/>
  <c r="S182" i="3"/>
  <c r="U182" i="3" s="1"/>
  <c r="S194" i="3"/>
  <c r="U194" i="3" s="1"/>
  <c r="S152" i="3"/>
  <c r="U152" i="3" s="1"/>
  <c r="S224" i="3"/>
  <c r="U224" i="3" s="1"/>
  <c r="S228" i="3"/>
  <c r="U228" i="3" s="1"/>
  <c r="S191" i="3"/>
  <c r="U191" i="3" s="1"/>
  <c r="S134" i="3"/>
  <c r="U134" i="3" s="1"/>
  <c r="S201" i="3"/>
  <c r="U201" i="3" s="1"/>
  <c r="S222" i="3"/>
  <c r="U222" i="3" s="1"/>
  <c r="S207" i="3"/>
  <c r="U207" i="3" s="1"/>
  <c r="S132" i="3"/>
  <c r="U132" i="3" s="1"/>
  <c r="S118" i="3"/>
  <c r="U118" i="3" s="1"/>
  <c r="S117" i="3"/>
  <c r="U117" i="3" s="1"/>
  <c r="S116" i="3"/>
  <c r="U116" i="3" s="1"/>
  <c r="S170" i="3"/>
  <c r="U170" i="3" s="1"/>
  <c r="S162" i="3"/>
  <c r="U162" i="3" s="1"/>
  <c r="S159" i="3"/>
  <c r="U159" i="3" s="1"/>
  <c r="S218" i="3"/>
  <c r="U218" i="3" s="1"/>
  <c r="I119" i="3"/>
  <c r="K119" i="3" s="1"/>
  <c r="M118" i="3"/>
  <c r="J119" i="3"/>
  <c r="L119" i="3" s="1"/>
  <c r="B121" i="3"/>
  <c r="H120" i="3"/>
  <c r="F120" i="3"/>
  <c r="G120" i="3"/>
  <c r="D120" i="3"/>
  <c r="J120" i="3" s="1"/>
  <c r="L120" i="3" s="1"/>
  <c r="C120" i="3"/>
  <c r="E120" i="3"/>
  <c r="T119" i="3"/>
  <c r="T118" i="3"/>
  <c r="J105" i="2"/>
  <c r="L105" i="2" s="1"/>
  <c r="M104" i="2"/>
  <c r="U104" i="2"/>
  <c r="Q105" i="2"/>
  <c r="R105" i="2" s="1"/>
  <c r="S105" i="2" s="1"/>
  <c r="I105" i="2"/>
  <c r="K105" i="2" s="1"/>
  <c r="M105" i="2" s="1"/>
  <c r="H106" i="2"/>
  <c r="G106" i="2"/>
  <c r="N106" i="2" s="1"/>
  <c r="O106" i="2" s="1"/>
  <c r="P106" i="2" s="1"/>
  <c r="F106" i="2"/>
  <c r="T104" i="2"/>
  <c r="B107" i="2"/>
  <c r="E106" i="2"/>
  <c r="D106" i="2"/>
  <c r="C106" i="2"/>
  <c r="A39" i="3" l="1" a="1"/>
  <c r="A39" i="3" s="1"/>
  <c r="U684" i="3"/>
  <c r="B24" i="3" s="1"/>
  <c r="B25" i="3" s="1"/>
  <c r="M119" i="3"/>
  <c r="B122" i="3"/>
  <c r="G121" i="3"/>
  <c r="D121" i="3"/>
  <c r="H121" i="3"/>
  <c r="F121" i="3"/>
  <c r="C121" i="3"/>
  <c r="E121" i="3"/>
  <c r="I120" i="3"/>
  <c r="K120" i="3" s="1"/>
  <c r="M120" i="3" s="1"/>
  <c r="J106" i="2"/>
  <c r="L106" i="2" s="1"/>
  <c r="U105" i="2"/>
  <c r="G107" i="2"/>
  <c r="N107" i="2" s="1"/>
  <c r="O107" i="2" s="1"/>
  <c r="P107" i="2" s="1"/>
  <c r="H107" i="2"/>
  <c r="F107" i="2"/>
  <c r="Q106" i="2"/>
  <c r="R106" i="2" s="1"/>
  <c r="S106" i="2" s="1"/>
  <c r="I106" i="2"/>
  <c r="K106" i="2" s="1"/>
  <c r="T105" i="2"/>
  <c r="B108" i="2"/>
  <c r="E107" i="2"/>
  <c r="C107" i="2"/>
  <c r="D107" i="2"/>
  <c r="I121" i="3" l="1"/>
  <c r="K121" i="3" s="1"/>
  <c r="B123" i="3"/>
  <c r="D122" i="3"/>
  <c r="G122" i="3"/>
  <c r="F122" i="3"/>
  <c r="H122" i="3"/>
  <c r="C122" i="3"/>
  <c r="E122" i="3"/>
  <c r="J121" i="3"/>
  <c r="L121" i="3" s="1"/>
  <c r="T120" i="3"/>
  <c r="M106" i="2"/>
  <c r="J107" i="2"/>
  <c r="L107" i="2" s="1"/>
  <c r="U106" i="2"/>
  <c r="Q107" i="2"/>
  <c r="R107" i="2" s="1"/>
  <c r="S107" i="2" s="1"/>
  <c r="I107" i="2"/>
  <c r="K107" i="2" s="1"/>
  <c r="H108" i="2"/>
  <c r="G108" i="2"/>
  <c r="N108" i="2" s="1"/>
  <c r="O108" i="2" s="1"/>
  <c r="P108" i="2" s="1"/>
  <c r="F108" i="2"/>
  <c r="T106" i="2"/>
  <c r="B109" i="2"/>
  <c r="E108" i="2"/>
  <c r="C108" i="2"/>
  <c r="D108" i="2"/>
  <c r="M121" i="3" l="1"/>
  <c r="J122" i="3"/>
  <c r="L122" i="3" s="1"/>
  <c r="I122" i="3"/>
  <c r="K122" i="3" s="1"/>
  <c r="B124" i="3"/>
  <c r="H123" i="3"/>
  <c r="G123" i="3"/>
  <c r="D123" i="3"/>
  <c r="F123" i="3"/>
  <c r="C123" i="3"/>
  <c r="E123" i="3"/>
  <c r="T121" i="3"/>
  <c r="J108" i="2"/>
  <c r="L108" i="2" s="1"/>
  <c r="M107" i="2"/>
  <c r="T107" i="2"/>
  <c r="H109" i="2"/>
  <c r="G109" i="2"/>
  <c r="N109" i="2" s="1"/>
  <c r="O109" i="2" s="1"/>
  <c r="P109" i="2" s="1"/>
  <c r="F109" i="2"/>
  <c r="Q108" i="2"/>
  <c r="I108" i="2"/>
  <c r="K108" i="2" s="1"/>
  <c r="U107" i="2"/>
  <c r="B110" i="2"/>
  <c r="E109" i="2"/>
  <c r="C109" i="2"/>
  <c r="D109" i="2"/>
  <c r="M108" i="2" l="1"/>
  <c r="M122" i="3"/>
  <c r="B125" i="3"/>
  <c r="F124" i="3"/>
  <c r="H124" i="3"/>
  <c r="G124" i="3"/>
  <c r="D124" i="3"/>
  <c r="C124" i="3"/>
  <c r="E124" i="3"/>
  <c r="J123" i="3"/>
  <c r="L123" i="3" s="1"/>
  <c r="T122" i="3"/>
  <c r="I123" i="3"/>
  <c r="K123" i="3" s="1"/>
  <c r="J109" i="2"/>
  <c r="L109" i="2" s="1"/>
  <c r="R108" i="2"/>
  <c r="S108" i="2" s="1"/>
  <c r="U108" i="2" s="1"/>
  <c r="Q109" i="2"/>
  <c r="R109" i="2" s="1"/>
  <c r="I109" i="2"/>
  <c r="K109" i="2" s="1"/>
  <c r="M109" i="2" s="1"/>
  <c r="H110" i="2"/>
  <c r="G110" i="2"/>
  <c r="N110" i="2" s="1"/>
  <c r="O110" i="2" s="1"/>
  <c r="P110" i="2" s="1"/>
  <c r="F110" i="2"/>
  <c r="B111" i="2"/>
  <c r="E110" i="2"/>
  <c r="D110" i="2"/>
  <c r="J110" i="2" s="1"/>
  <c r="L110" i="2" s="1"/>
  <c r="C110" i="2"/>
  <c r="J124" i="3" l="1"/>
  <c r="L124" i="3" s="1"/>
  <c r="B126" i="3"/>
  <c r="G125" i="3"/>
  <c r="D125" i="3"/>
  <c r="H125" i="3"/>
  <c r="F125" i="3"/>
  <c r="C125" i="3"/>
  <c r="E125" i="3"/>
  <c r="M123" i="3"/>
  <c r="I124" i="3"/>
  <c r="K124" i="3" s="1"/>
  <c r="T123" i="3"/>
  <c r="T108" i="2"/>
  <c r="S109" i="2"/>
  <c r="U109" i="2" s="1"/>
  <c r="G111" i="2"/>
  <c r="N111" i="2" s="1"/>
  <c r="O111" i="2" s="1"/>
  <c r="P111" i="2" s="1"/>
  <c r="H111" i="2"/>
  <c r="F111" i="2"/>
  <c r="Q110" i="2"/>
  <c r="R110" i="2" s="1"/>
  <c r="S110" i="2" s="1"/>
  <c r="I110" i="2"/>
  <c r="K110" i="2" s="1"/>
  <c r="M110" i="2" s="1"/>
  <c r="T109" i="2"/>
  <c r="B112" i="2"/>
  <c r="E111" i="2"/>
  <c r="C111" i="2"/>
  <c r="D111" i="2"/>
  <c r="J111" i="2" l="1"/>
  <c r="L111" i="2" s="1"/>
  <c r="M124" i="3"/>
  <c r="J125" i="3"/>
  <c r="L125" i="3" s="1"/>
  <c r="B127" i="3"/>
  <c r="G126" i="3"/>
  <c r="F126" i="3"/>
  <c r="D126" i="3"/>
  <c r="H126" i="3"/>
  <c r="C126" i="3"/>
  <c r="E126" i="3"/>
  <c r="T124" i="3"/>
  <c r="I125" i="3"/>
  <c r="K125" i="3" s="1"/>
  <c r="U110" i="2"/>
  <c r="Q111" i="2"/>
  <c r="R111" i="2" s="1"/>
  <c r="S111" i="2" s="1"/>
  <c r="I111" i="2"/>
  <c r="K111" i="2" s="1"/>
  <c r="M111" i="2" s="1"/>
  <c r="H112" i="2"/>
  <c r="G112" i="2"/>
  <c r="N112" i="2" s="1"/>
  <c r="O112" i="2" s="1"/>
  <c r="P112" i="2" s="1"/>
  <c r="F112" i="2"/>
  <c r="T110" i="2"/>
  <c r="B113" i="2"/>
  <c r="E112" i="2"/>
  <c r="C112" i="2"/>
  <c r="D112" i="2"/>
  <c r="M125" i="3" l="1"/>
  <c r="I126" i="3"/>
  <c r="K126" i="3" s="1"/>
  <c r="B128" i="3"/>
  <c r="H127" i="3"/>
  <c r="G127" i="3"/>
  <c r="F127" i="3"/>
  <c r="D127" i="3"/>
  <c r="C127" i="3"/>
  <c r="E127" i="3"/>
  <c r="J126" i="3"/>
  <c r="L126" i="3" s="1"/>
  <c r="T125" i="3"/>
  <c r="J112" i="2"/>
  <c r="L112" i="2" s="1"/>
  <c r="T111" i="2"/>
  <c r="G113" i="2"/>
  <c r="N113" i="2" s="1"/>
  <c r="O113" i="2" s="1"/>
  <c r="P113" i="2" s="1"/>
  <c r="H113" i="2"/>
  <c r="F113" i="2"/>
  <c r="Q112" i="2"/>
  <c r="I112" i="2"/>
  <c r="K112" i="2" s="1"/>
  <c r="U111" i="2"/>
  <c r="B114" i="2"/>
  <c r="E113" i="2"/>
  <c r="C113" i="2"/>
  <c r="D113" i="2"/>
  <c r="J113" i="2" l="1"/>
  <c r="L113" i="2" s="1"/>
  <c r="T126" i="3"/>
  <c r="I127" i="3"/>
  <c r="K127" i="3" s="1"/>
  <c r="J127" i="3"/>
  <c r="L127" i="3" s="1"/>
  <c r="B129" i="3"/>
  <c r="H128" i="3"/>
  <c r="G128" i="3"/>
  <c r="F128" i="3"/>
  <c r="D128" i="3"/>
  <c r="C128" i="3"/>
  <c r="E128" i="3"/>
  <c r="M126" i="3"/>
  <c r="M112" i="2"/>
  <c r="R112" i="2"/>
  <c r="S112" i="2" s="1"/>
  <c r="U112" i="2" s="1"/>
  <c r="Q113" i="2"/>
  <c r="R113" i="2" s="1"/>
  <c r="I113" i="2"/>
  <c r="K113" i="2" s="1"/>
  <c r="H114" i="2"/>
  <c r="G114" i="2"/>
  <c r="N114" i="2" s="1"/>
  <c r="O114" i="2" s="1"/>
  <c r="P114" i="2" s="1"/>
  <c r="F114" i="2"/>
  <c r="B115" i="2"/>
  <c r="E114" i="2"/>
  <c r="D114" i="2"/>
  <c r="C114" i="2"/>
  <c r="M113" i="2" l="1"/>
  <c r="M127" i="3"/>
  <c r="T127" i="3"/>
  <c r="J128" i="3"/>
  <c r="L128" i="3" s="1"/>
  <c r="B130" i="3"/>
  <c r="G129" i="3"/>
  <c r="D129" i="3"/>
  <c r="H129" i="3"/>
  <c r="F129" i="3"/>
  <c r="C129" i="3"/>
  <c r="E129" i="3"/>
  <c r="I128" i="3"/>
  <c r="K128" i="3" s="1"/>
  <c r="J114" i="2"/>
  <c r="L114" i="2" s="1"/>
  <c r="S113" i="2"/>
  <c r="U113" i="2" s="1"/>
  <c r="T112" i="2"/>
  <c r="T113" i="2"/>
  <c r="G115" i="2"/>
  <c r="N115" i="2" s="1"/>
  <c r="O115" i="2" s="1"/>
  <c r="P115" i="2" s="1"/>
  <c r="F115" i="2"/>
  <c r="H115" i="2"/>
  <c r="Q114" i="2"/>
  <c r="I114" i="2"/>
  <c r="K114" i="2" s="1"/>
  <c r="M114" i="2" s="1"/>
  <c r="B116" i="2"/>
  <c r="E115" i="2"/>
  <c r="C115" i="2"/>
  <c r="D115" i="2"/>
  <c r="M128" i="3" l="1"/>
  <c r="J129" i="3"/>
  <c r="L129" i="3" s="1"/>
  <c r="T128" i="3"/>
  <c r="B131" i="3"/>
  <c r="F130" i="3"/>
  <c r="D130" i="3"/>
  <c r="G130" i="3"/>
  <c r="H130" i="3"/>
  <c r="C130" i="3"/>
  <c r="E130" i="3"/>
  <c r="I129" i="3"/>
  <c r="K129" i="3" s="1"/>
  <c r="J115" i="2"/>
  <c r="L115" i="2" s="1"/>
  <c r="R114" i="2"/>
  <c r="S114" i="2" s="1"/>
  <c r="U114" i="2" s="1"/>
  <c r="H116" i="2"/>
  <c r="G116" i="2"/>
  <c r="N116" i="2" s="1"/>
  <c r="O116" i="2" s="1"/>
  <c r="P116" i="2" s="1"/>
  <c r="F116" i="2"/>
  <c r="Q115" i="2"/>
  <c r="I115" i="2"/>
  <c r="K115" i="2" s="1"/>
  <c r="B117" i="2"/>
  <c r="E116" i="2"/>
  <c r="C116" i="2"/>
  <c r="D116" i="2"/>
  <c r="M129" i="3" l="1"/>
  <c r="J130" i="3"/>
  <c r="L130" i="3" s="1"/>
  <c r="T129" i="3"/>
  <c r="I130" i="3"/>
  <c r="K130" i="3" s="1"/>
  <c r="B132" i="3"/>
  <c r="H131" i="3"/>
  <c r="F131" i="3"/>
  <c r="G131" i="3"/>
  <c r="D131" i="3"/>
  <c r="C131" i="3"/>
  <c r="E131" i="3"/>
  <c r="M115" i="2"/>
  <c r="J116" i="2"/>
  <c r="L116" i="2" s="1"/>
  <c r="T114" i="2"/>
  <c r="R115" i="2"/>
  <c r="S115" i="2" s="1"/>
  <c r="U115" i="2" s="1"/>
  <c r="Q116" i="2"/>
  <c r="I116" i="2"/>
  <c r="K116" i="2" s="1"/>
  <c r="M116" i="2" s="1"/>
  <c r="H117" i="2"/>
  <c r="G117" i="2"/>
  <c r="N117" i="2" s="1"/>
  <c r="O117" i="2" s="1"/>
  <c r="P117" i="2" s="1"/>
  <c r="F117" i="2"/>
  <c r="B118" i="2"/>
  <c r="E117" i="2"/>
  <c r="C117" i="2"/>
  <c r="D117" i="2"/>
  <c r="M130" i="3" l="1"/>
  <c r="I131" i="3"/>
  <c r="K131" i="3" s="1"/>
  <c r="J131" i="3"/>
  <c r="L131" i="3" s="1"/>
  <c r="B133" i="3"/>
  <c r="H132" i="3"/>
  <c r="F132" i="3"/>
  <c r="G132" i="3"/>
  <c r="D132" i="3"/>
  <c r="C132" i="3"/>
  <c r="E132" i="3"/>
  <c r="T131" i="3"/>
  <c r="T130" i="3"/>
  <c r="J117" i="2"/>
  <c r="L117" i="2" s="1"/>
  <c r="T115" i="2"/>
  <c r="R116" i="2"/>
  <c r="S116" i="2" s="1"/>
  <c r="U116" i="2" s="1"/>
  <c r="H118" i="2"/>
  <c r="G118" i="2"/>
  <c r="N118" i="2" s="1"/>
  <c r="O118" i="2" s="1"/>
  <c r="P118" i="2" s="1"/>
  <c r="F118" i="2"/>
  <c r="Q117" i="2"/>
  <c r="I117" i="2"/>
  <c r="K117" i="2" s="1"/>
  <c r="B119" i="2"/>
  <c r="E118" i="2"/>
  <c r="D118" i="2"/>
  <c r="J118" i="2" s="1"/>
  <c r="L118" i="2" s="1"/>
  <c r="C118" i="2"/>
  <c r="M131" i="3" l="1"/>
  <c r="J132" i="3"/>
  <c r="L132" i="3" s="1"/>
  <c r="B134" i="3"/>
  <c r="G133" i="3"/>
  <c r="D133" i="3"/>
  <c r="H133" i="3"/>
  <c r="F133" i="3"/>
  <c r="C133" i="3"/>
  <c r="E133" i="3"/>
  <c r="I132" i="3"/>
  <c r="K132" i="3" s="1"/>
  <c r="M117" i="2"/>
  <c r="T116" i="2"/>
  <c r="R117" i="2"/>
  <c r="S117" i="2" s="1"/>
  <c r="U117" i="2" s="1"/>
  <c r="Q118" i="2"/>
  <c r="I118" i="2"/>
  <c r="K118" i="2" s="1"/>
  <c r="M118" i="2" s="1"/>
  <c r="H119" i="2"/>
  <c r="G119" i="2"/>
  <c r="N119" i="2" s="1"/>
  <c r="O119" i="2" s="1"/>
  <c r="P119" i="2" s="1"/>
  <c r="F119" i="2"/>
  <c r="B120" i="2"/>
  <c r="E119" i="2"/>
  <c r="C119" i="2"/>
  <c r="D119" i="2"/>
  <c r="M132" i="3" l="1"/>
  <c r="J133" i="3"/>
  <c r="L133" i="3" s="1"/>
  <c r="B135" i="3"/>
  <c r="G134" i="3"/>
  <c r="D134" i="3"/>
  <c r="H134" i="3"/>
  <c r="F134" i="3"/>
  <c r="C134" i="3"/>
  <c r="E134" i="3"/>
  <c r="T132" i="3"/>
  <c r="I133" i="3"/>
  <c r="K133" i="3" s="1"/>
  <c r="J119" i="2"/>
  <c r="L119" i="2" s="1"/>
  <c r="T117" i="2"/>
  <c r="R118" i="2"/>
  <c r="S118" i="2" s="1"/>
  <c r="U118" i="2" s="1"/>
  <c r="H120" i="2"/>
  <c r="G120" i="2"/>
  <c r="N120" i="2" s="1"/>
  <c r="O120" i="2" s="1"/>
  <c r="P120" i="2" s="1"/>
  <c r="F120" i="2"/>
  <c r="Q119" i="2"/>
  <c r="I119" i="2"/>
  <c r="K119" i="2" s="1"/>
  <c r="B121" i="2"/>
  <c r="E120" i="2"/>
  <c r="C120" i="2"/>
  <c r="D120" i="2"/>
  <c r="M133" i="3" l="1"/>
  <c r="B136" i="3"/>
  <c r="H135" i="3"/>
  <c r="F135" i="3"/>
  <c r="G135" i="3"/>
  <c r="D135" i="3"/>
  <c r="C135" i="3"/>
  <c r="E135" i="3"/>
  <c r="I134" i="3"/>
  <c r="K134" i="3" s="1"/>
  <c r="J134" i="3"/>
  <c r="L134" i="3" s="1"/>
  <c r="T133" i="3"/>
  <c r="J120" i="2"/>
  <c r="L120" i="2" s="1"/>
  <c r="M119" i="2"/>
  <c r="T118" i="2"/>
  <c r="R119" i="2"/>
  <c r="S119" i="2" s="1"/>
  <c r="U119" i="2" s="1"/>
  <c r="Q120" i="2"/>
  <c r="I120" i="2"/>
  <c r="K120" i="2" s="1"/>
  <c r="H121" i="2"/>
  <c r="G121" i="2"/>
  <c r="N121" i="2" s="1"/>
  <c r="O121" i="2" s="1"/>
  <c r="P121" i="2" s="1"/>
  <c r="F121" i="2"/>
  <c r="B122" i="2"/>
  <c r="E121" i="2"/>
  <c r="C121" i="2"/>
  <c r="D121" i="2"/>
  <c r="M120" i="2" l="1"/>
  <c r="M134" i="3"/>
  <c r="J135" i="3"/>
  <c r="L135" i="3" s="1"/>
  <c r="T134" i="3"/>
  <c r="I135" i="3"/>
  <c r="K135" i="3" s="1"/>
  <c r="B137" i="3"/>
  <c r="H136" i="3"/>
  <c r="F136" i="3"/>
  <c r="G136" i="3"/>
  <c r="D136" i="3"/>
  <c r="C136" i="3"/>
  <c r="E136" i="3"/>
  <c r="J121" i="2"/>
  <c r="L121" i="2" s="1"/>
  <c r="T119" i="2"/>
  <c r="R120" i="2"/>
  <c r="S120" i="2" s="1"/>
  <c r="U120" i="2" s="1"/>
  <c r="H122" i="2"/>
  <c r="G122" i="2"/>
  <c r="N122" i="2" s="1"/>
  <c r="O122" i="2" s="1"/>
  <c r="P122" i="2" s="1"/>
  <c r="F122" i="2"/>
  <c r="Q121" i="2"/>
  <c r="I121" i="2"/>
  <c r="K121" i="2" s="1"/>
  <c r="B123" i="2"/>
  <c r="E122" i="2"/>
  <c r="D122" i="2"/>
  <c r="C122" i="2"/>
  <c r="M135" i="3" l="1"/>
  <c r="I136" i="3"/>
  <c r="K136" i="3" s="1"/>
  <c r="J136" i="3"/>
  <c r="L136" i="3" s="1"/>
  <c r="B138" i="3"/>
  <c r="G137" i="3"/>
  <c r="D137" i="3"/>
  <c r="H137" i="3"/>
  <c r="F137" i="3"/>
  <c r="C137" i="3"/>
  <c r="E137" i="3"/>
  <c r="T135" i="3"/>
  <c r="M121" i="2"/>
  <c r="J122" i="2"/>
  <c r="L122" i="2" s="1"/>
  <c r="T120" i="2"/>
  <c r="R121" i="2"/>
  <c r="S121" i="2" s="1"/>
  <c r="U121" i="2" s="1"/>
  <c r="Q122" i="2"/>
  <c r="I122" i="2"/>
  <c r="K122" i="2" s="1"/>
  <c r="M122" i="2" s="1"/>
  <c r="G123" i="2"/>
  <c r="N123" i="2" s="1"/>
  <c r="O123" i="2" s="1"/>
  <c r="P123" i="2" s="1"/>
  <c r="H123" i="2"/>
  <c r="F123" i="2"/>
  <c r="B124" i="2"/>
  <c r="E123" i="2"/>
  <c r="C123" i="2"/>
  <c r="D123" i="2"/>
  <c r="T136" i="3" l="1"/>
  <c r="M136" i="3"/>
  <c r="B139" i="3"/>
  <c r="D138" i="3"/>
  <c r="G138" i="3"/>
  <c r="F138" i="3"/>
  <c r="H138" i="3"/>
  <c r="C138" i="3"/>
  <c r="E138" i="3"/>
  <c r="I137" i="3"/>
  <c r="K137" i="3" s="1"/>
  <c r="J137" i="3"/>
  <c r="L137" i="3" s="1"/>
  <c r="J123" i="2"/>
  <c r="L123" i="2" s="1"/>
  <c r="T121" i="2"/>
  <c r="R122" i="2"/>
  <c r="S122" i="2" s="1"/>
  <c r="U122" i="2" s="1"/>
  <c r="Q123" i="2"/>
  <c r="R123" i="2" s="1"/>
  <c r="I123" i="2"/>
  <c r="K123" i="2" s="1"/>
  <c r="M123" i="2" s="1"/>
  <c r="H124" i="2"/>
  <c r="G124" i="2"/>
  <c r="N124" i="2" s="1"/>
  <c r="O124" i="2" s="1"/>
  <c r="P124" i="2" s="1"/>
  <c r="F124" i="2"/>
  <c r="B125" i="2"/>
  <c r="E124" i="2"/>
  <c r="C124" i="2"/>
  <c r="D124" i="2"/>
  <c r="J138" i="3" l="1"/>
  <c r="L138" i="3" s="1"/>
  <c r="T137" i="3"/>
  <c r="M137" i="3"/>
  <c r="I138" i="3"/>
  <c r="K138" i="3" s="1"/>
  <c r="B140" i="3"/>
  <c r="H139" i="3"/>
  <c r="G139" i="3"/>
  <c r="D139" i="3"/>
  <c r="F139" i="3"/>
  <c r="C139" i="3"/>
  <c r="E139" i="3"/>
  <c r="J124" i="2"/>
  <c r="L124" i="2" s="1"/>
  <c r="S123" i="2"/>
  <c r="U123" i="2" s="1"/>
  <c r="T123" i="2"/>
  <c r="T122" i="2"/>
  <c r="Q124" i="2"/>
  <c r="I124" i="2"/>
  <c r="K124" i="2" s="1"/>
  <c r="H125" i="2"/>
  <c r="G125" i="2"/>
  <c r="N125" i="2" s="1"/>
  <c r="O125" i="2" s="1"/>
  <c r="P125" i="2" s="1"/>
  <c r="F125" i="2"/>
  <c r="B126" i="2"/>
  <c r="E125" i="2"/>
  <c r="C125" i="2"/>
  <c r="D125" i="2"/>
  <c r="M138" i="3" l="1"/>
  <c r="I139" i="3"/>
  <c r="K139" i="3" s="1"/>
  <c r="B141" i="3"/>
  <c r="F140" i="3"/>
  <c r="H140" i="3"/>
  <c r="G140" i="3"/>
  <c r="D140" i="3"/>
  <c r="C140" i="3"/>
  <c r="E140" i="3"/>
  <c r="T138" i="3"/>
  <c r="J139" i="3"/>
  <c r="L139" i="3" s="1"/>
  <c r="M124" i="2"/>
  <c r="R124" i="2"/>
  <c r="S124" i="2" s="1"/>
  <c r="U124" i="2" s="1"/>
  <c r="H126" i="2"/>
  <c r="G126" i="2"/>
  <c r="N126" i="2" s="1"/>
  <c r="O126" i="2" s="1"/>
  <c r="P126" i="2" s="1"/>
  <c r="F126" i="2"/>
  <c r="J125" i="2"/>
  <c r="L125" i="2" s="1"/>
  <c r="Q125" i="2"/>
  <c r="I125" i="2"/>
  <c r="K125" i="2" s="1"/>
  <c r="B127" i="2"/>
  <c r="E126" i="2"/>
  <c r="D126" i="2"/>
  <c r="C126" i="2"/>
  <c r="M139" i="3" l="1"/>
  <c r="I140" i="3"/>
  <c r="K140" i="3" s="1"/>
  <c r="J140" i="3"/>
  <c r="L140" i="3" s="1"/>
  <c r="B142" i="3"/>
  <c r="G141" i="3"/>
  <c r="D141" i="3"/>
  <c r="H141" i="3"/>
  <c r="F141" i="3"/>
  <c r="C141" i="3"/>
  <c r="E141" i="3"/>
  <c r="T139" i="3"/>
  <c r="J126" i="2"/>
  <c r="L126" i="2" s="1"/>
  <c r="M125" i="2"/>
  <c r="R125" i="2"/>
  <c r="S125" i="2" s="1"/>
  <c r="U125" i="2" s="1"/>
  <c r="T124" i="2"/>
  <c r="Q126" i="2"/>
  <c r="I126" i="2"/>
  <c r="K126" i="2" s="1"/>
  <c r="F127" i="2"/>
  <c r="H127" i="2"/>
  <c r="G127" i="2"/>
  <c r="N127" i="2" s="1"/>
  <c r="O127" i="2" s="1"/>
  <c r="P127" i="2" s="1"/>
  <c r="B128" i="2"/>
  <c r="E127" i="2"/>
  <c r="C127" i="2"/>
  <c r="D127" i="2"/>
  <c r="J141" i="3" l="1"/>
  <c r="L141" i="3" s="1"/>
  <c r="T140" i="3"/>
  <c r="B143" i="3"/>
  <c r="D142" i="3"/>
  <c r="G142" i="3"/>
  <c r="F142" i="3"/>
  <c r="H142" i="3"/>
  <c r="C142" i="3"/>
  <c r="E142" i="3"/>
  <c r="M140" i="3"/>
  <c r="I141" i="3"/>
  <c r="K141" i="3" s="1"/>
  <c r="M126" i="2"/>
  <c r="T125" i="2"/>
  <c r="R126" i="2"/>
  <c r="S126" i="2" s="1"/>
  <c r="U126" i="2" s="1"/>
  <c r="Q127" i="2"/>
  <c r="I127" i="2"/>
  <c r="K127" i="2" s="1"/>
  <c r="H128" i="2"/>
  <c r="G128" i="2"/>
  <c r="N128" i="2" s="1"/>
  <c r="O128" i="2" s="1"/>
  <c r="P128" i="2" s="1"/>
  <c r="F128" i="2"/>
  <c r="J127" i="2"/>
  <c r="L127" i="2" s="1"/>
  <c r="B129" i="2"/>
  <c r="E128" i="2"/>
  <c r="C128" i="2"/>
  <c r="D128" i="2"/>
  <c r="M141" i="3" l="1"/>
  <c r="I142" i="3"/>
  <c r="K142" i="3" s="1"/>
  <c r="B144" i="3"/>
  <c r="H143" i="3"/>
  <c r="G143" i="3"/>
  <c r="F143" i="3"/>
  <c r="D143" i="3"/>
  <c r="C143" i="3"/>
  <c r="E143" i="3"/>
  <c r="T142" i="3"/>
  <c r="J142" i="3"/>
  <c r="L142" i="3" s="1"/>
  <c r="T141" i="3"/>
  <c r="T126" i="2"/>
  <c r="R127" i="2"/>
  <c r="S127" i="2" s="1"/>
  <c r="U127" i="2" s="1"/>
  <c r="G129" i="2"/>
  <c r="N129" i="2" s="1"/>
  <c r="O129" i="2" s="1"/>
  <c r="P129" i="2" s="1"/>
  <c r="H129" i="2"/>
  <c r="F129" i="2"/>
  <c r="J128" i="2"/>
  <c r="L128" i="2" s="1"/>
  <c r="Q128" i="2"/>
  <c r="I128" i="2"/>
  <c r="K128" i="2" s="1"/>
  <c r="M127" i="2"/>
  <c r="B130" i="2"/>
  <c r="E129" i="2"/>
  <c r="C129" i="2"/>
  <c r="D129" i="2"/>
  <c r="M142" i="3" l="1"/>
  <c r="I143" i="3"/>
  <c r="K143" i="3" s="1"/>
  <c r="J143" i="3"/>
  <c r="L143" i="3" s="1"/>
  <c r="B145" i="3"/>
  <c r="H144" i="3"/>
  <c r="G144" i="3"/>
  <c r="F144" i="3"/>
  <c r="D144" i="3"/>
  <c r="C144" i="3"/>
  <c r="E144" i="3"/>
  <c r="M128" i="2"/>
  <c r="R128" i="2"/>
  <c r="S128" i="2" s="1"/>
  <c r="U128" i="2" s="1"/>
  <c r="T127" i="2"/>
  <c r="Q129" i="2"/>
  <c r="R129" i="2" s="1"/>
  <c r="I129" i="2"/>
  <c r="K129" i="2" s="1"/>
  <c r="H130" i="2"/>
  <c r="G130" i="2"/>
  <c r="N130" i="2" s="1"/>
  <c r="O130" i="2" s="1"/>
  <c r="P130" i="2" s="1"/>
  <c r="F130" i="2"/>
  <c r="J129" i="2"/>
  <c r="L129" i="2" s="1"/>
  <c r="B131" i="2"/>
  <c r="E130" i="2"/>
  <c r="D130" i="2"/>
  <c r="C130" i="2"/>
  <c r="T143" i="3" l="1"/>
  <c r="M143" i="3"/>
  <c r="B146" i="3"/>
  <c r="G145" i="3"/>
  <c r="D145" i="3"/>
  <c r="H145" i="3"/>
  <c r="F145" i="3"/>
  <c r="C145" i="3"/>
  <c r="E145" i="3"/>
  <c r="J144" i="3"/>
  <c r="L144" i="3" s="1"/>
  <c r="I144" i="3"/>
  <c r="K144" i="3" s="1"/>
  <c r="J130" i="2"/>
  <c r="L130" i="2" s="1"/>
  <c r="S129" i="2"/>
  <c r="U129" i="2" s="1"/>
  <c r="T128" i="2"/>
  <c r="M129" i="2"/>
  <c r="T129" i="2"/>
  <c r="G131" i="2"/>
  <c r="N131" i="2" s="1"/>
  <c r="O131" i="2" s="1"/>
  <c r="P131" i="2" s="1"/>
  <c r="H131" i="2"/>
  <c r="F131" i="2"/>
  <c r="Q130" i="2"/>
  <c r="R130" i="2" s="1"/>
  <c r="S130" i="2" s="1"/>
  <c r="I130" i="2"/>
  <c r="K130" i="2" s="1"/>
  <c r="M130" i="2" s="1"/>
  <c r="B132" i="2"/>
  <c r="E131" i="2"/>
  <c r="C131" i="2"/>
  <c r="D131" i="2"/>
  <c r="M144" i="3" l="1"/>
  <c r="B147" i="3"/>
  <c r="F146" i="3"/>
  <c r="G146" i="3"/>
  <c r="D146" i="3"/>
  <c r="H146" i="3"/>
  <c r="C146" i="3"/>
  <c r="E146" i="3"/>
  <c r="I145" i="3"/>
  <c r="K145" i="3" s="1"/>
  <c r="J145" i="3"/>
  <c r="L145" i="3" s="1"/>
  <c r="T144" i="3"/>
  <c r="J131" i="2"/>
  <c r="L131" i="2" s="1"/>
  <c r="T130" i="2"/>
  <c r="H132" i="2"/>
  <c r="G132" i="2"/>
  <c r="N132" i="2" s="1"/>
  <c r="O132" i="2" s="1"/>
  <c r="P132" i="2" s="1"/>
  <c r="F132" i="2"/>
  <c r="U130" i="2"/>
  <c r="Q131" i="2"/>
  <c r="R131" i="2" s="1"/>
  <c r="S131" i="2" s="1"/>
  <c r="I131" i="2"/>
  <c r="K131" i="2" s="1"/>
  <c r="B133" i="2"/>
  <c r="E132" i="2"/>
  <c r="C132" i="2"/>
  <c r="D132" i="2"/>
  <c r="M131" i="2" l="1"/>
  <c r="M145" i="3"/>
  <c r="I146" i="3"/>
  <c r="K146" i="3" s="1"/>
  <c r="B148" i="3"/>
  <c r="H147" i="3"/>
  <c r="F147" i="3"/>
  <c r="G147" i="3"/>
  <c r="D147" i="3"/>
  <c r="C147" i="3"/>
  <c r="E147" i="3"/>
  <c r="J146" i="3"/>
  <c r="L146" i="3" s="1"/>
  <c r="T145" i="3"/>
  <c r="J132" i="2"/>
  <c r="L132" i="2" s="1"/>
  <c r="T131" i="2"/>
  <c r="H133" i="2"/>
  <c r="G133" i="2"/>
  <c r="N133" i="2" s="1"/>
  <c r="O133" i="2" s="1"/>
  <c r="P133" i="2" s="1"/>
  <c r="F133" i="2"/>
  <c r="U131" i="2"/>
  <c r="Q132" i="2"/>
  <c r="R132" i="2" s="1"/>
  <c r="S132" i="2" s="1"/>
  <c r="I132" i="2"/>
  <c r="K132" i="2" s="1"/>
  <c r="B134" i="2"/>
  <c r="E133" i="2"/>
  <c r="C133" i="2"/>
  <c r="D133" i="2"/>
  <c r="J133" i="2" s="1"/>
  <c r="L133" i="2" s="1"/>
  <c r="T146" i="3" l="1"/>
  <c r="M146" i="3"/>
  <c r="I147" i="3"/>
  <c r="K147" i="3" s="1"/>
  <c r="J147" i="3"/>
  <c r="L147" i="3" s="1"/>
  <c r="B149" i="3"/>
  <c r="H148" i="3"/>
  <c r="F148" i="3"/>
  <c r="G148" i="3"/>
  <c r="D148" i="3"/>
  <c r="C148" i="3"/>
  <c r="E148" i="3"/>
  <c r="M132" i="2"/>
  <c r="U132" i="2"/>
  <c r="Q133" i="2"/>
  <c r="R133" i="2" s="1"/>
  <c r="S133" i="2" s="1"/>
  <c r="I133" i="2"/>
  <c r="K133" i="2" s="1"/>
  <c r="M133" i="2" s="1"/>
  <c r="H134" i="2"/>
  <c r="G134" i="2"/>
  <c r="N134" i="2" s="1"/>
  <c r="O134" i="2" s="1"/>
  <c r="P134" i="2" s="1"/>
  <c r="F134" i="2"/>
  <c r="T132" i="2"/>
  <c r="B135" i="2"/>
  <c r="E134" i="2"/>
  <c r="D134" i="2"/>
  <c r="C134" i="2"/>
  <c r="M147" i="3" l="1"/>
  <c r="J148" i="3"/>
  <c r="L148" i="3" s="1"/>
  <c r="I148" i="3"/>
  <c r="K148" i="3" s="1"/>
  <c r="T147" i="3"/>
  <c r="B150" i="3"/>
  <c r="G149" i="3"/>
  <c r="D149" i="3"/>
  <c r="H149" i="3"/>
  <c r="F149" i="3"/>
  <c r="C149" i="3"/>
  <c r="E149" i="3"/>
  <c r="J134" i="2"/>
  <c r="L134" i="2" s="1"/>
  <c r="T133" i="2"/>
  <c r="H135" i="2"/>
  <c r="G135" i="2"/>
  <c r="N135" i="2" s="1"/>
  <c r="O135" i="2" s="1"/>
  <c r="P135" i="2" s="1"/>
  <c r="F135" i="2"/>
  <c r="Q134" i="2"/>
  <c r="I134" i="2"/>
  <c r="K134" i="2" s="1"/>
  <c r="U133" i="2"/>
  <c r="B136" i="2"/>
  <c r="E135" i="2"/>
  <c r="C135" i="2"/>
  <c r="D135" i="2"/>
  <c r="M148" i="3" l="1"/>
  <c r="J149" i="3"/>
  <c r="L149" i="3" s="1"/>
  <c r="B151" i="3"/>
  <c r="D150" i="3"/>
  <c r="G150" i="3"/>
  <c r="H150" i="3"/>
  <c r="F150" i="3"/>
  <c r="C150" i="3"/>
  <c r="E150" i="3"/>
  <c r="I149" i="3"/>
  <c r="K149" i="3" s="1"/>
  <c r="T148" i="3"/>
  <c r="J135" i="2"/>
  <c r="L135" i="2" s="1"/>
  <c r="M134" i="2"/>
  <c r="R134" i="2"/>
  <c r="S134" i="2" s="1"/>
  <c r="U134" i="2" s="1"/>
  <c r="Q135" i="2"/>
  <c r="R135" i="2" s="1"/>
  <c r="I135" i="2"/>
  <c r="K135" i="2" s="1"/>
  <c r="M135" i="2" s="1"/>
  <c r="H136" i="2"/>
  <c r="G136" i="2"/>
  <c r="N136" i="2" s="1"/>
  <c r="O136" i="2" s="1"/>
  <c r="P136" i="2" s="1"/>
  <c r="F136" i="2"/>
  <c r="B137" i="2"/>
  <c r="E136" i="2"/>
  <c r="C136" i="2"/>
  <c r="D136" i="2"/>
  <c r="M149" i="3" l="1"/>
  <c r="J150" i="3"/>
  <c r="L150" i="3" s="1"/>
  <c r="T149" i="3"/>
  <c r="I150" i="3"/>
  <c r="K150" i="3" s="1"/>
  <c r="B152" i="3"/>
  <c r="H151" i="3"/>
  <c r="F151" i="3"/>
  <c r="G151" i="3"/>
  <c r="D151" i="3"/>
  <c r="C151" i="3"/>
  <c r="E151" i="3"/>
  <c r="J136" i="2"/>
  <c r="L136" i="2" s="1"/>
  <c r="T134" i="2"/>
  <c r="S135" i="2"/>
  <c r="U135" i="2" s="1"/>
  <c r="T135" i="2"/>
  <c r="Q136" i="2"/>
  <c r="R136" i="2" s="1"/>
  <c r="S136" i="2" s="1"/>
  <c r="I136" i="2"/>
  <c r="K136" i="2" s="1"/>
  <c r="H137" i="2"/>
  <c r="G137" i="2"/>
  <c r="N137" i="2" s="1"/>
  <c r="O137" i="2" s="1"/>
  <c r="P137" i="2" s="1"/>
  <c r="F137" i="2"/>
  <c r="B138" i="2"/>
  <c r="E137" i="2"/>
  <c r="C137" i="2"/>
  <c r="D137" i="2"/>
  <c r="M150" i="3" l="1"/>
  <c r="J151" i="3"/>
  <c r="L151" i="3" s="1"/>
  <c r="B153" i="3"/>
  <c r="H152" i="3"/>
  <c r="F152" i="3"/>
  <c r="G152" i="3"/>
  <c r="D152" i="3"/>
  <c r="C152" i="3"/>
  <c r="E152" i="3"/>
  <c r="T150" i="3"/>
  <c r="I151" i="3"/>
  <c r="K151" i="3" s="1"/>
  <c r="M151" i="3" s="1"/>
  <c r="M136" i="2"/>
  <c r="T136" i="2"/>
  <c r="U136" i="2"/>
  <c r="H138" i="2"/>
  <c r="G138" i="2"/>
  <c r="N138" i="2" s="1"/>
  <c r="O138" i="2" s="1"/>
  <c r="P138" i="2" s="1"/>
  <c r="F138" i="2"/>
  <c r="Q137" i="2"/>
  <c r="R137" i="2" s="1"/>
  <c r="S137" i="2" s="1"/>
  <c r="I137" i="2"/>
  <c r="K137" i="2" s="1"/>
  <c r="J137" i="2"/>
  <c r="L137" i="2" s="1"/>
  <c r="B139" i="2"/>
  <c r="E138" i="2"/>
  <c r="D138" i="2"/>
  <c r="C138" i="2"/>
  <c r="T151" i="3" l="1"/>
  <c r="I152" i="3"/>
  <c r="K152" i="3" s="1"/>
  <c r="J152" i="3"/>
  <c r="L152" i="3" s="1"/>
  <c r="B154" i="3"/>
  <c r="G153" i="3"/>
  <c r="D153" i="3"/>
  <c r="H153" i="3"/>
  <c r="F153" i="3"/>
  <c r="C153" i="3"/>
  <c r="E153" i="3"/>
  <c r="J138" i="2"/>
  <c r="L138" i="2" s="1"/>
  <c r="U137" i="2"/>
  <c r="M137" i="2"/>
  <c r="Q138" i="2"/>
  <c r="R138" i="2" s="1"/>
  <c r="S138" i="2" s="1"/>
  <c r="I138" i="2"/>
  <c r="K138" i="2" s="1"/>
  <c r="G139" i="2"/>
  <c r="N139" i="2" s="1"/>
  <c r="O139" i="2" s="1"/>
  <c r="P139" i="2" s="1"/>
  <c r="H139" i="2"/>
  <c r="F139" i="2"/>
  <c r="T137" i="2"/>
  <c r="B140" i="2"/>
  <c r="E139" i="2"/>
  <c r="C139" i="2"/>
  <c r="D139" i="2"/>
  <c r="B155" i="3" l="1"/>
  <c r="G154" i="3"/>
  <c r="D154" i="3"/>
  <c r="F154" i="3"/>
  <c r="H154" i="3"/>
  <c r="C154" i="3"/>
  <c r="E154" i="3"/>
  <c r="I153" i="3"/>
  <c r="K153" i="3" s="1"/>
  <c r="J153" i="3"/>
  <c r="L153" i="3" s="1"/>
  <c r="M152" i="3"/>
  <c r="T152" i="3"/>
  <c r="M138" i="2"/>
  <c r="T138" i="2"/>
  <c r="U138" i="2"/>
  <c r="Q139" i="2"/>
  <c r="R139" i="2" s="1"/>
  <c r="S139" i="2" s="1"/>
  <c r="I139" i="2"/>
  <c r="K139" i="2" s="1"/>
  <c r="H140" i="2"/>
  <c r="G140" i="2"/>
  <c r="N140" i="2" s="1"/>
  <c r="O140" i="2" s="1"/>
  <c r="P140" i="2" s="1"/>
  <c r="F140" i="2"/>
  <c r="J139" i="2"/>
  <c r="L139" i="2" s="1"/>
  <c r="B141" i="2"/>
  <c r="E140" i="2"/>
  <c r="C140" i="2"/>
  <c r="D140" i="2"/>
  <c r="J140" i="2" s="1"/>
  <c r="L140" i="2" s="1"/>
  <c r="M153" i="3" l="1"/>
  <c r="I154" i="3"/>
  <c r="K154" i="3" s="1"/>
  <c r="B156" i="3"/>
  <c r="H155" i="3"/>
  <c r="G155" i="3"/>
  <c r="D155" i="3"/>
  <c r="F155" i="3"/>
  <c r="C155" i="3"/>
  <c r="E155" i="3"/>
  <c r="J154" i="3"/>
  <c r="L154" i="3" s="1"/>
  <c r="T153" i="3"/>
  <c r="T139" i="2"/>
  <c r="Q140" i="2"/>
  <c r="R140" i="2" s="1"/>
  <c r="S140" i="2" s="1"/>
  <c r="I140" i="2"/>
  <c r="K140" i="2" s="1"/>
  <c r="M140" i="2" s="1"/>
  <c r="M139" i="2"/>
  <c r="H141" i="2"/>
  <c r="G141" i="2"/>
  <c r="N141" i="2" s="1"/>
  <c r="O141" i="2" s="1"/>
  <c r="P141" i="2" s="1"/>
  <c r="F141" i="2"/>
  <c r="U139" i="2"/>
  <c r="B142" i="2"/>
  <c r="E141" i="2"/>
  <c r="C141" i="2"/>
  <c r="D141" i="2"/>
  <c r="I155" i="3" l="1"/>
  <c r="K155" i="3" s="1"/>
  <c r="B157" i="3"/>
  <c r="F156" i="3"/>
  <c r="H156" i="3"/>
  <c r="G156" i="3"/>
  <c r="D156" i="3"/>
  <c r="C156" i="3"/>
  <c r="E156" i="3"/>
  <c r="J155" i="3"/>
  <c r="L155" i="3" s="1"/>
  <c r="M154" i="3"/>
  <c r="T154" i="3"/>
  <c r="U140" i="2"/>
  <c r="H142" i="2"/>
  <c r="G142" i="2"/>
  <c r="N142" i="2" s="1"/>
  <c r="O142" i="2" s="1"/>
  <c r="P142" i="2" s="1"/>
  <c r="F142" i="2"/>
  <c r="Q141" i="2"/>
  <c r="R141" i="2" s="1"/>
  <c r="S141" i="2" s="1"/>
  <c r="I141" i="2"/>
  <c r="K141" i="2" s="1"/>
  <c r="J141" i="2"/>
  <c r="L141" i="2" s="1"/>
  <c r="T140" i="2"/>
  <c r="B143" i="2"/>
  <c r="E142" i="2"/>
  <c r="D142" i="2"/>
  <c r="C142" i="2"/>
  <c r="M155" i="3" l="1"/>
  <c r="I156" i="3"/>
  <c r="K156" i="3" s="1"/>
  <c r="J156" i="3"/>
  <c r="L156" i="3" s="1"/>
  <c r="B158" i="3"/>
  <c r="G157" i="3"/>
  <c r="D157" i="3"/>
  <c r="H157" i="3"/>
  <c r="F157" i="3"/>
  <c r="C157" i="3"/>
  <c r="E157" i="3"/>
  <c r="T155" i="3"/>
  <c r="J142" i="2"/>
  <c r="L142" i="2" s="1"/>
  <c r="U141" i="2"/>
  <c r="M141" i="2"/>
  <c r="Q142" i="2"/>
  <c r="R142" i="2" s="1"/>
  <c r="S142" i="2" s="1"/>
  <c r="I142" i="2"/>
  <c r="K142" i="2" s="1"/>
  <c r="G143" i="2"/>
  <c r="N143" i="2" s="1"/>
  <c r="O143" i="2" s="1"/>
  <c r="P143" i="2" s="1"/>
  <c r="H143" i="2"/>
  <c r="F143" i="2"/>
  <c r="T141" i="2"/>
  <c r="B144" i="2"/>
  <c r="E143" i="2"/>
  <c r="C143" i="2"/>
  <c r="D143" i="2"/>
  <c r="M156" i="3" l="1"/>
  <c r="J157" i="3"/>
  <c r="L157" i="3" s="1"/>
  <c r="B159" i="3"/>
  <c r="D158" i="3"/>
  <c r="G158" i="3"/>
  <c r="F158" i="3"/>
  <c r="H158" i="3"/>
  <c r="C158" i="3"/>
  <c r="E158" i="3"/>
  <c r="I157" i="3"/>
  <c r="K157" i="3" s="1"/>
  <c r="M157" i="3" s="1"/>
  <c r="T156" i="3"/>
  <c r="M142" i="2"/>
  <c r="T142" i="2"/>
  <c r="U142" i="2"/>
  <c r="Q143" i="2"/>
  <c r="R143" i="2" s="1"/>
  <c r="S143" i="2" s="1"/>
  <c r="I143" i="2"/>
  <c r="K143" i="2" s="1"/>
  <c r="H144" i="2"/>
  <c r="G144" i="2"/>
  <c r="N144" i="2" s="1"/>
  <c r="O144" i="2" s="1"/>
  <c r="P144" i="2" s="1"/>
  <c r="F144" i="2"/>
  <c r="J143" i="2"/>
  <c r="L143" i="2" s="1"/>
  <c r="B145" i="2"/>
  <c r="E144" i="2"/>
  <c r="C144" i="2"/>
  <c r="D144" i="2"/>
  <c r="T157" i="3" l="1"/>
  <c r="J158" i="3"/>
  <c r="L158" i="3" s="1"/>
  <c r="I158" i="3"/>
  <c r="K158" i="3" s="1"/>
  <c r="B160" i="3"/>
  <c r="H159" i="3"/>
  <c r="G159" i="3"/>
  <c r="F159" i="3"/>
  <c r="D159" i="3"/>
  <c r="C159" i="3"/>
  <c r="E159" i="3"/>
  <c r="J144" i="2"/>
  <c r="L144" i="2" s="1"/>
  <c r="T143" i="2"/>
  <c r="M143" i="2"/>
  <c r="G145" i="2"/>
  <c r="N145" i="2" s="1"/>
  <c r="O145" i="2" s="1"/>
  <c r="P145" i="2" s="1"/>
  <c r="H145" i="2"/>
  <c r="F145" i="2"/>
  <c r="Q144" i="2"/>
  <c r="R144" i="2" s="1"/>
  <c r="S144" i="2" s="1"/>
  <c r="I144" i="2"/>
  <c r="K144" i="2" s="1"/>
  <c r="M144" i="2" s="1"/>
  <c r="U143" i="2"/>
  <c r="B146" i="2"/>
  <c r="E145" i="2"/>
  <c r="C145" i="2"/>
  <c r="D145" i="2"/>
  <c r="M158" i="3" l="1"/>
  <c r="I159" i="3"/>
  <c r="K159" i="3" s="1"/>
  <c r="J159" i="3"/>
  <c r="L159" i="3" s="1"/>
  <c r="B161" i="3"/>
  <c r="H160" i="3"/>
  <c r="G160" i="3"/>
  <c r="F160" i="3"/>
  <c r="D160" i="3"/>
  <c r="C160" i="3"/>
  <c r="E160" i="3"/>
  <c r="T158" i="3"/>
  <c r="U144" i="2"/>
  <c r="H146" i="2"/>
  <c r="G146" i="2"/>
  <c r="N146" i="2" s="1"/>
  <c r="O146" i="2" s="1"/>
  <c r="P146" i="2" s="1"/>
  <c r="F146" i="2"/>
  <c r="J145" i="2"/>
  <c r="L145" i="2" s="1"/>
  <c r="Q145" i="2"/>
  <c r="R145" i="2" s="1"/>
  <c r="S145" i="2" s="1"/>
  <c r="I145" i="2"/>
  <c r="K145" i="2" s="1"/>
  <c r="T144" i="2"/>
  <c r="B147" i="2"/>
  <c r="E146" i="2"/>
  <c r="D146" i="2"/>
  <c r="J146" i="2" s="1"/>
  <c r="L146" i="2" s="1"/>
  <c r="C146" i="2"/>
  <c r="I160" i="3" l="1"/>
  <c r="K160" i="3" s="1"/>
  <c r="J160" i="3"/>
  <c r="L160" i="3" s="1"/>
  <c r="B162" i="3"/>
  <c r="G161" i="3"/>
  <c r="D161" i="3"/>
  <c r="H161" i="3"/>
  <c r="F161" i="3"/>
  <c r="C161" i="3"/>
  <c r="E161" i="3"/>
  <c r="M159" i="3"/>
  <c r="T159" i="3"/>
  <c r="M145" i="2"/>
  <c r="U145" i="2"/>
  <c r="Q146" i="2"/>
  <c r="R146" i="2" s="1"/>
  <c r="S146" i="2" s="1"/>
  <c r="I146" i="2"/>
  <c r="K146" i="2" s="1"/>
  <c r="M146" i="2" s="1"/>
  <c r="G147" i="2"/>
  <c r="N147" i="2" s="1"/>
  <c r="O147" i="2" s="1"/>
  <c r="P147" i="2" s="1"/>
  <c r="H147" i="2"/>
  <c r="F147" i="2"/>
  <c r="T145" i="2"/>
  <c r="B148" i="2"/>
  <c r="E147" i="2"/>
  <c r="C147" i="2"/>
  <c r="D147" i="2"/>
  <c r="T160" i="3" l="1"/>
  <c r="I161" i="3"/>
  <c r="K161" i="3" s="1"/>
  <c r="J161" i="3"/>
  <c r="L161" i="3" s="1"/>
  <c r="M160" i="3"/>
  <c r="B163" i="3"/>
  <c r="F162" i="3"/>
  <c r="G162" i="3"/>
  <c r="D162" i="3"/>
  <c r="H162" i="3"/>
  <c r="C162" i="3"/>
  <c r="E162" i="3"/>
  <c r="J147" i="2"/>
  <c r="L147" i="2" s="1"/>
  <c r="T146" i="2"/>
  <c r="Q147" i="2"/>
  <c r="R147" i="2" s="1"/>
  <c r="S147" i="2" s="1"/>
  <c r="I147" i="2"/>
  <c r="K147" i="2" s="1"/>
  <c r="H148" i="2"/>
  <c r="G148" i="2"/>
  <c r="N148" i="2" s="1"/>
  <c r="O148" i="2" s="1"/>
  <c r="P148" i="2" s="1"/>
  <c r="F148" i="2"/>
  <c r="U146" i="2"/>
  <c r="B149" i="2"/>
  <c r="E148" i="2"/>
  <c r="C148" i="2"/>
  <c r="D148" i="2"/>
  <c r="I162" i="3" l="1"/>
  <c r="K162" i="3" s="1"/>
  <c r="B164" i="3"/>
  <c r="H163" i="3"/>
  <c r="F163" i="3"/>
  <c r="G163" i="3"/>
  <c r="D163" i="3"/>
  <c r="C163" i="3"/>
  <c r="E163" i="3"/>
  <c r="J162" i="3"/>
  <c r="L162" i="3" s="1"/>
  <c r="M161" i="3"/>
  <c r="T161" i="3"/>
  <c r="M147" i="2"/>
  <c r="J148" i="2"/>
  <c r="L148" i="2" s="1"/>
  <c r="U147" i="2"/>
  <c r="H149" i="2"/>
  <c r="G149" i="2"/>
  <c r="N149" i="2" s="1"/>
  <c r="O149" i="2" s="1"/>
  <c r="P149" i="2" s="1"/>
  <c r="F149" i="2"/>
  <c r="Q148" i="2"/>
  <c r="R148" i="2" s="1"/>
  <c r="S148" i="2" s="1"/>
  <c r="I148" i="2"/>
  <c r="K148" i="2" s="1"/>
  <c r="T147" i="2"/>
  <c r="B150" i="2"/>
  <c r="E149" i="2"/>
  <c r="C149" i="2"/>
  <c r="D149" i="2"/>
  <c r="J149" i="2" s="1"/>
  <c r="L149" i="2" s="1"/>
  <c r="M148" i="2" l="1"/>
  <c r="M162" i="3"/>
  <c r="I163" i="3"/>
  <c r="K163" i="3" s="1"/>
  <c r="J163" i="3"/>
  <c r="L163" i="3" s="1"/>
  <c r="B165" i="3"/>
  <c r="H164" i="3"/>
  <c r="F164" i="3"/>
  <c r="G164" i="3"/>
  <c r="D164" i="3"/>
  <c r="C164" i="3"/>
  <c r="E164" i="3"/>
  <c r="T162" i="3"/>
  <c r="U148" i="2"/>
  <c r="Q149" i="2"/>
  <c r="R149" i="2" s="1"/>
  <c r="S149" i="2" s="1"/>
  <c r="I149" i="2"/>
  <c r="K149" i="2" s="1"/>
  <c r="M149" i="2" s="1"/>
  <c r="H150" i="2"/>
  <c r="G150" i="2"/>
  <c r="N150" i="2" s="1"/>
  <c r="O150" i="2" s="1"/>
  <c r="P150" i="2" s="1"/>
  <c r="F150" i="2"/>
  <c r="T148" i="2"/>
  <c r="B151" i="2"/>
  <c r="E150" i="2"/>
  <c r="D150" i="2"/>
  <c r="C150" i="2"/>
  <c r="M163" i="3" l="1"/>
  <c r="J164" i="3"/>
  <c r="L164" i="3" s="1"/>
  <c r="B166" i="3"/>
  <c r="G165" i="3"/>
  <c r="D165" i="3"/>
  <c r="H165" i="3"/>
  <c r="F165" i="3"/>
  <c r="C165" i="3"/>
  <c r="E165" i="3"/>
  <c r="I164" i="3"/>
  <c r="K164" i="3" s="1"/>
  <c r="T163" i="3"/>
  <c r="J150" i="2"/>
  <c r="L150" i="2" s="1"/>
  <c r="T149" i="2"/>
  <c r="H151" i="2"/>
  <c r="G151" i="2"/>
  <c r="N151" i="2" s="1"/>
  <c r="O151" i="2" s="1"/>
  <c r="P151" i="2" s="1"/>
  <c r="F151" i="2"/>
  <c r="Q150" i="2"/>
  <c r="R150" i="2" s="1"/>
  <c r="S150" i="2" s="1"/>
  <c r="I150" i="2"/>
  <c r="K150" i="2" s="1"/>
  <c r="U149" i="2"/>
  <c r="B152" i="2"/>
  <c r="E151" i="2"/>
  <c r="C151" i="2"/>
  <c r="D151" i="2"/>
  <c r="M164" i="3" l="1"/>
  <c r="J165" i="3"/>
  <c r="L165" i="3" s="1"/>
  <c r="B167" i="3"/>
  <c r="D166" i="3"/>
  <c r="G166" i="3"/>
  <c r="H166" i="3"/>
  <c r="F166" i="3"/>
  <c r="C166" i="3"/>
  <c r="E166" i="3"/>
  <c r="T164" i="3"/>
  <c r="I165" i="3"/>
  <c r="K165" i="3" s="1"/>
  <c r="M150" i="2"/>
  <c r="U150" i="2"/>
  <c r="H152" i="2"/>
  <c r="G152" i="2"/>
  <c r="N152" i="2" s="1"/>
  <c r="O152" i="2" s="1"/>
  <c r="P152" i="2" s="1"/>
  <c r="F152" i="2"/>
  <c r="T150" i="2"/>
  <c r="J151" i="2"/>
  <c r="L151" i="2" s="1"/>
  <c r="Q151" i="2"/>
  <c r="R151" i="2" s="1"/>
  <c r="S151" i="2" s="1"/>
  <c r="I151" i="2"/>
  <c r="K151" i="2" s="1"/>
  <c r="B153" i="2"/>
  <c r="E152" i="2"/>
  <c r="C152" i="2"/>
  <c r="D152" i="2"/>
  <c r="M165" i="3" l="1"/>
  <c r="J166" i="3"/>
  <c r="L166" i="3" s="1"/>
  <c r="I166" i="3"/>
  <c r="K166" i="3" s="1"/>
  <c r="T165" i="3"/>
  <c r="B168" i="3"/>
  <c r="H167" i="3"/>
  <c r="F167" i="3"/>
  <c r="G167" i="3"/>
  <c r="D167" i="3"/>
  <c r="C167" i="3"/>
  <c r="E167" i="3"/>
  <c r="M151" i="2"/>
  <c r="U151" i="2"/>
  <c r="T151" i="2"/>
  <c r="H153" i="2"/>
  <c r="G153" i="2"/>
  <c r="N153" i="2" s="1"/>
  <c r="O153" i="2" s="1"/>
  <c r="P153" i="2" s="1"/>
  <c r="F153" i="2"/>
  <c r="J152" i="2"/>
  <c r="L152" i="2" s="1"/>
  <c r="Q152" i="2"/>
  <c r="R152" i="2" s="1"/>
  <c r="S152" i="2" s="1"/>
  <c r="I152" i="2"/>
  <c r="K152" i="2" s="1"/>
  <c r="B154" i="2"/>
  <c r="E153" i="2"/>
  <c r="C153" i="2"/>
  <c r="D153" i="2"/>
  <c r="J153" i="2" s="1"/>
  <c r="L153" i="2" s="1"/>
  <c r="M166" i="3" l="1"/>
  <c r="J167" i="3"/>
  <c r="L167" i="3" s="1"/>
  <c r="I167" i="3"/>
  <c r="K167" i="3" s="1"/>
  <c r="T166" i="3"/>
  <c r="B169" i="3"/>
  <c r="H168" i="3"/>
  <c r="F168" i="3"/>
  <c r="G168" i="3"/>
  <c r="D168" i="3"/>
  <c r="J168" i="3" s="1"/>
  <c r="L168" i="3" s="1"/>
  <c r="C168" i="3"/>
  <c r="E168" i="3"/>
  <c r="M152" i="2"/>
  <c r="U152" i="2"/>
  <c r="Q153" i="2"/>
  <c r="R153" i="2" s="1"/>
  <c r="S153" i="2" s="1"/>
  <c r="I153" i="2"/>
  <c r="K153" i="2" s="1"/>
  <c r="M153" i="2" s="1"/>
  <c r="H154" i="2"/>
  <c r="G154" i="2"/>
  <c r="N154" i="2" s="1"/>
  <c r="O154" i="2" s="1"/>
  <c r="P154" i="2" s="1"/>
  <c r="F154" i="2"/>
  <c r="T152" i="2"/>
  <c r="B155" i="2"/>
  <c r="E154" i="2"/>
  <c r="D154" i="2"/>
  <c r="C154" i="2"/>
  <c r="M167" i="3" l="1"/>
  <c r="I168" i="3"/>
  <c r="K168" i="3" s="1"/>
  <c r="M168" i="3" s="1"/>
  <c r="B170" i="3"/>
  <c r="G169" i="3"/>
  <c r="D169" i="3"/>
  <c r="H169" i="3"/>
  <c r="F169" i="3"/>
  <c r="C169" i="3"/>
  <c r="E169" i="3"/>
  <c r="T167" i="3"/>
  <c r="T153" i="2"/>
  <c r="Q154" i="2"/>
  <c r="R154" i="2" s="1"/>
  <c r="S154" i="2" s="1"/>
  <c r="I154" i="2"/>
  <c r="K154" i="2" s="1"/>
  <c r="J154" i="2"/>
  <c r="L154" i="2" s="1"/>
  <c r="G155" i="2"/>
  <c r="N155" i="2" s="1"/>
  <c r="O155" i="2" s="1"/>
  <c r="P155" i="2" s="1"/>
  <c r="H155" i="2"/>
  <c r="F155" i="2"/>
  <c r="U153" i="2"/>
  <c r="B156" i="2"/>
  <c r="E155" i="2"/>
  <c r="C155" i="2"/>
  <c r="D155" i="2"/>
  <c r="B171" i="3" l="1"/>
  <c r="D170" i="3"/>
  <c r="G170" i="3"/>
  <c r="F170" i="3"/>
  <c r="H170" i="3"/>
  <c r="C170" i="3"/>
  <c r="E170" i="3"/>
  <c r="T168" i="3"/>
  <c r="I169" i="3"/>
  <c r="K169" i="3" s="1"/>
  <c r="J169" i="3"/>
  <c r="L169" i="3" s="1"/>
  <c r="J155" i="2"/>
  <c r="L155" i="2" s="1"/>
  <c r="M154" i="2"/>
  <c r="U154" i="2"/>
  <c r="Q155" i="2"/>
  <c r="R155" i="2" s="1"/>
  <c r="S155" i="2" s="1"/>
  <c r="I155" i="2"/>
  <c r="K155" i="2" s="1"/>
  <c r="M155" i="2" s="1"/>
  <c r="H156" i="2"/>
  <c r="G156" i="2"/>
  <c r="N156" i="2" s="1"/>
  <c r="O156" i="2" s="1"/>
  <c r="P156" i="2" s="1"/>
  <c r="F156" i="2"/>
  <c r="T154" i="2"/>
  <c r="B157" i="2"/>
  <c r="E156" i="2"/>
  <c r="C156" i="2"/>
  <c r="D156" i="2"/>
  <c r="M169" i="3" l="1"/>
  <c r="J170" i="3"/>
  <c r="L170" i="3" s="1"/>
  <c r="I170" i="3"/>
  <c r="K170" i="3" s="1"/>
  <c r="B172" i="3"/>
  <c r="H171" i="3"/>
  <c r="G171" i="3"/>
  <c r="D171" i="3"/>
  <c r="F171" i="3"/>
  <c r="C171" i="3"/>
  <c r="E171" i="3"/>
  <c r="T169" i="3"/>
  <c r="J156" i="2"/>
  <c r="L156" i="2" s="1"/>
  <c r="T155" i="2"/>
  <c r="Q156" i="2"/>
  <c r="R156" i="2" s="1"/>
  <c r="S156" i="2" s="1"/>
  <c r="I156" i="2"/>
  <c r="K156" i="2" s="1"/>
  <c r="H157" i="2"/>
  <c r="G157" i="2"/>
  <c r="N157" i="2" s="1"/>
  <c r="O157" i="2" s="1"/>
  <c r="P157" i="2" s="1"/>
  <c r="F157" i="2"/>
  <c r="U155" i="2"/>
  <c r="B158" i="2"/>
  <c r="E157" i="2"/>
  <c r="C157" i="2"/>
  <c r="D157" i="2"/>
  <c r="M170" i="3" l="1"/>
  <c r="T170" i="3"/>
  <c r="I171" i="3"/>
  <c r="K171" i="3" s="1"/>
  <c r="B173" i="3"/>
  <c r="F172" i="3"/>
  <c r="H172" i="3"/>
  <c r="G172" i="3"/>
  <c r="D172" i="3"/>
  <c r="C172" i="3"/>
  <c r="E172" i="3"/>
  <c r="J171" i="3"/>
  <c r="L171" i="3" s="1"/>
  <c r="J157" i="2"/>
  <c r="L157" i="2" s="1"/>
  <c r="M156" i="2"/>
  <c r="T156" i="2"/>
  <c r="H158" i="2"/>
  <c r="G158" i="2"/>
  <c r="N158" i="2" s="1"/>
  <c r="O158" i="2" s="1"/>
  <c r="P158" i="2" s="1"/>
  <c r="F158" i="2"/>
  <c r="Q157" i="2"/>
  <c r="R157" i="2" s="1"/>
  <c r="S157" i="2" s="1"/>
  <c r="I157" i="2"/>
  <c r="K157" i="2" s="1"/>
  <c r="U156" i="2"/>
  <c r="B159" i="2"/>
  <c r="E158" i="2"/>
  <c r="D158" i="2"/>
  <c r="C158" i="2"/>
  <c r="J172" i="3" l="1"/>
  <c r="L172" i="3" s="1"/>
  <c r="B174" i="3"/>
  <c r="G173" i="3"/>
  <c r="D173" i="3"/>
  <c r="H173" i="3"/>
  <c r="F173" i="3"/>
  <c r="C173" i="3"/>
  <c r="E173" i="3"/>
  <c r="I172" i="3"/>
  <c r="K172" i="3" s="1"/>
  <c r="T171" i="3"/>
  <c r="M171" i="3"/>
  <c r="M157" i="2"/>
  <c r="J158" i="2"/>
  <c r="L158" i="2" s="1"/>
  <c r="U157" i="2"/>
  <c r="Q158" i="2"/>
  <c r="R158" i="2" s="1"/>
  <c r="S158" i="2" s="1"/>
  <c r="I158" i="2"/>
  <c r="K158" i="2" s="1"/>
  <c r="G159" i="2"/>
  <c r="N159" i="2" s="1"/>
  <c r="O159" i="2" s="1"/>
  <c r="P159" i="2" s="1"/>
  <c r="H159" i="2"/>
  <c r="F159" i="2"/>
  <c r="T157" i="2"/>
  <c r="B160" i="2"/>
  <c r="E159" i="2"/>
  <c r="C159" i="2"/>
  <c r="D159" i="2"/>
  <c r="M172" i="3" l="1"/>
  <c r="T172" i="3"/>
  <c r="I173" i="3"/>
  <c r="K173" i="3" s="1"/>
  <c r="J173" i="3"/>
  <c r="L173" i="3" s="1"/>
  <c r="B175" i="3"/>
  <c r="G174" i="3"/>
  <c r="F174" i="3"/>
  <c r="D174" i="3"/>
  <c r="J174" i="3" s="1"/>
  <c r="L174" i="3" s="1"/>
  <c r="H174" i="3"/>
  <c r="C174" i="3"/>
  <c r="E174" i="3"/>
  <c r="J159" i="2"/>
  <c r="L159" i="2" s="1"/>
  <c r="M158" i="2"/>
  <c r="U158" i="2"/>
  <c r="Q159" i="2"/>
  <c r="R159" i="2" s="1"/>
  <c r="S159" i="2" s="1"/>
  <c r="I159" i="2"/>
  <c r="K159" i="2" s="1"/>
  <c r="M159" i="2" s="1"/>
  <c r="H160" i="2"/>
  <c r="G160" i="2"/>
  <c r="N160" i="2" s="1"/>
  <c r="O160" i="2" s="1"/>
  <c r="P160" i="2" s="1"/>
  <c r="F160" i="2"/>
  <c r="T158" i="2"/>
  <c r="B161" i="2"/>
  <c r="E160" i="2"/>
  <c r="C160" i="2"/>
  <c r="D160" i="2"/>
  <c r="I174" i="3" l="1"/>
  <c r="K174" i="3" s="1"/>
  <c r="M174" i="3" s="1"/>
  <c r="B176" i="3"/>
  <c r="H175" i="3"/>
  <c r="G175" i="3"/>
  <c r="F175" i="3"/>
  <c r="D175" i="3"/>
  <c r="C175" i="3"/>
  <c r="E175" i="3"/>
  <c r="M173" i="3"/>
  <c r="T173" i="3"/>
  <c r="J160" i="2"/>
  <c r="L160" i="2" s="1"/>
  <c r="T159" i="2"/>
  <c r="Q160" i="2"/>
  <c r="I160" i="2"/>
  <c r="K160" i="2" s="1"/>
  <c r="G161" i="2"/>
  <c r="N161" i="2" s="1"/>
  <c r="O161" i="2" s="1"/>
  <c r="P161" i="2" s="1"/>
  <c r="H161" i="2"/>
  <c r="F161" i="2"/>
  <c r="U159" i="2"/>
  <c r="B162" i="2"/>
  <c r="E161" i="2"/>
  <c r="C161" i="2"/>
  <c r="D161" i="2"/>
  <c r="J161" i="2" l="1"/>
  <c r="L161" i="2" s="1"/>
  <c r="I175" i="3"/>
  <c r="K175" i="3" s="1"/>
  <c r="J175" i="3"/>
  <c r="L175" i="3" s="1"/>
  <c r="B177" i="3"/>
  <c r="H176" i="3"/>
  <c r="G176" i="3"/>
  <c r="F176" i="3"/>
  <c r="D176" i="3"/>
  <c r="C176" i="3"/>
  <c r="E176" i="3"/>
  <c r="T174" i="3"/>
  <c r="M160" i="2"/>
  <c r="R160" i="2"/>
  <c r="S160" i="2" s="1"/>
  <c r="U160" i="2" s="1"/>
  <c r="Q161" i="2"/>
  <c r="R161" i="2" s="1"/>
  <c r="I161" i="2"/>
  <c r="K161" i="2" s="1"/>
  <c r="M161" i="2" s="1"/>
  <c r="H162" i="2"/>
  <c r="G162" i="2"/>
  <c r="N162" i="2" s="1"/>
  <c r="O162" i="2" s="1"/>
  <c r="P162" i="2" s="1"/>
  <c r="F162" i="2"/>
  <c r="B163" i="2"/>
  <c r="E162" i="2"/>
  <c r="D162" i="2"/>
  <c r="C162" i="2"/>
  <c r="I176" i="3" l="1"/>
  <c r="K176" i="3" s="1"/>
  <c r="T175" i="3"/>
  <c r="J176" i="3"/>
  <c r="L176" i="3" s="1"/>
  <c r="B178" i="3"/>
  <c r="G177" i="3"/>
  <c r="D177" i="3"/>
  <c r="H177" i="3"/>
  <c r="F177" i="3"/>
  <c r="C177" i="3"/>
  <c r="E177" i="3"/>
  <c r="M175" i="3"/>
  <c r="J162" i="2"/>
  <c r="L162" i="2" s="1"/>
  <c r="T160" i="2"/>
  <c r="S161" i="2"/>
  <c r="U161" i="2" s="1"/>
  <c r="T161" i="2"/>
  <c r="Q162" i="2"/>
  <c r="R162" i="2" s="1"/>
  <c r="S162" i="2" s="1"/>
  <c r="I162" i="2"/>
  <c r="K162" i="2" s="1"/>
  <c r="G163" i="2"/>
  <c r="N163" i="2" s="1"/>
  <c r="O163" i="2" s="1"/>
  <c r="P163" i="2" s="1"/>
  <c r="H163" i="2"/>
  <c r="F163" i="2"/>
  <c r="B164" i="2"/>
  <c r="E163" i="2"/>
  <c r="C163" i="2"/>
  <c r="D163" i="2"/>
  <c r="M176" i="3" l="1"/>
  <c r="B179" i="3"/>
  <c r="F178" i="3"/>
  <c r="D178" i="3"/>
  <c r="G178" i="3"/>
  <c r="H178" i="3"/>
  <c r="C178" i="3"/>
  <c r="E178" i="3"/>
  <c r="I177" i="3"/>
  <c r="K177" i="3" s="1"/>
  <c r="J177" i="3"/>
  <c r="L177" i="3" s="1"/>
  <c r="T176" i="3"/>
  <c r="M162" i="2"/>
  <c r="T162" i="2"/>
  <c r="U162" i="2"/>
  <c r="Q163" i="2"/>
  <c r="R163" i="2" s="1"/>
  <c r="S163" i="2" s="1"/>
  <c r="I163" i="2"/>
  <c r="K163" i="2" s="1"/>
  <c r="H164" i="2"/>
  <c r="G164" i="2"/>
  <c r="N164" i="2" s="1"/>
  <c r="O164" i="2" s="1"/>
  <c r="P164" i="2" s="1"/>
  <c r="F164" i="2"/>
  <c r="J163" i="2"/>
  <c r="L163" i="2" s="1"/>
  <c r="B165" i="2"/>
  <c r="E164" i="2"/>
  <c r="C164" i="2"/>
  <c r="D164" i="2"/>
  <c r="M177" i="3" l="1"/>
  <c r="I178" i="3"/>
  <c r="K178" i="3" s="1"/>
  <c r="B180" i="3"/>
  <c r="H179" i="3"/>
  <c r="F179" i="3"/>
  <c r="G179" i="3"/>
  <c r="D179" i="3"/>
  <c r="C179" i="3"/>
  <c r="E179" i="3"/>
  <c r="J178" i="3"/>
  <c r="L178" i="3" s="1"/>
  <c r="T177" i="3"/>
  <c r="J164" i="2"/>
  <c r="L164" i="2" s="1"/>
  <c r="T163" i="2"/>
  <c r="Q164" i="2"/>
  <c r="R164" i="2" s="1"/>
  <c r="S164" i="2" s="1"/>
  <c r="I164" i="2"/>
  <c r="K164" i="2" s="1"/>
  <c r="M163" i="2"/>
  <c r="H165" i="2"/>
  <c r="G165" i="2"/>
  <c r="N165" i="2" s="1"/>
  <c r="O165" i="2" s="1"/>
  <c r="P165" i="2" s="1"/>
  <c r="F165" i="2"/>
  <c r="U163" i="2"/>
  <c r="B166" i="2"/>
  <c r="E165" i="2"/>
  <c r="C165" i="2"/>
  <c r="D165" i="2"/>
  <c r="M164" i="2" l="1"/>
  <c r="T178" i="3"/>
  <c r="J179" i="3"/>
  <c r="L179" i="3" s="1"/>
  <c r="B181" i="3"/>
  <c r="H180" i="3"/>
  <c r="F180" i="3"/>
  <c r="G180" i="3"/>
  <c r="D180" i="3"/>
  <c r="C180" i="3"/>
  <c r="E180" i="3"/>
  <c r="M178" i="3"/>
  <c r="I179" i="3"/>
  <c r="K179" i="3" s="1"/>
  <c r="U164" i="2"/>
  <c r="Q165" i="2"/>
  <c r="R165" i="2" s="1"/>
  <c r="S165" i="2" s="1"/>
  <c r="I165" i="2"/>
  <c r="K165" i="2" s="1"/>
  <c r="H166" i="2"/>
  <c r="G166" i="2"/>
  <c r="N166" i="2" s="1"/>
  <c r="O166" i="2" s="1"/>
  <c r="P166" i="2" s="1"/>
  <c r="F166" i="2"/>
  <c r="J165" i="2"/>
  <c r="L165" i="2" s="1"/>
  <c r="T164" i="2"/>
  <c r="B167" i="2"/>
  <c r="E166" i="2"/>
  <c r="D166" i="2"/>
  <c r="C166" i="2"/>
  <c r="M179" i="3" l="1"/>
  <c r="J180" i="3"/>
  <c r="L180" i="3" s="1"/>
  <c r="T179" i="3"/>
  <c r="I180" i="3"/>
  <c r="K180" i="3" s="1"/>
  <c r="B182" i="3"/>
  <c r="G181" i="3"/>
  <c r="D181" i="3"/>
  <c r="H181" i="3"/>
  <c r="F181" i="3"/>
  <c r="C181" i="3"/>
  <c r="E181" i="3"/>
  <c r="J166" i="2"/>
  <c r="L166" i="2" s="1"/>
  <c r="U165" i="2"/>
  <c r="M165" i="2"/>
  <c r="H167" i="2"/>
  <c r="G167" i="2"/>
  <c r="N167" i="2" s="1"/>
  <c r="O167" i="2" s="1"/>
  <c r="P167" i="2" s="1"/>
  <c r="F167" i="2"/>
  <c r="Q166" i="2"/>
  <c r="R166" i="2" s="1"/>
  <c r="S166" i="2" s="1"/>
  <c r="I166" i="2"/>
  <c r="K166" i="2" s="1"/>
  <c r="T165" i="2"/>
  <c r="B168" i="2"/>
  <c r="E167" i="2"/>
  <c r="C167" i="2"/>
  <c r="D167" i="2"/>
  <c r="M166" i="2" l="1"/>
  <c r="M180" i="3"/>
  <c r="J181" i="3"/>
  <c r="L181" i="3" s="1"/>
  <c r="B183" i="3"/>
  <c r="G182" i="3"/>
  <c r="D182" i="3"/>
  <c r="H182" i="3"/>
  <c r="F182" i="3"/>
  <c r="C182" i="3"/>
  <c r="E182" i="3"/>
  <c r="T180" i="3"/>
  <c r="I181" i="3"/>
  <c r="K181" i="3" s="1"/>
  <c r="U166" i="2"/>
  <c r="H168" i="2"/>
  <c r="G168" i="2"/>
  <c r="N168" i="2" s="1"/>
  <c r="O168" i="2" s="1"/>
  <c r="P168" i="2" s="1"/>
  <c r="F168" i="2"/>
  <c r="Q167" i="2"/>
  <c r="R167" i="2" s="1"/>
  <c r="S167" i="2" s="1"/>
  <c r="I167" i="2"/>
  <c r="K167" i="2" s="1"/>
  <c r="J167" i="2"/>
  <c r="L167" i="2" s="1"/>
  <c r="T166" i="2"/>
  <c r="B169" i="2"/>
  <c r="E168" i="2"/>
  <c r="C168" i="2"/>
  <c r="D168" i="2"/>
  <c r="J168" i="2" l="1"/>
  <c r="L168" i="2" s="1"/>
  <c r="M181" i="3"/>
  <c r="I182" i="3"/>
  <c r="K182" i="3" s="1"/>
  <c r="T181" i="3"/>
  <c r="J182" i="3"/>
  <c r="L182" i="3" s="1"/>
  <c r="B184" i="3"/>
  <c r="H183" i="3"/>
  <c r="F183" i="3"/>
  <c r="G183" i="3"/>
  <c r="D183" i="3"/>
  <c r="C183" i="3"/>
  <c r="E183" i="3"/>
  <c r="U167" i="2"/>
  <c r="H169" i="2"/>
  <c r="G169" i="2"/>
  <c r="N169" i="2" s="1"/>
  <c r="O169" i="2" s="1"/>
  <c r="P169" i="2" s="1"/>
  <c r="F169" i="2"/>
  <c r="M167" i="2"/>
  <c r="Q168" i="2"/>
  <c r="R168" i="2" s="1"/>
  <c r="S168" i="2" s="1"/>
  <c r="I168" i="2"/>
  <c r="K168" i="2" s="1"/>
  <c r="M168" i="2" s="1"/>
  <c r="T167" i="2"/>
  <c r="B170" i="2"/>
  <c r="E169" i="2"/>
  <c r="C169" i="2"/>
  <c r="D169" i="2"/>
  <c r="T182" i="3" l="1"/>
  <c r="I183" i="3"/>
  <c r="K183" i="3" s="1"/>
  <c r="J183" i="3"/>
  <c r="L183" i="3" s="1"/>
  <c r="B185" i="3"/>
  <c r="H184" i="3"/>
  <c r="F184" i="3"/>
  <c r="G184" i="3"/>
  <c r="D184" i="3"/>
  <c r="C184" i="3"/>
  <c r="E184" i="3"/>
  <c r="M182" i="3"/>
  <c r="U168" i="2"/>
  <c r="H170" i="2"/>
  <c r="G170" i="2"/>
  <c r="N170" i="2" s="1"/>
  <c r="O170" i="2" s="1"/>
  <c r="P170" i="2" s="1"/>
  <c r="F170" i="2"/>
  <c r="T168" i="2"/>
  <c r="J169" i="2"/>
  <c r="L169" i="2" s="1"/>
  <c r="Q169" i="2"/>
  <c r="R169" i="2" s="1"/>
  <c r="S169" i="2" s="1"/>
  <c r="I169" i="2"/>
  <c r="K169" i="2" s="1"/>
  <c r="B171" i="2"/>
  <c r="E170" i="2"/>
  <c r="D170" i="2"/>
  <c r="J170" i="2" s="1"/>
  <c r="L170" i="2" s="1"/>
  <c r="C170" i="2"/>
  <c r="M183" i="3" l="1"/>
  <c r="T183" i="3"/>
  <c r="J184" i="3"/>
  <c r="L184" i="3" s="1"/>
  <c r="B186" i="3"/>
  <c r="G185" i="3"/>
  <c r="D185" i="3"/>
  <c r="H185" i="3"/>
  <c r="F185" i="3"/>
  <c r="C185" i="3"/>
  <c r="E185" i="3"/>
  <c r="I184" i="3"/>
  <c r="K184" i="3" s="1"/>
  <c r="U169" i="2"/>
  <c r="T169" i="2"/>
  <c r="G171" i="2"/>
  <c r="N171" i="2" s="1"/>
  <c r="O171" i="2" s="1"/>
  <c r="P171" i="2" s="1"/>
  <c r="H171" i="2"/>
  <c r="F171" i="2"/>
  <c r="M169" i="2"/>
  <c r="Q170" i="2"/>
  <c r="R170" i="2" s="1"/>
  <c r="S170" i="2" s="1"/>
  <c r="I170" i="2"/>
  <c r="K170" i="2" s="1"/>
  <c r="M170" i="2" s="1"/>
  <c r="B172" i="2"/>
  <c r="E171" i="2"/>
  <c r="C171" i="2"/>
  <c r="D171" i="2"/>
  <c r="M184" i="3" l="1"/>
  <c r="T184" i="3"/>
  <c r="I185" i="3"/>
  <c r="K185" i="3" s="1"/>
  <c r="J185" i="3"/>
  <c r="L185" i="3" s="1"/>
  <c r="B187" i="3"/>
  <c r="D186" i="3"/>
  <c r="G186" i="3"/>
  <c r="F186" i="3"/>
  <c r="H186" i="3"/>
  <c r="C186" i="3"/>
  <c r="E186" i="3"/>
  <c r="J171" i="2"/>
  <c r="L171" i="2" s="1"/>
  <c r="U170" i="2"/>
  <c r="Q171" i="2"/>
  <c r="R171" i="2" s="1"/>
  <c r="S171" i="2" s="1"/>
  <c r="I171" i="2"/>
  <c r="K171" i="2" s="1"/>
  <c r="H172" i="2"/>
  <c r="G172" i="2"/>
  <c r="N172" i="2" s="1"/>
  <c r="O172" i="2" s="1"/>
  <c r="P172" i="2" s="1"/>
  <c r="F172" i="2"/>
  <c r="T170" i="2"/>
  <c r="B173" i="2"/>
  <c r="E172" i="2"/>
  <c r="C172" i="2"/>
  <c r="D172" i="2"/>
  <c r="J186" i="3" l="1"/>
  <c r="L186" i="3" s="1"/>
  <c r="I186" i="3"/>
  <c r="K186" i="3" s="1"/>
  <c r="M186" i="3" s="1"/>
  <c r="B188" i="3"/>
  <c r="H187" i="3"/>
  <c r="G187" i="3"/>
  <c r="D187" i="3"/>
  <c r="F187" i="3"/>
  <c r="C187" i="3"/>
  <c r="E187" i="3"/>
  <c r="M185" i="3"/>
  <c r="T185" i="3"/>
  <c r="M171" i="2"/>
  <c r="J172" i="2"/>
  <c r="L172" i="2" s="1"/>
  <c r="U171" i="2"/>
  <c r="Q172" i="2"/>
  <c r="R172" i="2" s="1"/>
  <c r="S172" i="2" s="1"/>
  <c r="I172" i="2"/>
  <c r="K172" i="2" s="1"/>
  <c r="H173" i="2"/>
  <c r="G173" i="2"/>
  <c r="N173" i="2" s="1"/>
  <c r="O173" i="2" s="1"/>
  <c r="P173" i="2" s="1"/>
  <c r="F173" i="2"/>
  <c r="T171" i="2"/>
  <c r="B174" i="2"/>
  <c r="E173" i="2"/>
  <c r="C173" i="2"/>
  <c r="D173" i="2"/>
  <c r="T186" i="3" l="1"/>
  <c r="B189" i="3"/>
  <c r="F188" i="3"/>
  <c r="H188" i="3"/>
  <c r="G188" i="3"/>
  <c r="D188" i="3"/>
  <c r="C188" i="3"/>
  <c r="E188" i="3"/>
  <c r="J187" i="3"/>
  <c r="L187" i="3" s="1"/>
  <c r="I187" i="3"/>
  <c r="K187" i="3" s="1"/>
  <c r="J173" i="2"/>
  <c r="L173" i="2" s="1"/>
  <c r="M172" i="2"/>
  <c r="U172" i="2"/>
  <c r="H174" i="2"/>
  <c r="G174" i="2"/>
  <c r="N174" i="2" s="1"/>
  <c r="O174" i="2" s="1"/>
  <c r="P174" i="2" s="1"/>
  <c r="F174" i="2"/>
  <c r="Q173" i="2"/>
  <c r="R173" i="2" s="1"/>
  <c r="S173" i="2" s="1"/>
  <c r="I173" i="2"/>
  <c r="K173" i="2" s="1"/>
  <c r="T172" i="2"/>
  <c r="B175" i="2"/>
  <c r="E174" i="2"/>
  <c r="D174" i="2"/>
  <c r="C174" i="2"/>
  <c r="M173" i="2" l="1"/>
  <c r="M187" i="3"/>
  <c r="I188" i="3"/>
  <c r="K188" i="3" s="1"/>
  <c r="T187" i="3"/>
  <c r="J188" i="3"/>
  <c r="L188" i="3" s="1"/>
  <c r="B190" i="3"/>
  <c r="G189" i="3"/>
  <c r="D189" i="3"/>
  <c r="H189" i="3"/>
  <c r="F189" i="3"/>
  <c r="C189" i="3"/>
  <c r="E189" i="3"/>
  <c r="J174" i="2"/>
  <c r="L174" i="2" s="1"/>
  <c r="U173" i="2"/>
  <c r="Q174" i="2"/>
  <c r="R174" i="2" s="1"/>
  <c r="S174" i="2" s="1"/>
  <c r="I174" i="2"/>
  <c r="K174" i="2" s="1"/>
  <c r="G175" i="2"/>
  <c r="N175" i="2" s="1"/>
  <c r="O175" i="2" s="1"/>
  <c r="P175" i="2" s="1"/>
  <c r="H175" i="2"/>
  <c r="F175" i="2"/>
  <c r="T173" i="2"/>
  <c r="B176" i="2"/>
  <c r="E175" i="2"/>
  <c r="C175" i="2"/>
  <c r="D175" i="2"/>
  <c r="M188" i="3" l="1"/>
  <c r="T188" i="3"/>
  <c r="B191" i="3"/>
  <c r="D190" i="3"/>
  <c r="G190" i="3"/>
  <c r="F190" i="3"/>
  <c r="H190" i="3"/>
  <c r="C190" i="3"/>
  <c r="E190" i="3"/>
  <c r="I189" i="3"/>
  <c r="K189" i="3" s="1"/>
  <c r="J189" i="3"/>
  <c r="L189" i="3" s="1"/>
  <c r="J175" i="2"/>
  <c r="L175" i="2" s="1"/>
  <c r="M174" i="2"/>
  <c r="T174" i="2"/>
  <c r="G176" i="2"/>
  <c r="N176" i="2" s="1"/>
  <c r="O176" i="2" s="1"/>
  <c r="P176" i="2" s="1"/>
  <c r="H176" i="2"/>
  <c r="F176" i="2"/>
  <c r="Q175" i="2"/>
  <c r="R175" i="2" s="1"/>
  <c r="S175" i="2" s="1"/>
  <c r="I175" i="2"/>
  <c r="K175" i="2" s="1"/>
  <c r="U174" i="2"/>
  <c r="B177" i="2"/>
  <c r="E176" i="2"/>
  <c r="C176" i="2"/>
  <c r="D176" i="2"/>
  <c r="M175" i="2" l="1"/>
  <c r="J190" i="3"/>
  <c r="L190" i="3" s="1"/>
  <c r="M189" i="3"/>
  <c r="I190" i="3"/>
  <c r="K190" i="3" s="1"/>
  <c r="B192" i="3"/>
  <c r="H191" i="3"/>
  <c r="G191" i="3"/>
  <c r="F191" i="3"/>
  <c r="D191" i="3"/>
  <c r="C191" i="3"/>
  <c r="E191" i="3"/>
  <c r="T189" i="3"/>
  <c r="J176" i="2"/>
  <c r="L176" i="2" s="1"/>
  <c r="U175" i="2"/>
  <c r="T175" i="2"/>
  <c r="Q176" i="2"/>
  <c r="R176" i="2" s="1"/>
  <c r="S176" i="2" s="1"/>
  <c r="I176" i="2"/>
  <c r="K176" i="2" s="1"/>
  <c r="M176" i="2" s="1"/>
  <c r="H177" i="2"/>
  <c r="G177" i="2"/>
  <c r="N177" i="2" s="1"/>
  <c r="O177" i="2" s="1"/>
  <c r="P177" i="2" s="1"/>
  <c r="F177" i="2"/>
  <c r="B178" i="2"/>
  <c r="E177" i="2"/>
  <c r="C177" i="2"/>
  <c r="D177" i="2"/>
  <c r="M190" i="3" l="1"/>
  <c r="T190" i="3"/>
  <c r="I191" i="3"/>
  <c r="K191" i="3" s="1"/>
  <c r="J191" i="3"/>
  <c r="L191" i="3" s="1"/>
  <c r="B193" i="3"/>
  <c r="H192" i="3"/>
  <c r="G192" i="3"/>
  <c r="F192" i="3"/>
  <c r="D192" i="3"/>
  <c r="C192" i="3"/>
  <c r="E192" i="3"/>
  <c r="T176" i="2"/>
  <c r="Q177" i="2"/>
  <c r="R177" i="2" s="1"/>
  <c r="S177" i="2" s="1"/>
  <c r="I177" i="2"/>
  <c r="K177" i="2" s="1"/>
  <c r="U176" i="2"/>
  <c r="J177" i="2"/>
  <c r="L177" i="2" s="1"/>
  <c r="H178" i="2"/>
  <c r="G178" i="2"/>
  <c r="N178" i="2" s="1"/>
  <c r="O178" i="2" s="1"/>
  <c r="P178" i="2" s="1"/>
  <c r="F178" i="2"/>
  <c r="B179" i="2"/>
  <c r="E178" i="2"/>
  <c r="D178" i="2"/>
  <c r="C178" i="2"/>
  <c r="J178" i="2" l="1"/>
  <c r="L178" i="2" s="1"/>
  <c r="T191" i="3"/>
  <c r="J192" i="3"/>
  <c r="L192" i="3" s="1"/>
  <c r="I192" i="3"/>
  <c r="K192" i="3" s="1"/>
  <c r="B194" i="3"/>
  <c r="G193" i="3"/>
  <c r="D193" i="3"/>
  <c r="H193" i="3"/>
  <c r="F193" i="3"/>
  <c r="C193" i="3"/>
  <c r="E193" i="3"/>
  <c r="M191" i="3"/>
  <c r="T177" i="2"/>
  <c r="Q178" i="2"/>
  <c r="R178" i="2" s="1"/>
  <c r="S178" i="2" s="1"/>
  <c r="I178" i="2"/>
  <c r="K178" i="2" s="1"/>
  <c r="G179" i="2"/>
  <c r="N179" i="2" s="1"/>
  <c r="O179" i="2" s="1"/>
  <c r="P179" i="2" s="1"/>
  <c r="H179" i="2"/>
  <c r="F179" i="2"/>
  <c r="M177" i="2"/>
  <c r="U177" i="2"/>
  <c r="B180" i="2"/>
  <c r="E179" i="2"/>
  <c r="C179" i="2"/>
  <c r="D179" i="2"/>
  <c r="J179" i="2" s="1"/>
  <c r="L179" i="2" s="1"/>
  <c r="M178" i="2" l="1"/>
  <c r="M192" i="3"/>
  <c r="T192" i="3"/>
  <c r="B195" i="3"/>
  <c r="F194" i="3"/>
  <c r="G194" i="3"/>
  <c r="D194" i="3"/>
  <c r="H194" i="3"/>
  <c r="C194" i="3"/>
  <c r="E194" i="3"/>
  <c r="I193" i="3"/>
  <c r="K193" i="3" s="1"/>
  <c r="J193" i="3"/>
  <c r="L193" i="3" s="1"/>
  <c r="T178" i="2"/>
  <c r="Q179" i="2"/>
  <c r="R179" i="2" s="1"/>
  <c r="S179" i="2" s="1"/>
  <c r="I179" i="2"/>
  <c r="K179" i="2" s="1"/>
  <c r="M179" i="2" s="1"/>
  <c r="G180" i="2"/>
  <c r="N180" i="2" s="1"/>
  <c r="O180" i="2" s="1"/>
  <c r="P180" i="2" s="1"/>
  <c r="H180" i="2"/>
  <c r="F180" i="2"/>
  <c r="U178" i="2"/>
  <c r="B181" i="2"/>
  <c r="E180" i="2"/>
  <c r="C180" i="2"/>
  <c r="D180" i="2"/>
  <c r="J194" i="3" l="1"/>
  <c r="L194" i="3" s="1"/>
  <c r="M193" i="3"/>
  <c r="I194" i="3"/>
  <c r="K194" i="3" s="1"/>
  <c r="B196" i="3"/>
  <c r="H195" i="3"/>
  <c r="F195" i="3"/>
  <c r="G195" i="3"/>
  <c r="D195" i="3"/>
  <c r="C195" i="3"/>
  <c r="E195" i="3"/>
  <c r="T193" i="3"/>
  <c r="J180" i="2"/>
  <c r="L180" i="2" s="1"/>
  <c r="T179" i="2"/>
  <c r="H181" i="2"/>
  <c r="G181" i="2"/>
  <c r="N181" i="2" s="1"/>
  <c r="O181" i="2" s="1"/>
  <c r="P181" i="2" s="1"/>
  <c r="F181" i="2"/>
  <c r="Q180" i="2"/>
  <c r="R180" i="2" s="1"/>
  <c r="S180" i="2" s="1"/>
  <c r="I180" i="2"/>
  <c r="K180" i="2" s="1"/>
  <c r="U179" i="2"/>
  <c r="B182" i="2"/>
  <c r="E181" i="2"/>
  <c r="C181" i="2"/>
  <c r="D181" i="2"/>
  <c r="M180" i="2" l="1"/>
  <c r="M194" i="3"/>
  <c r="T194" i="3"/>
  <c r="J195" i="3"/>
  <c r="L195" i="3" s="1"/>
  <c r="B197" i="3"/>
  <c r="H196" i="3"/>
  <c r="F196" i="3"/>
  <c r="G196" i="3"/>
  <c r="D196" i="3"/>
  <c r="C196" i="3"/>
  <c r="E196" i="3"/>
  <c r="I195" i="3"/>
  <c r="K195" i="3" s="1"/>
  <c r="M195" i="3" s="1"/>
  <c r="U180" i="2"/>
  <c r="J181" i="2"/>
  <c r="L181" i="2" s="1"/>
  <c r="T180" i="2"/>
  <c r="H182" i="2"/>
  <c r="G182" i="2"/>
  <c r="N182" i="2" s="1"/>
  <c r="O182" i="2" s="1"/>
  <c r="P182" i="2" s="1"/>
  <c r="F182" i="2"/>
  <c r="Q181" i="2"/>
  <c r="R181" i="2" s="1"/>
  <c r="S181" i="2" s="1"/>
  <c r="I181" i="2"/>
  <c r="K181" i="2" s="1"/>
  <c r="M181" i="2" s="1"/>
  <c r="B183" i="2"/>
  <c r="E182" i="2"/>
  <c r="D182" i="2"/>
  <c r="C182" i="2"/>
  <c r="I196" i="3" l="1"/>
  <c r="K196" i="3" s="1"/>
  <c r="T195" i="3"/>
  <c r="J196" i="3"/>
  <c r="L196" i="3" s="1"/>
  <c r="B198" i="3"/>
  <c r="G197" i="3"/>
  <c r="D197" i="3"/>
  <c r="H197" i="3"/>
  <c r="F197" i="3"/>
  <c r="C197" i="3"/>
  <c r="E197" i="3"/>
  <c r="J182" i="2"/>
  <c r="L182" i="2" s="1"/>
  <c r="U181" i="2"/>
  <c r="T181" i="2"/>
  <c r="G183" i="2"/>
  <c r="N183" i="2" s="1"/>
  <c r="O183" i="2" s="1"/>
  <c r="P183" i="2" s="1"/>
  <c r="H183" i="2"/>
  <c r="F183" i="2"/>
  <c r="Q182" i="2"/>
  <c r="R182" i="2" s="1"/>
  <c r="S182" i="2" s="1"/>
  <c r="I182" i="2"/>
  <c r="K182" i="2" s="1"/>
  <c r="M182" i="2" s="1"/>
  <c r="B184" i="2"/>
  <c r="E183" i="2"/>
  <c r="C183" i="2"/>
  <c r="D183" i="2"/>
  <c r="J183" i="2" s="1"/>
  <c r="L183" i="2" s="1"/>
  <c r="T196" i="3" l="1"/>
  <c r="I197" i="3"/>
  <c r="K197" i="3" s="1"/>
  <c r="J197" i="3"/>
  <c r="L197" i="3" s="1"/>
  <c r="M196" i="3"/>
  <c r="B199" i="3"/>
  <c r="D198" i="3"/>
  <c r="G198" i="3"/>
  <c r="H198" i="3"/>
  <c r="F198" i="3"/>
  <c r="C198" i="3"/>
  <c r="E198" i="3"/>
  <c r="U182" i="2"/>
  <c r="T182" i="2"/>
  <c r="G184" i="2"/>
  <c r="N184" i="2" s="1"/>
  <c r="O184" i="2" s="1"/>
  <c r="P184" i="2" s="1"/>
  <c r="H184" i="2"/>
  <c r="F184" i="2"/>
  <c r="Q183" i="2"/>
  <c r="R183" i="2" s="1"/>
  <c r="S183" i="2" s="1"/>
  <c r="I183" i="2"/>
  <c r="K183" i="2" s="1"/>
  <c r="M183" i="2" s="1"/>
  <c r="B185" i="2"/>
  <c r="E184" i="2"/>
  <c r="C184" i="2"/>
  <c r="D184" i="2"/>
  <c r="J184" i="2" s="1"/>
  <c r="L184" i="2" s="1"/>
  <c r="T197" i="3" l="1"/>
  <c r="J198" i="3"/>
  <c r="L198" i="3" s="1"/>
  <c r="B200" i="3"/>
  <c r="H199" i="3"/>
  <c r="F199" i="3"/>
  <c r="G199" i="3"/>
  <c r="D199" i="3"/>
  <c r="C199" i="3"/>
  <c r="E199" i="3"/>
  <c r="I198" i="3"/>
  <c r="K198" i="3" s="1"/>
  <c r="M197" i="3"/>
  <c r="U183" i="2"/>
  <c r="T183" i="2"/>
  <c r="H185" i="2"/>
  <c r="G185" i="2"/>
  <c r="N185" i="2" s="1"/>
  <c r="O185" i="2" s="1"/>
  <c r="P185" i="2" s="1"/>
  <c r="F185" i="2"/>
  <c r="Q184" i="2"/>
  <c r="R184" i="2" s="1"/>
  <c r="S184" i="2" s="1"/>
  <c r="I184" i="2"/>
  <c r="K184" i="2" s="1"/>
  <c r="M184" i="2" s="1"/>
  <c r="B186" i="2"/>
  <c r="E185" i="2"/>
  <c r="C185" i="2"/>
  <c r="D185" i="2"/>
  <c r="M198" i="3" l="1"/>
  <c r="J199" i="3"/>
  <c r="L199" i="3" s="1"/>
  <c r="B201" i="3"/>
  <c r="H200" i="3"/>
  <c r="F200" i="3"/>
  <c r="G200" i="3"/>
  <c r="D200" i="3"/>
  <c r="C200" i="3"/>
  <c r="E200" i="3"/>
  <c r="I199" i="3"/>
  <c r="K199" i="3" s="1"/>
  <c r="M199" i="3" s="1"/>
  <c r="T198" i="3"/>
  <c r="J185" i="2"/>
  <c r="L185" i="2" s="1"/>
  <c r="Q185" i="2"/>
  <c r="R185" i="2" s="1"/>
  <c r="S185" i="2" s="1"/>
  <c r="I185" i="2"/>
  <c r="K185" i="2" s="1"/>
  <c r="U184" i="2"/>
  <c r="H186" i="2"/>
  <c r="G186" i="2"/>
  <c r="N186" i="2" s="1"/>
  <c r="O186" i="2" s="1"/>
  <c r="P186" i="2" s="1"/>
  <c r="F186" i="2"/>
  <c r="T184" i="2"/>
  <c r="B187" i="2"/>
  <c r="E186" i="2"/>
  <c r="D186" i="2"/>
  <c r="C186" i="2"/>
  <c r="T199" i="3" l="1"/>
  <c r="I200" i="3"/>
  <c r="K200" i="3" s="1"/>
  <c r="J200" i="3"/>
  <c r="L200" i="3" s="1"/>
  <c r="B202" i="3"/>
  <c r="G201" i="3"/>
  <c r="D201" i="3"/>
  <c r="H201" i="3"/>
  <c r="F201" i="3"/>
  <c r="C201" i="3"/>
  <c r="E201" i="3"/>
  <c r="T185" i="2"/>
  <c r="M185" i="2"/>
  <c r="U185" i="2"/>
  <c r="G187" i="2"/>
  <c r="N187" i="2" s="1"/>
  <c r="O187" i="2" s="1"/>
  <c r="P187" i="2" s="1"/>
  <c r="H187" i="2"/>
  <c r="F187" i="2"/>
  <c r="J186" i="2"/>
  <c r="L186" i="2" s="1"/>
  <c r="Q186" i="2"/>
  <c r="R186" i="2" s="1"/>
  <c r="S186" i="2" s="1"/>
  <c r="I186" i="2"/>
  <c r="K186" i="2" s="1"/>
  <c r="B188" i="2"/>
  <c r="E187" i="2"/>
  <c r="C187" i="2"/>
  <c r="D187" i="2"/>
  <c r="M200" i="3" l="1"/>
  <c r="J201" i="3"/>
  <c r="L201" i="3" s="1"/>
  <c r="B203" i="3"/>
  <c r="G202" i="3"/>
  <c r="D202" i="3"/>
  <c r="F202" i="3"/>
  <c r="H202" i="3"/>
  <c r="C202" i="3"/>
  <c r="E202" i="3"/>
  <c r="I201" i="3"/>
  <c r="K201" i="3" s="1"/>
  <c r="M201" i="3" s="1"/>
  <c r="T200" i="3"/>
  <c r="J187" i="2"/>
  <c r="L187" i="2" s="1"/>
  <c r="M186" i="2"/>
  <c r="U186" i="2"/>
  <c r="T186" i="2"/>
  <c r="Q187" i="2"/>
  <c r="R187" i="2" s="1"/>
  <c r="S187" i="2" s="1"/>
  <c r="I187" i="2"/>
  <c r="K187" i="2" s="1"/>
  <c r="G188" i="2"/>
  <c r="N188" i="2" s="1"/>
  <c r="O188" i="2" s="1"/>
  <c r="P188" i="2" s="1"/>
  <c r="H188" i="2"/>
  <c r="F188" i="2"/>
  <c r="B189" i="2"/>
  <c r="E188" i="2"/>
  <c r="C188" i="2"/>
  <c r="D188" i="2"/>
  <c r="I202" i="3" l="1"/>
  <c r="K202" i="3" s="1"/>
  <c r="B204" i="3"/>
  <c r="H203" i="3"/>
  <c r="G203" i="3"/>
  <c r="D203" i="3"/>
  <c r="F203" i="3"/>
  <c r="C203" i="3"/>
  <c r="E203" i="3"/>
  <c r="J202" i="3"/>
  <c r="L202" i="3" s="1"/>
  <c r="T201" i="3"/>
  <c r="M187" i="2"/>
  <c r="J188" i="2"/>
  <c r="L188" i="2" s="1"/>
  <c r="T187" i="2"/>
  <c r="U187" i="2"/>
  <c r="H189" i="2"/>
  <c r="G189" i="2"/>
  <c r="N189" i="2" s="1"/>
  <c r="O189" i="2" s="1"/>
  <c r="P189" i="2" s="1"/>
  <c r="F189" i="2"/>
  <c r="Q188" i="2"/>
  <c r="I188" i="2"/>
  <c r="K188" i="2" s="1"/>
  <c r="B190" i="2"/>
  <c r="E189" i="2"/>
  <c r="C189" i="2"/>
  <c r="D189" i="2"/>
  <c r="J189" i="2" l="1"/>
  <c r="L189" i="2" s="1"/>
  <c r="T202" i="3"/>
  <c r="I203" i="3"/>
  <c r="K203" i="3" s="1"/>
  <c r="B205" i="3"/>
  <c r="F204" i="3"/>
  <c r="H204" i="3"/>
  <c r="G204" i="3"/>
  <c r="D204" i="3"/>
  <c r="C204" i="3"/>
  <c r="E204" i="3"/>
  <c r="J203" i="3"/>
  <c r="L203" i="3" s="1"/>
  <c r="M202" i="3"/>
  <c r="M188" i="2"/>
  <c r="R188" i="2"/>
  <c r="S188" i="2" s="1"/>
  <c r="U188" i="2" s="1"/>
  <c r="Q189" i="2"/>
  <c r="R189" i="2" s="1"/>
  <c r="I189" i="2"/>
  <c r="K189" i="2" s="1"/>
  <c r="H190" i="2"/>
  <c r="G190" i="2"/>
  <c r="N190" i="2" s="1"/>
  <c r="O190" i="2" s="1"/>
  <c r="P190" i="2" s="1"/>
  <c r="F190" i="2"/>
  <c r="B191" i="2"/>
  <c r="E190" i="2"/>
  <c r="D190" i="2"/>
  <c r="C190" i="2"/>
  <c r="M189" i="2" l="1"/>
  <c r="M203" i="3"/>
  <c r="I204" i="3"/>
  <c r="K204" i="3" s="1"/>
  <c r="J204" i="3"/>
  <c r="L204" i="3" s="1"/>
  <c r="B206" i="3"/>
  <c r="G205" i="3"/>
  <c r="D205" i="3"/>
  <c r="F205" i="3"/>
  <c r="H205" i="3"/>
  <c r="C205" i="3"/>
  <c r="E205" i="3"/>
  <c r="T203" i="3"/>
  <c r="J190" i="2"/>
  <c r="L190" i="2" s="1"/>
  <c r="T188" i="2"/>
  <c r="S189" i="2"/>
  <c r="U189" i="2" s="1"/>
  <c r="Q190" i="2"/>
  <c r="R190" i="2" s="1"/>
  <c r="S190" i="2" s="1"/>
  <c r="I190" i="2"/>
  <c r="K190" i="2" s="1"/>
  <c r="M190" i="2" s="1"/>
  <c r="T189" i="2"/>
  <c r="G191" i="2"/>
  <c r="N191" i="2" s="1"/>
  <c r="O191" i="2" s="1"/>
  <c r="P191" i="2" s="1"/>
  <c r="H191" i="2"/>
  <c r="F191" i="2"/>
  <c r="B192" i="2"/>
  <c r="E191" i="2"/>
  <c r="C191" i="2"/>
  <c r="D191" i="2"/>
  <c r="I205" i="3" l="1"/>
  <c r="K205" i="3" s="1"/>
  <c r="B207" i="3"/>
  <c r="D206" i="3"/>
  <c r="G206" i="3"/>
  <c r="F206" i="3"/>
  <c r="H206" i="3"/>
  <c r="C206" i="3"/>
  <c r="E206" i="3"/>
  <c r="J205" i="3"/>
  <c r="L205" i="3" s="1"/>
  <c r="M204" i="3"/>
  <c r="T204" i="3"/>
  <c r="J191" i="2"/>
  <c r="L191" i="2" s="1"/>
  <c r="U190" i="2"/>
  <c r="Q191" i="2"/>
  <c r="R191" i="2" s="1"/>
  <c r="S191" i="2" s="1"/>
  <c r="I191" i="2"/>
  <c r="K191" i="2" s="1"/>
  <c r="T190" i="2"/>
  <c r="G192" i="2"/>
  <c r="N192" i="2" s="1"/>
  <c r="O192" i="2" s="1"/>
  <c r="P192" i="2" s="1"/>
  <c r="H192" i="2"/>
  <c r="F192" i="2"/>
  <c r="B193" i="2"/>
  <c r="E192" i="2"/>
  <c r="C192" i="2"/>
  <c r="D192" i="2"/>
  <c r="M191" i="2" l="1"/>
  <c r="T205" i="3"/>
  <c r="J206" i="3"/>
  <c r="L206" i="3" s="1"/>
  <c r="I206" i="3"/>
  <c r="K206" i="3" s="1"/>
  <c r="B208" i="3"/>
  <c r="H207" i="3"/>
  <c r="G207" i="3"/>
  <c r="F207" i="3"/>
  <c r="D207" i="3"/>
  <c r="C207" i="3"/>
  <c r="E207" i="3"/>
  <c r="M205" i="3"/>
  <c r="J192" i="2"/>
  <c r="L192" i="2" s="1"/>
  <c r="T191" i="2"/>
  <c r="H193" i="2"/>
  <c r="G193" i="2"/>
  <c r="N193" i="2" s="1"/>
  <c r="O193" i="2" s="1"/>
  <c r="P193" i="2" s="1"/>
  <c r="F193" i="2"/>
  <c r="Q192" i="2"/>
  <c r="I192" i="2"/>
  <c r="K192" i="2" s="1"/>
  <c r="U191" i="2"/>
  <c r="B194" i="2"/>
  <c r="E193" i="2"/>
  <c r="C193" i="2"/>
  <c r="D193" i="2"/>
  <c r="J193" i="2" s="1"/>
  <c r="L193" i="2" s="1"/>
  <c r="M206" i="3" l="1"/>
  <c r="T206" i="3"/>
  <c r="J207" i="3"/>
  <c r="L207" i="3" s="1"/>
  <c r="B209" i="3"/>
  <c r="F208" i="3"/>
  <c r="H208" i="3"/>
  <c r="G208" i="3"/>
  <c r="D208" i="3"/>
  <c r="C208" i="3"/>
  <c r="E208" i="3"/>
  <c r="I207" i="3"/>
  <c r="K207" i="3" s="1"/>
  <c r="M192" i="2"/>
  <c r="R192" i="2"/>
  <c r="S192" i="2" s="1"/>
  <c r="U192" i="2" s="1"/>
  <c r="Q193" i="2"/>
  <c r="R193" i="2" s="1"/>
  <c r="I193" i="2"/>
  <c r="K193" i="2" s="1"/>
  <c r="M193" i="2" s="1"/>
  <c r="H194" i="2"/>
  <c r="G194" i="2"/>
  <c r="N194" i="2" s="1"/>
  <c r="O194" i="2" s="1"/>
  <c r="P194" i="2" s="1"/>
  <c r="F194" i="2"/>
  <c r="B195" i="2"/>
  <c r="E194" i="2"/>
  <c r="D194" i="2"/>
  <c r="J194" i="2" s="1"/>
  <c r="L194" i="2" s="1"/>
  <c r="C194" i="2"/>
  <c r="M207" i="3" l="1"/>
  <c r="J208" i="3"/>
  <c r="L208" i="3" s="1"/>
  <c r="B210" i="3"/>
  <c r="G209" i="3"/>
  <c r="D209" i="3"/>
  <c r="F209" i="3"/>
  <c r="H209" i="3"/>
  <c r="C209" i="3"/>
  <c r="E209" i="3"/>
  <c r="I208" i="3"/>
  <c r="K208" i="3" s="1"/>
  <c r="T207" i="3"/>
  <c r="T192" i="2"/>
  <c r="S193" i="2"/>
  <c r="U193" i="2" s="1"/>
  <c r="T193" i="2"/>
  <c r="Q194" i="2"/>
  <c r="R194" i="2" s="1"/>
  <c r="S194" i="2" s="1"/>
  <c r="I194" i="2"/>
  <c r="K194" i="2" s="1"/>
  <c r="M194" i="2" s="1"/>
  <c r="G195" i="2"/>
  <c r="N195" i="2" s="1"/>
  <c r="O195" i="2" s="1"/>
  <c r="P195" i="2" s="1"/>
  <c r="H195" i="2"/>
  <c r="F195" i="2"/>
  <c r="B196" i="2"/>
  <c r="E195" i="2"/>
  <c r="C195" i="2"/>
  <c r="D195" i="2"/>
  <c r="M208" i="3" l="1"/>
  <c r="J209" i="3"/>
  <c r="L209" i="3" s="1"/>
  <c r="T208" i="3"/>
  <c r="I209" i="3"/>
  <c r="K209" i="3" s="1"/>
  <c r="B211" i="3"/>
  <c r="G210" i="3"/>
  <c r="F210" i="3"/>
  <c r="H210" i="3"/>
  <c r="D210" i="3"/>
  <c r="C210" i="3"/>
  <c r="E210" i="3"/>
  <c r="U194" i="2"/>
  <c r="G196" i="2"/>
  <c r="N196" i="2" s="1"/>
  <c r="O196" i="2" s="1"/>
  <c r="P196" i="2" s="1"/>
  <c r="H196" i="2"/>
  <c r="F196" i="2"/>
  <c r="J195" i="2"/>
  <c r="L195" i="2" s="1"/>
  <c r="Q195" i="2"/>
  <c r="R195" i="2" s="1"/>
  <c r="S195" i="2" s="1"/>
  <c r="I195" i="2"/>
  <c r="K195" i="2" s="1"/>
  <c r="T194" i="2"/>
  <c r="B197" i="2"/>
  <c r="E196" i="2"/>
  <c r="C196" i="2"/>
  <c r="D196" i="2"/>
  <c r="M209" i="3" l="1"/>
  <c r="J210" i="3"/>
  <c r="L210" i="3" s="1"/>
  <c r="B212" i="3"/>
  <c r="H211" i="3"/>
  <c r="G211" i="3"/>
  <c r="D211" i="3"/>
  <c r="F211" i="3"/>
  <c r="C211" i="3"/>
  <c r="E211" i="3"/>
  <c r="T209" i="3"/>
  <c r="I210" i="3"/>
  <c r="K210" i="3" s="1"/>
  <c r="M210" i="3" s="1"/>
  <c r="T195" i="2"/>
  <c r="Q196" i="2"/>
  <c r="R196" i="2" s="1"/>
  <c r="S196" i="2" s="1"/>
  <c r="I196" i="2"/>
  <c r="K196" i="2" s="1"/>
  <c r="H197" i="2"/>
  <c r="G197" i="2"/>
  <c r="N197" i="2" s="1"/>
  <c r="O197" i="2" s="1"/>
  <c r="P197" i="2" s="1"/>
  <c r="F197" i="2"/>
  <c r="M195" i="2"/>
  <c r="J196" i="2"/>
  <c r="L196" i="2" s="1"/>
  <c r="U195" i="2"/>
  <c r="B198" i="2"/>
  <c r="E197" i="2"/>
  <c r="C197" i="2"/>
  <c r="D197" i="2"/>
  <c r="B213" i="3" l="1"/>
  <c r="F212" i="3"/>
  <c r="H212" i="3"/>
  <c r="G212" i="3"/>
  <c r="D212" i="3"/>
  <c r="C212" i="3"/>
  <c r="E212" i="3"/>
  <c r="J211" i="3"/>
  <c r="L211" i="3" s="1"/>
  <c r="I211" i="3"/>
  <c r="K211" i="3" s="1"/>
  <c r="T210" i="3"/>
  <c r="M196" i="2"/>
  <c r="T196" i="2"/>
  <c r="U196" i="2"/>
  <c r="H198" i="2"/>
  <c r="G198" i="2"/>
  <c r="N198" i="2" s="1"/>
  <c r="O198" i="2" s="1"/>
  <c r="P198" i="2" s="1"/>
  <c r="F198" i="2"/>
  <c r="Q197" i="2"/>
  <c r="R197" i="2" s="1"/>
  <c r="S197" i="2" s="1"/>
  <c r="I197" i="2"/>
  <c r="K197" i="2" s="1"/>
  <c r="J197" i="2"/>
  <c r="L197" i="2" s="1"/>
  <c r="B199" i="2"/>
  <c r="E198" i="2"/>
  <c r="D198" i="2"/>
  <c r="C198" i="2"/>
  <c r="M211" i="3" l="1"/>
  <c r="J212" i="3"/>
  <c r="L212" i="3" s="1"/>
  <c r="I212" i="3"/>
  <c r="K212" i="3" s="1"/>
  <c r="T211" i="3"/>
  <c r="B214" i="3"/>
  <c r="G213" i="3"/>
  <c r="D213" i="3"/>
  <c r="F213" i="3"/>
  <c r="H213" i="3"/>
  <c r="C213" i="3"/>
  <c r="E213" i="3"/>
  <c r="J198" i="2"/>
  <c r="L198" i="2" s="1"/>
  <c r="U197" i="2"/>
  <c r="M197" i="2"/>
  <c r="Q198" i="2"/>
  <c r="R198" i="2" s="1"/>
  <c r="S198" i="2" s="1"/>
  <c r="I198" i="2"/>
  <c r="K198" i="2" s="1"/>
  <c r="M198" i="2" s="1"/>
  <c r="G199" i="2"/>
  <c r="N199" i="2" s="1"/>
  <c r="O199" i="2" s="1"/>
  <c r="P199" i="2" s="1"/>
  <c r="H199" i="2"/>
  <c r="F199" i="2"/>
  <c r="T197" i="2"/>
  <c r="B200" i="2"/>
  <c r="E199" i="2"/>
  <c r="C199" i="2"/>
  <c r="D199" i="2"/>
  <c r="M212" i="3" l="1"/>
  <c r="I213" i="3"/>
  <c r="K213" i="3" s="1"/>
  <c r="B215" i="3"/>
  <c r="D214" i="3"/>
  <c r="G214" i="3"/>
  <c r="F214" i="3"/>
  <c r="H214" i="3"/>
  <c r="C214" i="3"/>
  <c r="E214" i="3"/>
  <c r="J213" i="3"/>
  <c r="L213" i="3" s="1"/>
  <c r="T212" i="3"/>
  <c r="T198" i="2"/>
  <c r="U198" i="2"/>
  <c r="Q199" i="2"/>
  <c r="R199" i="2" s="1"/>
  <c r="S199" i="2" s="1"/>
  <c r="I199" i="2"/>
  <c r="K199" i="2" s="1"/>
  <c r="G200" i="2"/>
  <c r="N200" i="2" s="1"/>
  <c r="O200" i="2" s="1"/>
  <c r="P200" i="2" s="1"/>
  <c r="H200" i="2"/>
  <c r="F200" i="2"/>
  <c r="J199" i="2"/>
  <c r="L199" i="2" s="1"/>
  <c r="B201" i="2"/>
  <c r="E200" i="2"/>
  <c r="C200" i="2"/>
  <c r="D200" i="2"/>
  <c r="J214" i="3" l="1"/>
  <c r="L214" i="3" s="1"/>
  <c r="M213" i="3"/>
  <c r="I214" i="3"/>
  <c r="K214" i="3" s="1"/>
  <c r="M214" i="3" s="1"/>
  <c r="B216" i="3"/>
  <c r="H215" i="3"/>
  <c r="D215" i="3"/>
  <c r="G215" i="3"/>
  <c r="F215" i="3"/>
  <c r="C215" i="3"/>
  <c r="E215" i="3"/>
  <c r="T213" i="3"/>
  <c r="J200" i="2"/>
  <c r="L200" i="2" s="1"/>
  <c r="T199" i="2"/>
  <c r="M199" i="2"/>
  <c r="Q200" i="2"/>
  <c r="R200" i="2" s="1"/>
  <c r="S200" i="2" s="1"/>
  <c r="I200" i="2"/>
  <c r="K200" i="2" s="1"/>
  <c r="H201" i="2"/>
  <c r="G201" i="2"/>
  <c r="N201" i="2" s="1"/>
  <c r="O201" i="2" s="1"/>
  <c r="P201" i="2" s="1"/>
  <c r="F201" i="2"/>
  <c r="U199" i="2"/>
  <c r="B202" i="2"/>
  <c r="E201" i="2"/>
  <c r="C201" i="2"/>
  <c r="D201" i="2"/>
  <c r="T214" i="3" l="1"/>
  <c r="J215" i="3"/>
  <c r="L215" i="3" s="1"/>
  <c r="I215" i="3"/>
  <c r="K215" i="3" s="1"/>
  <c r="B217" i="3"/>
  <c r="F216" i="3"/>
  <c r="H216" i="3"/>
  <c r="G216" i="3"/>
  <c r="D216" i="3"/>
  <c r="C216" i="3"/>
  <c r="E216" i="3"/>
  <c r="M200" i="2"/>
  <c r="J201" i="2"/>
  <c r="L201" i="2" s="1"/>
  <c r="U200" i="2"/>
  <c r="H202" i="2"/>
  <c r="G202" i="2"/>
  <c r="N202" i="2" s="1"/>
  <c r="O202" i="2" s="1"/>
  <c r="P202" i="2" s="1"/>
  <c r="F202" i="2"/>
  <c r="Q201" i="2"/>
  <c r="R201" i="2" s="1"/>
  <c r="S201" i="2" s="1"/>
  <c r="I201" i="2"/>
  <c r="K201" i="2" s="1"/>
  <c r="T200" i="2"/>
  <c r="B203" i="2"/>
  <c r="E202" i="2"/>
  <c r="D202" i="2"/>
  <c r="C202" i="2"/>
  <c r="M201" i="2" l="1"/>
  <c r="M215" i="3"/>
  <c r="T215" i="3"/>
  <c r="J216" i="3"/>
  <c r="L216" i="3" s="1"/>
  <c r="B218" i="3"/>
  <c r="G217" i="3"/>
  <c r="D217" i="3"/>
  <c r="F217" i="3"/>
  <c r="H217" i="3"/>
  <c r="C217" i="3"/>
  <c r="E217" i="3"/>
  <c r="I216" i="3"/>
  <c r="K216" i="3" s="1"/>
  <c r="U201" i="2"/>
  <c r="J202" i="2"/>
  <c r="L202" i="2" s="1"/>
  <c r="Q202" i="2"/>
  <c r="R202" i="2" s="1"/>
  <c r="S202" i="2" s="1"/>
  <c r="I202" i="2"/>
  <c r="K202" i="2" s="1"/>
  <c r="G203" i="2"/>
  <c r="N203" i="2" s="1"/>
  <c r="O203" i="2" s="1"/>
  <c r="P203" i="2" s="1"/>
  <c r="H203" i="2"/>
  <c r="F203" i="2"/>
  <c r="T201" i="2"/>
  <c r="B204" i="2"/>
  <c r="E203" i="2"/>
  <c r="C203" i="2"/>
  <c r="D203" i="2"/>
  <c r="M216" i="3" l="1"/>
  <c r="J217" i="3"/>
  <c r="L217" i="3" s="1"/>
  <c r="I217" i="3"/>
  <c r="K217" i="3" s="1"/>
  <c r="M217" i="3" s="1"/>
  <c r="B219" i="3"/>
  <c r="G218" i="3"/>
  <c r="D218" i="3"/>
  <c r="J218" i="3" s="1"/>
  <c r="L218" i="3" s="1"/>
  <c r="F218" i="3"/>
  <c r="H218" i="3"/>
  <c r="C218" i="3"/>
  <c r="E218" i="3"/>
  <c r="T216" i="3"/>
  <c r="J203" i="2"/>
  <c r="L203" i="2" s="1"/>
  <c r="M202" i="2"/>
  <c r="U202" i="2"/>
  <c r="Q203" i="2"/>
  <c r="R203" i="2" s="1"/>
  <c r="S203" i="2" s="1"/>
  <c r="I203" i="2"/>
  <c r="K203" i="2" s="1"/>
  <c r="M203" i="2" s="1"/>
  <c r="G204" i="2"/>
  <c r="N204" i="2" s="1"/>
  <c r="O204" i="2" s="1"/>
  <c r="P204" i="2" s="1"/>
  <c r="H204" i="2"/>
  <c r="F204" i="2"/>
  <c r="T202" i="2"/>
  <c r="B205" i="2"/>
  <c r="E204" i="2"/>
  <c r="C204" i="2"/>
  <c r="D204" i="2"/>
  <c r="T217" i="3" l="1"/>
  <c r="I218" i="3"/>
  <c r="K218" i="3" s="1"/>
  <c r="M218" i="3" s="1"/>
  <c r="B220" i="3"/>
  <c r="H219" i="3"/>
  <c r="G219" i="3"/>
  <c r="D219" i="3"/>
  <c r="F219" i="3"/>
  <c r="C219" i="3"/>
  <c r="E219" i="3"/>
  <c r="J204" i="2"/>
  <c r="L204" i="2" s="1"/>
  <c r="T203" i="2"/>
  <c r="Q204" i="2"/>
  <c r="R204" i="2" s="1"/>
  <c r="S204" i="2" s="1"/>
  <c r="I204" i="2"/>
  <c r="K204" i="2" s="1"/>
  <c r="H205" i="2"/>
  <c r="G205" i="2"/>
  <c r="N205" i="2" s="1"/>
  <c r="O205" i="2" s="1"/>
  <c r="P205" i="2" s="1"/>
  <c r="F205" i="2"/>
  <c r="U203" i="2"/>
  <c r="B206" i="2"/>
  <c r="E205" i="2"/>
  <c r="C205" i="2"/>
  <c r="D205" i="2"/>
  <c r="M204" i="2" l="1"/>
  <c r="J219" i="3"/>
  <c r="L219" i="3" s="1"/>
  <c r="I219" i="3"/>
  <c r="K219" i="3" s="1"/>
  <c r="B221" i="3"/>
  <c r="F220" i="3"/>
  <c r="H220" i="3"/>
  <c r="G220" i="3"/>
  <c r="D220" i="3"/>
  <c r="C220" i="3"/>
  <c r="E220" i="3"/>
  <c r="T218" i="3"/>
  <c r="J205" i="2"/>
  <c r="L205" i="2" s="1"/>
  <c r="U204" i="2"/>
  <c r="H206" i="2"/>
  <c r="G206" i="2"/>
  <c r="N206" i="2" s="1"/>
  <c r="O206" i="2" s="1"/>
  <c r="P206" i="2" s="1"/>
  <c r="F206" i="2"/>
  <c r="Q205" i="2"/>
  <c r="R205" i="2" s="1"/>
  <c r="S205" i="2" s="1"/>
  <c r="I205" i="2"/>
  <c r="K205" i="2" s="1"/>
  <c r="T204" i="2"/>
  <c r="B207" i="2"/>
  <c r="E206" i="2"/>
  <c r="D206" i="2"/>
  <c r="C206" i="2"/>
  <c r="J206" i="2" l="1"/>
  <c r="L206" i="2" s="1"/>
  <c r="M205" i="2"/>
  <c r="M219" i="3"/>
  <c r="I220" i="3"/>
  <c r="K220" i="3" s="1"/>
  <c r="J220" i="3"/>
  <c r="L220" i="3" s="1"/>
  <c r="B222" i="3"/>
  <c r="G221" i="3"/>
  <c r="D221" i="3"/>
  <c r="F221" i="3"/>
  <c r="H221" i="3"/>
  <c r="C221" i="3"/>
  <c r="E221" i="3"/>
  <c r="T219" i="3"/>
  <c r="U205" i="2"/>
  <c r="Q206" i="2"/>
  <c r="R206" i="2" s="1"/>
  <c r="S206" i="2" s="1"/>
  <c r="I206" i="2"/>
  <c r="K206" i="2" s="1"/>
  <c r="G207" i="2"/>
  <c r="N207" i="2" s="1"/>
  <c r="O207" i="2" s="1"/>
  <c r="P207" i="2" s="1"/>
  <c r="H207" i="2"/>
  <c r="F207" i="2"/>
  <c r="T205" i="2"/>
  <c r="B208" i="2"/>
  <c r="E207" i="2"/>
  <c r="C207" i="2"/>
  <c r="D207" i="2"/>
  <c r="J207" i="2" s="1"/>
  <c r="L207" i="2" s="1"/>
  <c r="M206" i="2" l="1"/>
  <c r="M220" i="3"/>
  <c r="J221" i="3"/>
  <c r="L221" i="3" s="1"/>
  <c r="I221" i="3"/>
  <c r="K221" i="3" s="1"/>
  <c r="B223" i="3"/>
  <c r="D222" i="3"/>
  <c r="G222" i="3"/>
  <c r="F222" i="3"/>
  <c r="H222" i="3"/>
  <c r="C222" i="3"/>
  <c r="E222" i="3"/>
  <c r="T220" i="3"/>
  <c r="U206" i="2"/>
  <c r="Q207" i="2"/>
  <c r="R207" i="2" s="1"/>
  <c r="S207" i="2" s="1"/>
  <c r="I207" i="2"/>
  <c r="K207" i="2" s="1"/>
  <c r="M207" i="2" s="1"/>
  <c r="G208" i="2"/>
  <c r="N208" i="2" s="1"/>
  <c r="O208" i="2" s="1"/>
  <c r="P208" i="2" s="1"/>
  <c r="H208" i="2"/>
  <c r="F208" i="2"/>
  <c r="T206" i="2"/>
  <c r="B209" i="2"/>
  <c r="E208" i="2"/>
  <c r="C208" i="2"/>
  <c r="D208" i="2"/>
  <c r="M221" i="3" l="1"/>
  <c r="T221" i="3"/>
  <c r="J222" i="3"/>
  <c r="L222" i="3" s="1"/>
  <c r="I222" i="3"/>
  <c r="K222" i="3" s="1"/>
  <c r="B224" i="3"/>
  <c r="H223" i="3"/>
  <c r="G223" i="3"/>
  <c r="F223" i="3"/>
  <c r="D223" i="3"/>
  <c r="C223" i="3"/>
  <c r="E223" i="3"/>
  <c r="J208" i="2"/>
  <c r="L208" i="2" s="1"/>
  <c r="Q208" i="2"/>
  <c r="R208" i="2" s="1"/>
  <c r="S208" i="2" s="1"/>
  <c r="I208" i="2"/>
  <c r="K208" i="2" s="1"/>
  <c r="T207" i="2"/>
  <c r="H209" i="2"/>
  <c r="G209" i="2"/>
  <c r="N209" i="2" s="1"/>
  <c r="O209" i="2" s="1"/>
  <c r="P209" i="2" s="1"/>
  <c r="F209" i="2"/>
  <c r="U207" i="2"/>
  <c r="B210" i="2"/>
  <c r="E209" i="2"/>
  <c r="C209" i="2"/>
  <c r="D209" i="2"/>
  <c r="M222" i="3" l="1"/>
  <c r="I223" i="3"/>
  <c r="K223" i="3" s="1"/>
  <c r="T222" i="3"/>
  <c r="J223" i="3"/>
  <c r="L223" i="3" s="1"/>
  <c r="B225" i="3"/>
  <c r="F224" i="3"/>
  <c r="H224" i="3"/>
  <c r="G224" i="3"/>
  <c r="D224" i="3"/>
  <c r="J224" i="3" s="1"/>
  <c r="L224" i="3" s="1"/>
  <c r="C224" i="3"/>
  <c r="E224" i="3"/>
  <c r="M208" i="2"/>
  <c r="U208" i="2"/>
  <c r="Q209" i="2"/>
  <c r="R209" i="2" s="1"/>
  <c r="S209" i="2" s="1"/>
  <c r="I209" i="2"/>
  <c r="K209" i="2" s="1"/>
  <c r="H210" i="2"/>
  <c r="G210" i="2"/>
  <c r="N210" i="2" s="1"/>
  <c r="O210" i="2" s="1"/>
  <c r="P210" i="2" s="1"/>
  <c r="F210" i="2"/>
  <c r="J209" i="2"/>
  <c r="L209" i="2" s="1"/>
  <c r="T208" i="2"/>
  <c r="B211" i="2"/>
  <c r="E210" i="2"/>
  <c r="D210" i="2"/>
  <c r="C210" i="2"/>
  <c r="M223" i="3" l="1"/>
  <c r="B226" i="3"/>
  <c r="G225" i="3"/>
  <c r="D225" i="3"/>
  <c r="F225" i="3"/>
  <c r="H225" i="3"/>
  <c r="C225" i="3"/>
  <c r="E225" i="3"/>
  <c r="I224" i="3"/>
  <c r="K224" i="3" s="1"/>
  <c r="M224" i="3" s="1"/>
  <c r="T223" i="3"/>
  <c r="J210" i="2"/>
  <c r="L210" i="2" s="1"/>
  <c r="U209" i="2"/>
  <c r="T209" i="2"/>
  <c r="Q210" i="2"/>
  <c r="R210" i="2" s="1"/>
  <c r="S210" i="2" s="1"/>
  <c r="I210" i="2"/>
  <c r="K210" i="2" s="1"/>
  <c r="G211" i="2"/>
  <c r="N211" i="2" s="1"/>
  <c r="O211" i="2" s="1"/>
  <c r="P211" i="2" s="1"/>
  <c r="H211" i="2"/>
  <c r="F211" i="2"/>
  <c r="M209" i="2"/>
  <c r="B212" i="2"/>
  <c r="E211" i="2"/>
  <c r="C211" i="2"/>
  <c r="D211" i="2"/>
  <c r="M210" i="2" l="1"/>
  <c r="J225" i="3"/>
  <c r="L225" i="3" s="1"/>
  <c r="I225" i="3"/>
  <c r="K225" i="3" s="1"/>
  <c r="B227" i="3"/>
  <c r="G226" i="3"/>
  <c r="F226" i="3"/>
  <c r="H226" i="3"/>
  <c r="D226" i="3"/>
  <c r="C226" i="3"/>
  <c r="E226" i="3"/>
  <c r="T224" i="3"/>
  <c r="U210" i="2"/>
  <c r="T210" i="2"/>
  <c r="G212" i="2"/>
  <c r="N212" i="2" s="1"/>
  <c r="O212" i="2" s="1"/>
  <c r="P212" i="2" s="1"/>
  <c r="H212" i="2"/>
  <c r="F212" i="2"/>
  <c r="J211" i="2"/>
  <c r="L211" i="2" s="1"/>
  <c r="Q211" i="2"/>
  <c r="R211" i="2" s="1"/>
  <c r="S211" i="2" s="1"/>
  <c r="I211" i="2"/>
  <c r="K211" i="2" s="1"/>
  <c r="B213" i="2"/>
  <c r="E212" i="2"/>
  <c r="C212" i="2"/>
  <c r="D212" i="2"/>
  <c r="J212" i="2" s="1"/>
  <c r="L212" i="2" s="1"/>
  <c r="M225" i="3" l="1"/>
  <c r="J226" i="3"/>
  <c r="L226" i="3" s="1"/>
  <c r="B228" i="3"/>
  <c r="H227" i="3"/>
  <c r="D227" i="3"/>
  <c r="G227" i="3"/>
  <c r="F227" i="3"/>
  <c r="C227" i="3"/>
  <c r="E227" i="3"/>
  <c r="T225" i="3"/>
  <c r="I226" i="3"/>
  <c r="K226" i="3" s="1"/>
  <c r="M211" i="2"/>
  <c r="U211" i="2"/>
  <c r="H213" i="2"/>
  <c r="G213" i="2"/>
  <c r="N213" i="2" s="1"/>
  <c r="O213" i="2" s="1"/>
  <c r="P213" i="2" s="1"/>
  <c r="F213" i="2"/>
  <c r="Q212" i="2"/>
  <c r="R212" i="2" s="1"/>
  <c r="S212" i="2" s="1"/>
  <c r="I212" i="2"/>
  <c r="K212" i="2" s="1"/>
  <c r="M212" i="2" s="1"/>
  <c r="T211" i="2"/>
  <c r="B214" i="2"/>
  <c r="E213" i="2"/>
  <c r="C213" i="2"/>
  <c r="D213" i="2"/>
  <c r="J213" i="2" l="1"/>
  <c r="L213" i="2" s="1"/>
  <c r="M226" i="3"/>
  <c r="B229" i="3"/>
  <c r="F228" i="3"/>
  <c r="H228" i="3"/>
  <c r="G228" i="3"/>
  <c r="D228" i="3"/>
  <c r="C228" i="3"/>
  <c r="E228" i="3"/>
  <c r="J227" i="3"/>
  <c r="L227" i="3" s="1"/>
  <c r="I227" i="3"/>
  <c r="K227" i="3" s="1"/>
  <c r="T226" i="3"/>
  <c r="U212" i="2"/>
  <c r="T212" i="2"/>
  <c r="H214" i="2"/>
  <c r="G214" i="2"/>
  <c r="N214" i="2" s="1"/>
  <c r="O214" i="2" s="1"/>
  <c r="P214" i="2" s="1"/>
  <c r="F214" i="2"/>
  <c r="Q213" i="2"/>
  <c r="R213" i="2" s="1"/>
  <c r="S213" i="2" s="1"/>
  <c r="I213" i="2"/>
  <c r="K213" i="2" s="1"/>
  <c r="B215" i="2"/>
  <c r="E214" i="2"/>
  <c r="D214" i="2"/>
  <c r="C214" i="2"/>
  <c r="M213" i="2" l="1"/>
  <c r="M227" i="3"/>
  <c r="T227" i="3"/>
  <c r="I228" i="3"/>
  <c r="K228" i="3" s="1"/>
  <c r="J228" i="3"/>
  <c r="L228" i="3" s="1"/>
  <c r="B230" i="3"/>
  <c r="G229" i="3"/>
  <c r="D229" i="3"/>
  <c r="F229" i="3"/>
  <c r="H229" i="3"/>
  <c r="C229" i="3"/>
  <c r="E229" i="3"/>
  <c r="J214" i="2"/>
  <c r="L214" i="2" s="1"/>
  <c r="U213" i="2"/>
  <c r="Q214" i="2"/>
  <c r="R214" i="2" s="1"/>
  <c r="S214" i="2" s="1"/>
  <c r="I214" i="2"/>
  <c r="K214" i="2" s="1"/>
  <c r="G215" i="2"/>
  <c r="N215" i="2" s="1"/>
  <c r="O215" i="2" s="1"/>
  <c r="P215" i="2" s="1"/>
  <c r="H215" i="2"/>
  <c r="F215" i="2"/>
  <c r="T213" i="2"/>
  <c r="B216" i="2"/>
  <c r="E215" i="2"/>
  <c r="C215" i="2"/>
  <c r="D215" i="2"/>
  <c r="M214" i="2" l="1"/>
  <c r="M228" i="3"/>
  <c r="J229" i="3"/>
  <c r="L229" i="3" s="1"/>
  <c r="I229" i="3"/>
  <c r="K229" i="3" s="1"/>
  <c r="B231" i="3"/>
  <c r="G230" i="3"/>
  <c r="D230" i="3"/>
  <c r="F230" i="3"/>
  <c r="H230" i="3"/>
  <c r="C230" i="3"/>
  <c r="E230" i="3"/>
  <c r="T228" i="3"/>
  <c r="J215" i="2"/>
  <c r="L215" i="2" s="1"/>
  <c r="T214" i="2"/>
  <c r="Q215" i="2"/>
  <c r="R215" i="2" s="1"/>
  <c r="S215" i="2" s="1"/>
  <c r="I215" i="2"/>
  <c r="K215" i="2" s="1"/>
  <c r="M215" i="2" s="1"/>
  <c r="G216" i="2"/>
  <c r="N216" i="2" s="1"/>
  <c r="O216" i="2" s="1"/>
  <c r="P216" i="2" s="1"/>
  <c r="H216" i="2"/>
  <c r="F216" i="2"/>
  <c r="U214" i="2"/>
  <c r="B217" i="2"/>
  <c r="E216" i="2"/>
  <c r="C216" i="2"/>
  <c r="D216" i="2"/>
  <c r="M229" i="3" l="1"/>
  <c r="I230" i="3"/>
  <c r="K230" i="3" s="1"/>
  <c r="B232" i="3"/>
  <c r="H231" i="3"/>
  <c r="D231" i="3"/>
  <c r="G231" i="3"/>
  <c r="F231" i="3"/>
  <c r="C231" i="3"/>
  <c r="E231" i="3"/>
  <c r="T229" i="3"/>
  <c r="J230" i="3"/>
  <c r="L230" i="3" s="1"/>
  <c r="U215" i="2"/>
  <c r="Q216" i="2"/>
  <c r="R216" i="2" s="1"/>
  <c r="S216" i="2" s="1"/>
  <c r="I216" i="2"/>
  <c r="K216" i="2" s="1"/>
  <c r="H217" i="2"/>
  <c r="G217" i="2"/>
  <c r="N217" i="2" s="1"/>
  <c r="O217" i="2" s="1"/>
  <c r="P217" i="2" s="1"/>
  <c r="F217" i="2"/>
  <c r="J216" i="2"/>
  <c r="L216" i="2" s="1"/>
  <c r="T215" i="2"/>
  <c r="B218" i="2"/>
  <c r="E217" i="2"/>
  <c r="C217" i="2"/>
  <c r="D217" i="2"/>
  <c r="M230" i="3" l="1"/>
  <c r="J231" i="3"/>
  <c r="L231" i="3" s="1"/>
  <c r="I231" i="3"/>
  <c r="K231" i="3" s="1"/>
  <c r="M231" i="3" s="1"/>
  <c r="B233" i="3"/>
  <c r="F232" i="3"/>
  <c r="H232" i="3"/>
  <c r="G232" i="3"/>
  <c r="D232" i="3"/>
  <c r="C232" i="3"/>
  <c r="E232" i="3"/>
  <c r="T230" i="3"/>
  <c r="M216" i="2"/>
  <c r="U216" i="2"/>
  <c r="H218" i="2"/>
  <c r="G218" i="2"/>
  <c r="N218" i="2" s="1"/>
  <c r="O218" i="2" s="1"/>
  <c r="P218" i="2" s="1"/>
  <c r="F218" i="2"/>
  <c r="J217" i="2"/>
  <c r="L217" i="2" s="1"/>
  <c r="Q217" i="2"/>
  <c r="R217" i="2" s="1"/>
  <c r="S217" i="2" s="1"/>
  <c r="I217" i="2"/>
  <c r="K217" i="2" s="1"/>
  <c r="T216" i="2"/>
  <c r="B219" i="2"/>
  <c r="E218" i="2"/>
  <c r="D218" i="2"/>
  <c r="J218" i="2" s="1"/>
  <c r="L218" i="2" s="1"/>
  <c r="C218" i="2"/>
  <c r="I232" i="3" l="1"/>
  <c r="K232" i="3" s="1"/>
  <c r="J232" i="3"/>
  <c r="L232" i="3" s="1"/>
  <c r="B234" i="3"/>
  <c r="G233" i="3"/>
  <c r="D233" i="3"/>
  <c r="F233" i="3"/>
  <c r="H233" i="3"/>
  <c r="C233" i="3"/>
  <c r="E233" i="3"/>
  <c r="T231" i="3"/>
  <c r="M217" i="2"/>
  <c r="U217" i="2"/>
  <c r="T217" i="2"/>
  <c r="G219" i="2"/>
  <c r="N219" i="2" s="1"/>
  <c r="O219" i="2" s="1"/>
  <c r="P219" i="2" s="1"/>
  <c r="H219" i="2"/>
  <c r="F219" i="2"/>
  <c r="Q218" i="2"/>
  <c r="R218" i="2" s="1"/>
  <c r="S218" i="2" s="1"/>
  <c r="I218" i="2"/>
  <c r="K218" i="2" s="1"/>
  <c r="M218" i="2" s="1"/>
  <c r="B220" i="2"/>
  <c r="E219" i="2"/>
  <c r="C219" i="2"/>
  <c r="D219" i="2"/>
  <c r="J219" i="2" s="1"/>
  <c r="L219" i="2" s="1"/>
  <c r="M232" i="3" l="1"/>
  <c r="J233" i="3"/>
  <c r="L233" i="3" s="1"/>
  <c r="I233" i="3"/>
  <c r="K233" i="3" s="1"/>
  <c r="B235" i="3"/>
  <c r="F234" i="3"/>
  <c r="H234" i="3"/>
  <c r="D234" i="3"/>
  <c r="C234" i="3"/>
  <c r="G234" i="3"/>
  <c r="E234" i="3"/>
  <c r="T232" i="3"/>
  <c r="U218" i="2"/>
  <c r="T218" i="2"/>
  <c r="G220" i="2"/>
  <c r="N220" i="2" s="1"/>
  <c r="O220" i="2" s="1"/>
  <c r="P220" i="2" s="1"/>
  <c r="H220" i="2"/>
  <c r="F220" i="2"/>
  <c r="Q219" i="2"/>
  <c r="R219" i="2" s="1"/>
  <c r="S219" i="2" s="1"/>
  <c r="I219" i="2"/>
  <c r="K219" i="2" s="1"/>
  <c r="M219" i="2" s="1"/>
  <c r="B221" i="2"/>
  <c r="E220" i="2"/>
  <c r="C220" i="2"/>
  <c r="D220" i="2"/>
  <c r="J220" i="2" s="1"/>
  <c r="L220" i="2" s="1"/>
  <c r="M233" i="3" l="1"/>
  <c r="T233" i="3"/>
  <c r="J234" i="3"/>
  <c r="L234" i="3" s="1"/>
  <c r="B236" i="3"/>
  <c r="H235" i="3"/>
  <c r="F235" i="3"/>
  <c r="D235" i="3"/>
  <c r="C235" i="3"/>
  <c r="G235" i="3"/>
  <c r="E235" i="3"/>
  <c r="I234" i="3"/>
  <c r="K234" i="3" s="1"/>
  <c r="U219" i="2"/>
  <c r="T219" i="2"/>
  <c r="H221" i="2"/>
  <c r="G221" i="2"/>
  <c r="N221" i="2" s="1"/>
  <c r="O221" i="2" s="1"/>
  <c r="P221" i="2" s="1"/>
  <c r="F221" i="2"/>
  <c r="Q220" i="2"/>
  <c r="R220" i="2" s="1"/>
  <c r="S220" i="2" s="1"/>
  <c r="I220" i="2"/>
  <c r="K220" i="2" s="1"/>
  <c r="M220" i="2" s="1"/>
  <c r="B222" i="2"/>
  <c r="E221" i="2"/>
  <c r="C221" i="2"/>
  <c r="D221" i="2"/>
  <c r="M234" i="3" l="1"/>
  <c r="J235" i="3"/>
  <c r="L235" i="3" s="1"/>
  <c r="I235" i="3"/>
  <c r="K235" i="3" s="1"/>
  <c r="T234" i="3"/>
  <c r="B28" i="3" s="1"/>
  <c r="B237" i="3"/>
  <c r="F236" i="3"/>
  <c r="H236" i="3"/>
  <c r="D236" i="3"/>
  <c r="G236" i="3"/>
  <c r="E236" i="3"/>
  <c r="C236" i="3"/>
  <c r="U220" i="2"/>
  <c r="T220" i="2"/>
  <c r="H222" i="2"/>
  <c r="G222" i="2"/>
  <c r="N222" i="2" s="1"/>
  <c r="O222" i="2" s="1"/>
  <c r="P222" i="2" s="1"/>
  <c r="F222" i="2"/>
  <c r="J221" i="2"/>
  <c r="L221" i="2" s="1"/>
  <c r="Q221" i="2"/>
  <c r="R221" i="2" s="1"/>
  <c r="S221" i="2" s="1"/>
  <c r="I221" i="2"/>
  <c r="K221" i="2" s="1"/>
  <c r="M221" i="2" s="1"/>
  <c r="B223" i="2"/>
  <c r="E222" i="2"/>
  <c r="D222" i="2"/>
  <c r="C222" i="2"/>
  <c r="M235" i="3" l="1"/>
  <c r="J236" i="3"/>
  <c r="L236" i="3" s="1"/>
  <c r="T235" i="3"/>
  <c r="B238" i="3"/>
  <c r="F237" i="3"/>
  <c r="H237" i="3"/>
  <c r="D237" i="3"/>
  <c r="J237" i="3" s="1"/>
  <c r="L237" i="3" s="1"/>
  <c r="C237" i="3"/>
  <c r="E237" i="3"/>
  <c r="G237" i="3"/>
  <c r="I236" i="3"/>
  <c r="K236" i="3" s="1"/>
  <c r="M236" i="3" s="1"/>
  <c r="J222" i="2"/>
  <c r="L222" i="2" s="1"/>
  <c r="T221" i="2"/>
  <c r="G223" i="2"/>
  <c r="N223" i="2" s="1"/>
  <c r="O223" i="2" s="1"/>
  <c r="P223" i="2" s="1"/>
  <c r="H223" i="2"/>
  <c r="F223" i="2"/>
  <c r="Q222" i="2"/>
  <c r="R222" i="2" s="1"/>
  <c r="S222" i="2" s="1"/>
  <c r="I222" i="2"/>
  <c r="K222" i="2" s="1"/>
  <c r="M222" i="2" s="1"/>
  <c r="U221" i="2"/>
  <c r="B224" i="2"/>
  <c r="E223" i="2"/>
  <c r="C223" i="2"/>
  <c r="D223" i="2"/>
  <c r="B239" i="3" l="1"/>
  <c r="F238" i="3"/>
  <c r="H238" i="3"/>
  <c r="D238" i="3"/>
  <c r="J238" i="3" s="1"/>
  <c r="L238" i="3" s="1"/>
  <c r="C238" i="3"/>
  <c r="E238" i="3"/>
  <c r="G238" i="3"/>
  <c r="I237" i="3"/>
  <c r="K237" i="3" s="1"/>
  <c r="M237" i="3" s="1"/>
  <c r="T236" i="3"/>
  <c r="J223" i="2"/>
  <c r="L223" i="2" s="1"/>
  <c r="T222" i="2"/>
  <c r="U222" i="2"/>
  <c r="Q223" i="2"/>
  <c r="R223" i="2" s="1"/>
  <c r="S223" i="2" s="1"/>
  <c r="I223" i="2"/>
  <c r="K223" i="2" s="1"/>
  <c r="G224" i="2"/>
  <c r="N224" i="2" s="1"/>
  <c r="O224" i="2" s="1"/>
  <c r="P224" i="2" s="1"/>
  <c r="H224" i="2"/>
  <c r="F224" i="2"/>
  <c r="B225" i="2"/>
  <c r="E224" i="2"/>
  <c r="C224" i="2"/>
  <c r="D224" i="2"/>
  <c r="M223" i="2" l="1"/>
  <c r="T237" i="3"/>
  <c r="I238" i="3"/>
  <c r="K238" i="3" s="1"/>
  <c r="M238" i="3" s="1"/>
  <c r="B240" i="3"/>
  <c r="H239" i="3"/>
  <c r="F239" i="3"/>
  <c r="D239" i="3"/>
  <c r="C239" i="3"/>
  <c r="G239" i="3"/>
  <c r="E239" i="3"/>
  <c r="T223" i="2"/>
  <c r="U223" i="2"/>
  <c r="H225" i="2"/>
  <c r="G225" i="2"/>
  <c r="N225" i="2" s="1"/>
  <c r="O225" i="2" s="1"/>
  <c r="P225" i="2" s="1"/>
  <c r="F225" i="2"/>
  <c r="Q224" i="2"/>
  <c r="R224" i="2" s="1"/>
  <c r="S224" i="2" s="1"/>
  <c r="I224" i="2"/>
  <c r="K224" i="2" s="1"/>
  <c r="J224" i="2"/>
  <c r="L224" i="2" s="1"/>
  <c r="B226" i="2"/>
  <c r="E225" i="2"/>
  <c r="C225" i="2"/>
  <c r="D225" i="2"/>
  <c r="J239" i="3" l="1"/>
  <c r="L239" i="3" s="1"/>
  <c r="I239" i="3"/>
  <c r="K239" i="3" s="1"/>
  <c r="B241" i="3"/>
  <c r="F240" i="3"/>
  <c r="H240" i="3"/>
  <c r="D240" i="3"/>
  <c r="C240" i="3"/>
  <c r="G240" i="3"/>
  <c r="E240" i="3"/>
  <c r="T238" i="3"/>
  <c r="J225" i="2"/>
  <c r="L225" i="2" s="1"/>
  <c r="M224" i="2"/>
  <c r="U224" i="2"/>
  <c r="T224" i="2"/>
  <c r="H226" i="2"/>
  <c r="G226" i="2"/>
  <c r="N226" i="2" s="1"/>
  <c r="O226" i="2" s="1"/>
  <c r="P226" i="2" s="1"/>
  <c r="F226" i="2"/>
  <c r="Q225" i="2"/>
  <c r="R225" i="2" s="1"/>
  <c r="S225" i="2" s="1"/>
  <c r="I225" i="2"/>
  <c r="K225" i="2" s="1"/>
  <c r="B227" i="2"/>
  <c r="E226" i="2"/>
  <c r="D226" i="2"/>
  <c r="C226" i="2"/>
  <c r="J226" i="2" l="1"/>
  <c r="L226" i="2" s="1"/>
  <c r="J240" i="3"/>
  <c r="L240" i="3" s="1"/>
  <c r="M239" i="3"/>
  <c r="I240" i="3"/>
  <c r="K240" i="3" s="1"/>
  <c r="B242" i="3"/>
  <c r="F241" i="3"/>
  <c r="H241" i="3"/>
  <c r="D241" i="3"/>
  <c r="C241" i="3"/>
  <c r="G241" i="3"/>
  <c r="E241" i="3"/>
  <c r="T239" i="3"/>
  <c r="M225" i="2"/>
  <c r="U225" i="2"/>
  <c r="T225" i="2"/>
  <c r="Q226" i="2"/>
  <c r="R226" i="2" s="1"/>
  <c r="S226" i="2" s="1"/>
  <c r="I226" i="2"/>
  <c r="K226" i="2" s="1"/>
  <c r="G227" i="2"/>
  <c r="N227" i="2" s="1"/>
  <c r="O227" i="2" s="1"/>
  <c r="P227" i="2" s="1"/>
  <c r="H227" i="2"/>
  <c r="F227" i="2"/>
  <c r="B228" i="2"/>
  <c r="E227" i="2"/>
  <c r="C227" i="2"/>
  <c r="D227" i="2"/>
  <c r="M226" i="2" l="1"/>
  <c r="M240" i="3"/>
  <c r="J241" i="3"/>
  <c r="L241" i="3" s="1"/>
  <c r="I241" i="3"/>
  <c r="K241" i="3" s="1"/>
  <c r="B243" i="3"/>
  <c r="F242" i="3"/>
  <c r="H242" i="3"/>
  <c r="D242" i="3"/>
  <c r="G242" i="3"/>
  <c r="E242" i="3"/>
  <c r="C242" i="3"/>
  <c r="T240" i="3"/>
  <c r="J227" i="2"/>
  <c r="L227" i="2" s="1"/>
  <c r="T226" i="2"/>
  <c r="U226" i="2"/>
  <c r="G228" i="2"/>
  <c r="N228" i="2" s="1"/>
  <c r="O228" i="2" s="1"/>
  <c r="P228" i="2" s="1"/>
  <c r="H228" i="2"/>
  <c r="F228" i="2"/>
  <c r="Q227" i="2"/>
  <c r="R227" i="2" s="1"/>
  <c r="S227" i="2" s="1"/>
  <c r="I227" i="2"/>
  <c r="K227" i="2" s="1"/>
  <c r="B229" i="2"/>
  <c r="E228" i="2"/>
  <c r="C228" i="2"/>
  <c r="D228" i="2"/>
  <c r="M241" i="3" l="1"/>
  <c r="I242" i="3"/>
  <c r="K242" i="3" s="1"/>
  <c r="T241" i="3"/>
  <c r="B244" i="3"/>
  <c r="H243" i="3"/>
  <c r="F243" i="3"/>
  <c r="D243" i="3"/>
  <c r="J243" i="3" s="1"/>
  <c r="L243" i="3" s="1"/>
  <c r="C243" i="3"/>
  <c r="G243" i="3"/>
  <c r="E243" i="3"/>
  <c r="J242" i="3"/>
  <c r="L242" i="3" s="1"/>
  <c r="M227" i="2"/>
  <c r="J228" i="2"/>
  <c r="L228" i="2" s="1"/>
  <c r="U227" i="2"/>
  <c r="T227" i="2"/>
  <c r="H229" i="2"/>
  <c r="G229" i="2"/>
  <c r="N229" i="2" s="1"/>
  <c r="O229" i="2" s="1"/>
  <c r="P229" i="2" s="1"/>
  <c r="F229" i="2"/>
  <c r="Q228" i="2"/>
  <c r="R228" i="2" s="1"/>
  <c r="S228" i="2" s="1"/>
  <c r="I228" i="2"/>
  <c r="K228" i="2" s="1"/>
  <c r="B230" i="2"/>
  <c r="E229" i="2"/>
  <c r="C229" i="2"/>
  <c r="D229" i="2"/>
  <c r="T242" i="3" l="1"/>
  <c r="I243" i="3"/>
  <c r="K243" i="3" s="1"/>
  <c r="M243" i="3" s="1"/>
  <c r="B245" i="3"/>
  <c r="F244" i="3"/>
  <c r="H244" i="3"/>
  <c r="D244" i="3"/>
  <c r="C244" i="3"/>
  <c r="G244" i="3"/>
  <c r="E244" i="3"/>
  <c r="M242" i="3"/>
  <c r="M228" i="2"/>
  <c r="J229" i="2"/>
  <c r="L229" i="2" s="1"/>
  <c r="T228" i="2"/>
  <c r="Q229" i="2"/>
  <c r="R229" i="2" s="1"/>
  <c r="S229" i="2" s="1"/>
  <c r="I229" i="2"/>
  <c r="K229" i="2" s="1"/>
  <c r="H230" i="2"/>
  <c r="G230" i="2"/>
  <c r="N230" i="2" s="1"/>
  <c r="O230" i="2" s="1"/>
  <c r="P230" i="2" s="1"/>
  <c r="F230" i="2"/>
  <c r="U228" i="2"/>
  <c r="B231" i="2"/>
  <c r="E230" i="2"/>
  <c r="D230" i="2"/>
  <c r="C230" i="2"/>
  <c r="J244" i="3" l="1"/>
  <c r="L244" i="3" s="1"/>
  <c r="I244" i="3"/>
  <c r="K244" i="3" s="1"/>
  <c r="B246" i="3"/>
  <c r="F245" i="3"/>
  <c r="H245" i="3"/>
  <c r="D245" i="3"/>
  <c r="C245" i="3"/>
  <c r="E245" i="3"/>
  <c r="G245" i="3"/>
  <c r="T243" i="3"/>
  <c r="M229" i="2"/>
  <c r="J230" i="2"/>
  <c r="L230" i="2" s="1"/>
  <c r="U229" i="2"/>
  <c r="G231" i="2"/>
  <c r="N231" i="2" s="1"/>
  <c r="O231" i="2" s="1"/>
  <c r="P231" i="2" s="1"/>
  <c r="H231" i="2"/>
  <c r="F231" i="2"/>
  <c r="Q230" i="2"/>
  <c r="R230" i="2" s="1"/>
  <c r="S230" i="2" s="1"/>
  <c r="I230" i="2"/>
  <c r="K230" i="2" s="1"/>
  <c r="T229" i="2"/>
  <c r="B232" i="2"/>
  <c r="E231" i="2"/>
  <c r="C231" i="2"/>
  <c r="D231" i="2"/>
  <c r="M244" i="3" l="1"/>
  <c r="I245" i="3"/>
  <c r="K245" i="3" s="1"/>
  <c r="T244" i="3"/>
  <c r="B247" i="3"/>
  <c r="F246" i="3"/>
  <c r="H246" i="3"/>
  <c r="D246" i="3"/>
  <c r="C246" i="3"/>
  <c r="G246" i="3"/>
  <c r="E246" i="3"/>
  <c r="J245" i="3"/>
  <c r="L245" i="3" s="1"/>
  <c r="M230" i="2"/>
  <c r="J231" i="2"/>
  <c r="L231" i="2" s="1"/>
  <c r="U230" i="2"/>
  <c r="Q231" i="2"/>
  <c r="R231" i="2" s="1"/>
  <c r="S231" i="2" s="1"/>
  <c r="I231" i="2"/>
  <c r="K231" i="2" s="1"/>
  <c r="G232" i="2"/>
  <c r="N232" i="2" s="1"/>
  <c r="O232" i="2" s="1"/>
  <c r="P232" i="2" s="1"/>
  <c r="H232" i="2"/>
  <c r="F232" i="2"/>
  <c r="T230" i="2"/>
  <c r="B233" i="2"/>
  <c r="E232" i="2"/>
  <c r="C232" i="2"/>
  <c r="D232" i="2"/>
  <c r="J232" i="2" l="1"/>
  <c r="L232" i="2" s="1"/>
  <c r="I246" i="3"/>
  <c r="K246" i="3" s="1"/>
  <c r="M245" i="3"/>
  <c r="B248" i="3"/>
  <c r="H247" i="3"/>
  <c r="F247" i="3"/>
  <c r="D247" i="3"/>
  <c r="C247" i="3"/>
  <c r="G247" i="3"/>
  <c r="E247" i="3"/>
  <c r="J246" i="3"/>
  <c r="L246" i="3" s="1"/>
  <c r="T245" i="3"/>
  <c r="M231" i="2"/>
  <c r="T231" i="2"/>
  <c r="H233" i="2"/>
  <c r="G233" i="2"/>
  <c r="N233" i="2" s="1"/>
  <c r="O233" i="2" s="1"/>
  <c r="P233" i="2" s="1"/>
  <c r="F233" i="2"/>
  <c r="Q232" i="2"/>
  <c r="R232" i="2" s="1"/>
  <c r="S232" i="2" s="1"/>
  <c r="I232" i="2"/>
  <c r="K232" i="2" s="1"/>
  <c r="M232" i="2" s="1"/>
  <c r="U231" i="2"/>
  <c r="B234" i="2"/>
  <c r="E233" i="2"/>
  <c r="C233" i="2"/>
  <c r="D233" i="2"/>
  <c r="T246" i="3" l="1"/>
  <c r="B249" i="3"/>
  <c r="F248" i="3"/>
  <c r="H248" i="3"/>
  <c r="D248" i="3"/>
  <c r="G248" i="3"/>
  <c r="C248" i="3"/>
  <c r="E248" i="3"/>
  <c r="J247" i="3"/>
  <c r="L247" i="3" s="1"/>
  <c r="M246" i="3"/>
  <c r="I247" i="3"/>
  <c r="K247" i="3" s="1"/>
  <c r="J233" i="2"/>
  <c r="L233" i="2" s="1"/>
  <c r="U232" i="2"/>
  <c r="T232" i="2"/>
  <c r="H234" i="2"/>
  <c r="G234" i="2"/>
  <c r="N234" i="2" s="1"/>
  <c r="O234" i="2" s="1"/>
  <c r="P234" i="2" s="1"/>
  <c r="F234" i="2"/>
  <c r="Q233" i="2"/>
  <c r="R233" i="2" s="1"/>
  <c r="S233" i="2" s="1"/>
  <c r="I233" i="2"/>
  <c r="K233" i="2" s="1"/>
  <c r="B235" i="2"/>
  <c r="E234" i="2"/>
  <c r="D234" i="2"/>
  <c r="C234" i="2"/>
  <c r="M247" i="3" l="1"/>
  <c r="J248" i="3"/>
  <c r="L248" i="3" s="1"/>
  <c r="I248" i="3"/>
  <c r="K248" i="3" s="1"/>
  <c r="T247" i="3"/>
  <c r="B250" i="3"/>
  <c r="F249" i="3"/>
  <c r="H249" i="3"/>
  <c r="D249" i="3"/>
  <c r="G249" i="3"/>
  <c r="E249" i="3"/>
  <c r="C249" i="3"/>
  <c r="J234" i="2"/>
  <c r="L234" i="2" s="1"/>
  <c r="M233" i="2"/>
  <c r="U233" i="2"/>
  <c r="Q234" i="2"/>
  <c r="R234" i="2" s="1"/>
  <c r="S234" i="2" s="1"/>
  <c r="I234" i="2"/>
  <c r="K234" i="2" s="1"/>
  <c r="M234" i="2" s="1"/>
  <c r="T233" i="2"/>
  <c r="G235" i="2"/>
  <c r="N235" i="2" s="1"/>
  <c r="O235" i="2" s="1"/>
  <c r="P235" i="2" s="1"/>
  <c r="H235" i="2"/>
  <c r="F235" i="2"/>
  <c r="B236" i="2"/>
  <c r="E235" i="2"/>
  <c r="C235" i="2"/>
  <c r="D235" i="2"/>
  <c r="M248" i="3" l="1"/>
  <c r="J249" i="3"/>
  <c r="L249" i="3" s="1"/>
  <c r="B251" i="3"/>
  <c r="F250" i="3"/>
  <c r="H250" i="3"/>
  <c r="D250" i="3"/>
  <c r="J250" i="3" s="1"/>
  <c r="L250" i="3" s="1"/>
  <c r="C250" i="3"/>
  <c r="G250" i="3"/>
  <c r="E250" i="3"/>
  <c r="I249" i="3"/>
  <c r="K249" i="3" s="1"/>
  <c r="T248" i="3"/>
  <c r="J235" i="2"/>
  <c r="L235" i="2" s="1"/>
  <c r="T234" i="2"/>
  <c r="G236" i="2"/>
  <c r="N236" i="2" s="1"/>
  <c r="O236" i="2" s="1"/>
  <c r="P236" i="2" s="1"/>
  <c r="H236" i="2"/>
  <c r="F236" i="2"/>
  <c r="Q235" i="2"/>
  <c r="R235" i="2" s="1"/>
  <c r="S235" i="2" s="1"/>
  <c r="I235" i="2"/>
  <c r="K235" i="2" s="1"/>
  <c r="M235" i="2" s="1"/>
  <c r="U234" i="2"/>
  <c r="B237" i="2"/>
  <c r="E236" i="2"/>
  <c r="C236" i="2"/>
  <c r="D236" i="2"/>
  <c r="M249" i="3" l="1"/>
  <c r="B252" i="3"/>
  <c r="H251" i="3"/>
  <c r="F251" i="3"/>
  <c r="D251" i="3"/>
  <c r="J251" i="3" s="1"/>
  <c r="L251" i="3" s="1"/>
  <c r="C251" i="3"/>
  <c r="G251" i="3"/>
  <c r="E251" i="3"/>
  <c r="I250" i="3"/>
  <c r="K250" i="3" s="1"/>
  <c r="M250" i="3" s="1"/>
  <c r="T249" i="3"/>
  <c r="J236" i="2"/>
  <c r="L236" i="2" s="1"/>
  <c r="U235" i="2"/>
  <c r="Q236" i="2"/>
  <c r="R236" i="2" s="1"/>
  <c r="S236" i="2" s="1"/>
  <c r="I236" i="2"/>
  <c r="K236" i="2" s="1"/>
  <c r="H237" i="2"/>
  <c r="G237" i="2"/>
  <c r="N237" i="2" s="1"/>
  <c r="O237" i="2" s="1"/>
  <c r="P237" i="2" s="1"/>
  <c r="F237" i="2"/>
  <c r="T235" i="2"/>
  <c r="B238" i="2"/>
  <c r="E237" i="2"/>
  <c r="C237" i="2"/>
  <c r="D237" i="2"/>
  <c r="I251" i="3" l="1"/>
  <c r="K251" i="3" s="1"/>
  <c r="M251" i="3" s="1"/>
  <c r="B253" i="3"/>
  <c r="F252" i="3"/>
  <c r="H252" i="3"/>
  <c r="D252" i="3"/>
  <c r="G252" i="3"/>
  <c r="C252" i="3"/>
  <c r="E252" i="3"/>
  <c r="T250" i="3"/>
  <c r="M236" i="2"/>
  <c r="J237" i="2"/>
  <c r="L237" i="2" s="1"/>
  <c r="T236" i="2"/>
  <c r="H238" i="2"/>
  <c r="G238" i="2"/>
  <c r="N238" i="2" s="1"/>
  <c r="O238" i="2" s="1"/>
  <c r="P238" i="2" s="1"/>
  <c r="F238" i="2"/>
  <c r="Q237" i="2"/>
  <c r="R237" i="2" s="1"/>
  <c r="S237" i="2" s="1"/>
  <c r="I237" i="2"/>
  <c r="K237" i="2" s="1"/>
  <c r="U236" i="2"/>
  <c r="B239" i="2"/>
  <c r="E238" i="2"/>
  <c r="D238" i="2"/>
  <c r="C238" i="2"/>
  <c r="J252" i="3" l="1"/>
  <c r="L252" i="3" s="1"/>
  <c r="I252" i="3"/>
  <c r="K252" i="3" s="1"/>
  <c r="B254" i="3"/>
  <c r="F253" i="3"/>
  <c r="H253" i="3"/>
  <c r="D253" i="3"/>
  <c r="J253" i="3" s="1"/>
  <c r="L253" i="3" s="1"/>
  <c r="C253" i="3"/>
  <c r="G253" i="3"/>
  <c r="E253" i="3"/>
  <c r="T251" i="3"/>
  <c r="M237" i="2"/>
  <c r="J238" i="2"/>
  <c r="L238" i="2" s="1"/>
  <c r="U237" i="2"/>
  <c r="Q238" i="2"/>
  <c r="R238" i="2" s="1"/>
  <c r="S238" i="2" s="1"/>
  <c r="I238" i="2"/>
  <c r="K238" i="2" s="1"/>
  <c r="G239" i="2"/>
  <c r="N239" i="2" s="1"/>
  <c r="O239" i="2" s="1"/>
  <c r="P239" i="2" s="1"/>
  <c r="H239" i="2"/>
  <c r="F239" i="2"/>
  <c r="T237" i="2"/>
  <c r="B240" i="2"/>
  <c r="E239" i="2"/>
  <c r="C239" i="2"/>
  <c r="D239" i="2"/>
  <c r="M252" i="3" l="1"/>
  <c r="B255" i="3"/>
  <c r="F254" i="3"/>
  <c r="H254" i="3"/>
  <c r="D254" i="3"/>
  <c r="C254" i="3"/>
  <c r="G254" i="3"/>
  <c r="E254" i="3"/>
  <c r="I253" i="3"/>
  <c r="K253" i="3" s="1"/>
  <c r="M253" i="3" s="1"/>
  <c r="T252" i="3"/>
  <c r="J239" i="2"/>
  <c r="L239" i="2" s="1"/>
  <c r="M238" i="2"/>
  <c r="T238" i="2"/>
  <c r="Q239" i="2"/>
  <c r="R239" i="2" s="1"/>
  <c r="S239" i="2" s="1"/>
  <c r="I239" i="2"/>
  <c r="K239" i="2" s="1"/>
  <c r="M239" i="2" s="1"/>
  <c r="G240" i="2"/>
  <c r="N240" i="2" s="1"/>
  <c r="O240" i="2" s="1"/>
  <c r="P240" i="2" s="1"/>
  <c r="H240" i="2"/>
  <c r="F240" i="2"/>
  <c r="U238" i="2"/>
  <c r="B241" i="2"/>
  <c r="E240" i="2"/>
  <c r="C240" i="2"/>
  <c r="D240" i="2"/>
  <c r="J254" i="3" l="1"/>
  <c r="L254" i="3" s="1"/>
  <c r="I254" i="3"/>
  <c r="K254" i="3" s="1"/>
  <c r="T253" i="3"/>
  <c r="B256" i="3"/>
  <c r="H255" i="3"/>
  <c r="F255" i="3"/>
  <c r="D255" i="3"/>
  <c r="G255" i="3"/>
  <c r="C255" i="3"/>
  <c r="E255" i="3"/>
  <c r="J240" i="2"/>
  <c r="L240" i="2" s="1"/>
  <c r="T239" i="2"/>
  <c r="Q240" i="2"/>
  <c r="R240" i="2" s="1"/>
  <c r="S240" i="2" s="1"/>
  <c r="I240" i="2"/>
  <c r="K240" i="2" s="1"/>
  <c r="H241" i="2"/>
  <c r="G241" i="2"/>
  <c r="N241" i="2" s="1"/>
  <c r="O241" i="2" s="1"/>
  <c r="P241" i="2" s="1"/>
  <c r="F241" i="2"/>
  <c r="U239" i="2"/>
  <c r="B242" i="2"/>
  <c r="E241" i="2"/>
  <c r="C241" i="2"/>
  <c r="D241" i="2"/>
  <c r="M254" i="3" l="1"/>
  <c r="J255" i="3"/>
  <c r="L255" i="3" s="1"/>
  <c r="I255" i="3"/>
  <c r="K255" i="3" s="1"/>
  <c r="M255" i="3" s="1"/>
  <c r="T254" i="3"/>
  <c r="B257" i="3"/>
  <c r="F256" i="3"/>
  <c r="H256" i="3"/>
  <c r="D256" i="3"/>
  <c r="J256" i="3" s="1"/>
  <c r="L256" i="3" s="1"/>
  <c r="C256" i="3"/>
  <c r="G256" i="3"/>
  <c r="E256" i="3"/>
  <c r="J241" i="2"/>
  <c r="L241" i="2" s="1"/>
  <c r="M240" i="2"/>
  <c r="U240" i="2"/>
  <c r="H242" i="2"/>
  <c r="G242" i="2"/>
  <c r="N242" i="2" s="1"/>
  <c r="O242" i="2" s="1"/>
  <c r="P242" i="2" s="1"/>
  <c r="F242" i="2"/>
  <c r="Q241" i="2"/>
  <c r="R241" i="2" s="1"/>
  <c r="S241" i="2" s="1"/>
  <c r="I241" i="2"/>
  <c r="K241" i="2" s="1"/>
  <c r="T240" i="2"/>
  <c r="B243" i="2"/>
  <c r="E242" i="2"/>
  <c r="D242" i="2"/>
  <c r="C242" i="2"/>
  <c r="I256" i="3" l="1"/>
  <c r="K256" i="3" s="1"/>
  <c r="M256" i="3" s="1"/>
  <c r="T255" i="3"/>
  <c r="B258" i="3"/>
  <c r="F257" i="3"/>
  <c r="H257" i="3"/>
  <c r="D257" i="3"/>
  <c r="J257" i="3" s="1"/>
  <c r="L257" i="3" s="1"/>
  <c r="C257" i="3"/>
  <c r="G257" i="3"/>
  <c r="E257" i="3"/>
  <c r="M241" i="2"/>
  <c r="U241" i="2"/>
  <c r="J242" i="2"/>
  <c r="L242" i="2" s="1"/>
  <c r="Q242" i="2"/>
  <c r="R242" i="2" s="1"/>
  <c r="S242" i="2" s="1"/>
  <c r="I242" i="2"/>
  <c r="K242" i="2" s="1"/>
  <c r="G243" i="2"/>
  <c r="N243" i="2" s="1"/>
  <c r="O243" i="2" s="1"/>
  <c r="P243" i="2" s="1"/>
  <c r="H243" i="2"/>
  <c r="F243" i="2"/>
  <c r="T241" i="2"/>
  <c r="B244" i="2"/>
  <c r="E243" i="2"/>
  <c r="C243" i="2"/>
  <c r="D243" i="2"/>
  <c r="T256" i="3" l="1"/>
  <c r="I257" i="3"/>
  <c r="K257" i="3" s="1"/>
  <c r="M257" i="3" s="1"/>
  <c r="B259" i="3"/>
  <c r="F258" i="3"/>
  <c r="H258" i="3"/>
  <c r="D258" i="3"/>
  <c r="G258" i="3"/>
  <c r="C258" i="3"/>
  <c r="E258" i="3"/>
  <c r="J243" i="2"/>
  <c r="L243" i="2" s="1"/>
  <c r="M242" i="2"/>
  <c r="U242" i="2"/>
  <c r="Q243" i="2"/>
  <c r="R243" i="2" s="1"/>
  <c r="S243" i="2" s="1"/>
  <c r="I243" i="2"/>
  <c r="K243" i="2" s="1"/>
  <c r="M243" i="2" s="1"/>
  <c r="G244" i="2"/>
  <c r="N244" i="2" s="1"/>
  <c r="O244" i="2" s="1"/>
  <c r="P244" i="2" s="1"/>
  <c r="H244" i="2"/>
  <c r="F244" i="2"/>
  <c r="T242" i="2"/>
  <c r="B245" i="2"/>
  <c r="E244" i="2"/>
  <c r="C244" i="2"/>
  <c r="D244" i="2"/>
  <c r="T257" i="3" l="1"/>
  <c r="J258" i="3"/>
  <c r="L258" i="3" s="1"/>
  <c r="I258" i="3"/>
  <c r="K258" i="3" s="1"/>
  <c r="M258" i="3" s="1"/>
  <c r="B260" i="3"/>
  <c r="H259" i="3"/>
  <c r="F259" i="3"/>
  <c r="D259" i="3"/>
  <c r="J259" i="3" s="1"/>
  <c r="L259" i="3" s="1"/>
  <c r="C259" i="3"/>
  <c r="G259" i="3"/>
  <c r="E259" i="3"/>
  <c r="J244" i="2"/>
  <c r="L244" i="2" s="1"/>
  <c r="T243" i="2"/>
  <c r="Q244" i="2"/>
  <c r="R244" i="2" s="1"/>
  <c r="S244" i="2" s="1"/>
  <c r="I244" i="2"/>
  <c r="K244" i="2" s="1"/>
  <c r="H245" i="2"/>
  <c r="G245" i="2"/>
  <c r="N245" i="2" s="1"/>
  <c r="O245" i="2" s="1"/>
  <c r="P245" i="2" s="1"/>
  <c r="F245" i="2"/>
  <c r="U243" i="2"/>
  <c r="B246" i="2"/>
  <c r="E245" i="2"/>
  <c r="C245" i="2"/>
  <c r="D245" i="2"/>
  <c r="T258" i="3" l="1"/>
  <c r="I259" i="3"/>
  <c r="K259" i="3" s="1"/>
  <c r="M259" i="3" s="1"/>
  <c r="B261" i="3"/>
  <c r="F260" i="3"/>
  <c r="H260" i="3"/>
  <c r="D260" i="3"/>
  <c r="C260" i="3"/>
  <c r="G260" i="3"/>
  <c r="E260" i="3"/>
  <c r="M244" i="2"/>
  <c r="J245" i="2"/>
  <c r="L245" i="2" s="1"/>
  <c r="T244" i="2"/>
  <c r="U244" i="2"/>
  <c r="Q245" i="2"/>
  <c r="R245" i="2" s="1"/>
  <c r="S245" i="2" s="1"/>
  <c r="I245" i="2"/>
  <c r="K245" i="2" s="1"/>
  <c r="M245" i="2" s="1"/>
  <c r="H246" i="2"/>
  <c r="G246" i="2"/>
  <c r="N246" i="2" s="1"/>
  <c r="O246" i="2" s="1"/>
  <c r="P246" i="2" s="1"/>
  <c r="F246" i="2"/>
  <c r="B247" i="2"/>
  <c r="E246" i="2"/>
  <c r="D246" i="2"/>
  <c r="C246" i="2"/>
  <c r="B262" i="3" l="1"/>
  <c r="F261" i="3"/>
  <c r="H261" i="3"/>
  <c r="D261" i="3"/>
  <c r="G261" i="3"/>
  <c r="C261" i="3"/>
  <c r="E261" i="3"/>
  <c r="T259" i="3"/>
  <c r="I260" i="3"/>
  <c r="K260" i="3" s="1"/>
  <c r="J260" i="3"/>
  <c r="L260" i="3" s="1"/>
  <c r="J246" i="2"/>
  <c r="L246" i="2" s="1"/>
  <c r="U245" i="2"/>
  <c r="G247" i="2"/>
  <c r="N247" i="2" s="1"/>
  <c r="O247" i="2" s="1"/>
  <c r="P247" i="2" s="1"/>
  <c r="H247" i="2"/>
  <c r="F247" i="2"/>
  <c r="Q246" i="2"/>
  <c r="R246" i="2" s="1"/>
  <c r="S246" i="2" s="1"/>
  <c r="I246" i="2"/>
  <c r="K246" i="2" s="1"/>
  <c r="M246" i="2" s="1"/>
  <c r="T245" i="2"/>
  <c r="B248" i="2"/>
  <c r="E247" i="2"/>
  <c r="C247" i="2"/>
  <c r="D247" i="2"/>
  <c r="M260" i="3" l="1"/>
  <c r="J261" i="3"/>
  <c r="L261" i="3" s="1"/>
  <c r="B263" i="3"/>
  <c r="F262" i="3"/>
  <c r="H262" i="3"/>
  <c r="D262" i="3"/>
  <c r="J262" i="3" s="1"/>
  <c r="L262" i="3" s="1"/>
  <c r="C262" i="3"/>
  <c r="G262" i="3"/>
  <c r="E262" i="3"/>
  <c r="I261" i="3"/>
  <c r="K261" i="3" s="1"/>
  <c r="T260" i="3"/>
  <c r="J247" i="2"/>
  <c r="L247" i="2" s="1"/>
  <c r="T246" i="2"/>
  <c r="U246" i="2"/>
  <c r="Q247" i="2"/>
  <c r="R247" i="2" s="1"/>
  <c r="S247" i="2" s="1"/>
  <c r="I247" i="2"/>
  <c r="K247" i="2" s="1"/>
  <c r="M247" i="2" s="1"/>
  <c r="G248" i="2"/>
  <c r="N248" i="2" s="1"/>
  <c r="O248" i="2" s="1"/>
  <c r="P248" i="2" s="1"/>
  <c r="H248" i="2"/>
  <c r="F248" i="2"/>
  <c r="B249" i="2"/>
  <c r="E248" i="2"/>
  <c r="C248" i="2"/>
  <c r="D248" i="2"/>
  <c r="M261" i="3" l="1"/>
  <c r="B264" i="3"/>
  <c r="H263" i="3"/>
  <c r="F263" i="3"/>
  <c r="D263" i="3"/>
  <c r="J263" i="3" s="1"/>
  <c r="L263" i="3" s="1"/>
  <c r="C263" i="3"/>
  <c r="G263" i="3"/>
  <c r="E263" i="3"/>
  <c r="I262" i="3"/>
  <c r="K262" i="3" s="1"/>
  <c r="M262" i="3" s="1"/>
  <c r="T261" i="3"/>
  <c r="U247" i="2"/>
  <c r="H249" i="2"/>
  <c r="G249" i="2"/>
  <c r="N249" i="2" s="1"/>
  <c r="O249" i="2" s="1"/>
  <c r="P249" i="2" s="1"/>
  <c r="F249" i="2"/>
  <c r="Q248" i="2"/>
  <c r="R248" i="2" s="1"/>
  <c r="S248" i="2" s="1"/>
  <c r="I248" i="2"/>
  <c r="K248" i="2" s="1"/>
  <c r="J248" i="2"/>
  <c r="L248" i="2" s="1"/>
  <c r="T247" i="2"/>
  <c r="B250" i="2"/>
  <c r="E249" i="2"/>
  <c r="C249" i="2"/>
  <c r="D249" i="2"/>
  <c r="I263" i="3" l="1"/>
  <c r="K263" i="3" s="1"/>
  <c r="M263" i="3" s="1"/>
  <c r="B265" i="3"/>
  <c r="F264" i="3"/>
  <c r="H264" i="3"/>
  <c r="D264" i="3"/>
  <c r="G264" i="3"/>
  <c r="C264" i="3"/>
  <c r="E264" i="3"/>
  <c r="T262" i="3"/>
  <c r="U248" i="2"/>
  <c r="T248" i="2"/>
  <c r="H250" i="2"/>
  <c r="G250" i="2"/>
  <c r="N250" i="2" s="1"/>
  <c r="O250" i="2" s="1"/>
  <c r="P250" i="2" s="1"/>
  <c r="F250" i="2"/>
  <c r="J249" i="2"/>
  <c r="L249" i="2" s="1"/>
  <c r="M248" i="2"/>
  <c r="Q249" i="2"/>
  <c r="R249" i="2" s="1"/>
  <c r="S249" i="2" s="1"/>
  <c r="I249" i="2"/>
  <c r="K249" i="2" s="1"/>
  <c r="B251" i="2"/>
  <c r="E250" i="2"/>
  <c r="D250" i="2"/>
  <c r="J250" i="2" s="1"/>
  <c r="L250" i="2" s="1"/>
  <c r="C250" i="2"/>
  <c r="J264" i="3" l="1"/>
  <c r="L264" i="3" s="1"/>
  <c r="I264" i="3"/>
  <c r="K264" i="3" s="1"/>
  <c r="B266" i="3"/>
  <c r="F265" i="3"/>
  <c r="H265" i="3"/>
  <c r="D265" i="3"/>
  <c r="G265" i="3"/>
  <c r="C265" i="3"/>
  <c r="E265" i="3"/>
  <c r="T263" i="3"/>
  <c r="U249" i="2"/>
  <c r="Q250" i="2"/>
  <c r="R250" i="2" s="1"/>
  <c r="S250" i="2" s="1"/>
  <c r="I250" i="2"/>
  <c r="K250" i="2" s="1"/>
  <c r="M250" i="2" s="1"/>
  <c r="G251" i="2"/>
  <c r="N251" i="2" s="1"/>
  <c r="O251" i="2" s="1"/>
  <c r="P251" i="2" s="1"/>
  <c r="H251" i="2"/>
  <c r="F251" i="2"/>
  <c r="M249" i="2"/>
  <c r="T249" i="2"/>
  <c r="B252" i="2"/>
  <c r="E251" i="2"/>
  <c r="C251" i="2"/>
  <c r="D251" i="2"/>
  <c r="J251" i="2" l="1"/>
  <c r="L251" i="2" s="1"/>
  <c r="J265" i="3"/>
  <c r="L265" i="3" s="1"/>
  <c r="M264" i="3"/>
  <c r="B267" i="3"/>
  <c r="F266" i="3"/>
  <c r="H266" i="3"/>
  <c r="D266" i="3"/>
  <c r="C266" i="3"/>
  <c r="G266" i="3"/>
  <c r="E266" i="3"/>
  <c r="I265" i="3"/>
  <c r="K265" i="3" s="1"/>
  <c r="M265" i="3" s="1"/>
  <c r="T264" i="3"/>
  <c r="T250" i="2"/>
  <c r="Q251" i="2"/>
  <c r="R251" i="2" s="1"/>
  <c r="S251" i="2" s="1"/>
  <c r="I251" i="2"/>
  <c r="K251" i="2" s="1"/>
  <c r="M251" i="2" s="1"/>
  <c r="G252" i="2"/>
  <c r="N252" i="2" s="1"/>
  <c r="O252" i="2" s="1"/>
  <c r="P252" i="2" s="1"/>
  <c r="H252" i="2"/>
  <c r="F252" i="2"/>
  <c r="U250" i="2"/>
  <c r="B253" i="2"/>
  <c r="E252" i="2"/>
  <c r="C252" i="2"/>
  <c r="D252" i="2"/>
  <c r="J266" i="3" l="1"/>
  <c r="L266" i="3" s="1"/>
  <c r="T265" i="3"/>
  <c r="I266" i="3"/>
  <c r="K266" i="3" s="1"/>
  <c r="B268" i="3"/>
  <c r="H267" i="3"/>
  <c r="F267" i="3"/>
  <c r="D267" i="3"/>
  <c r="E267" i="3"/>
  <c r="C267" i="3"/>
  <c r="G267" i="3"/>
  <c r="J252" i="2"/>
  <c r="L252" i="2" s="1"/>
  <c r="U251" i="2"/>
  <c r="Q252" i="2"/>
  <c r="R252" i="2" s="1"/>
  <c r="S252" i="2" s="1"/>
  <c r="I252" i="2"/>
  <c r="K252" i="2" s="1"/>
  <c r="H253" i="2"/>
  <c r="G253" i="2"/>
  <c r="N253" i="2" s="1"/>
  <c r="O253" i="2" s="1"/>
  <c r="P253" i="2" s="1"/>
  <c r="F253" i="2"/>
  <c r="T251" i="2"/>
  <c r="B254" i="2"/>
  <c r="E253" i="2"/>
  <c r="C253" i="2"/>
  <c r="D253" i="2"/>
  <c r="M266" i="3" l="1"/>
  <c r="I267" i="3"/>
  <c r="K267" i="3" s="1"/>
  <c r="B269" i="3"/>
  <c r="F268" i="3"/>
  <c r="H268" i="3"/>
  <c r="D268" i="3"/>
  <c r="G268" i="3"/>
  <c r="C268" i="3"/>
  <c r="E268" i="3"/>
  <c r="J267" i="3"/>
  <c r="L267" i="3" s="1"/>
  <c r="T266" i="3"/>
  <c r="M252" i="2"/>
  <c r="J253" i="2"/>
  <c r="L253" i="2" s="1"/>
  <c r="T252" i="2"/>
  <c r="U252" i="2"/>
  <c r="Q253" i="2"/>
  <c r="R253" i="2" s="1"/>
  <c r="S253" i="2" s="1"/>
  <c r="I253" i="2"/>
  <c r="K253" i="2" s="1"/>
  <c r="H254" i="2"/>
  <c r="G254" i="2"/>
  <c r="N254" i="2" s="1"/>
  <c r="O254" i="2" s="1"/>
  <c r="P254" i="2" s="1"/>
  <c r="F254" i="2"/>
  <c r="B255" i="2"/>
  <c r="E254" i="2"/>
  <c r="D254" i="2"/>
  <c r="C254" i="2"/>
  <c r="T267" i="3" l="1"/>
  <c r="B270" i="3"/>
  <c r="F269" i="3"/>
  <c r="H269" i="3"/>
  <c r="D269" i="3"/>
  <c r="C269" i="3"/>
  <c r="E269" i="3"/>
  <c r="G269" i="3"/>
  <c r="J268" i="3"/>
  <c r="L268" i="3" s="1"/>
  <c r="M267" i="3"/>
  <c r="I268" i="3"/>
  <c r="K268" i="3" s="1"/>
  <c r="M253" i="2"/>
  <c r="T253" i="2"/>
  <c r="H255" i="2"/>
  <c r="G255" i="2"/>
  <c r="N255" i="2" s="1"/>
  <c r="O255" i="2" s="1"/>
  <c r="P255" i="2" s="1"/>
  <c r="F255" i="2"/>
  <c r="J254" i="2"/>
  <c r="L254" i="2" s="1"/>
  <c r="Q254" i="2"/>
  <c r="R254" i="2" s="1"/>
  <c r="S254" i="2" s="1"/>
  <c r="I254" i="2"/>
  <c r="K254" i="2" s="1"/>
  <c r="M254" i="2" s="1"/>
  <c r="U253" i="2"/>
  <c r="B256" i="2"/>
  <c r="E255" i="2"/>
  <c r="C255" i="2"/>
  <c r="D255" i="2"/>
  <c r="J269" i="3" l="1"/>
  <c r="L269" i="3" s="1"/>
  <c r="M268" i="3"/>
  <c r="B271" i="3"/>
  <c r="F270" i="3"/>
  <c r="H270" i="3"/>
  <c r="D270" i="3"/>
  <c r="C270" i="3"/>
  <c r="G270" i="3"/>
  <c r="E270" i="3"/>
  <c r="I269" i="3"/>
  <c r="K269" i="3" s="1"/>
  <c r="M269" i="3" s="1"/>
  <c r="T268" i="3"/>
  <c r="U254" i="2"/>
  <c r="G256" i="2"/>
  <c r="N256" i="2" s="1"/>
  <c r="O256" i="2" s="1"/>
  <c r="P256" i="2" s="1"/>
  <c r="H256" i="2"/>
  <c r="F256" i="2"/>
  <c r="J255" i="2"/>
  <c r="L255" i="2" s="1"/>
  <c r="T254" i="2"/>
  <c r="Q255" i="2"/>
  <c r="R255" i="2" s="1"/>
  <c r="S255" i="2" s="1"/>
  <c r="I255" i="2"/>
  <c r="K255" i="2" s="1"/>
  <c r="B257" i="2"/>
  <c r="E256" i="2"/>
  <c r="C256" i="2"/>
  <c r="D256" i="2"/>
  <c r="I270" i="3" l="1"/>
  <c r="K270" i="3" s="1"/>
  <c r="B272" i="3"/>
  <c r="H271" i="3"/>
  <c r="F271" i="3"/>
  <c r="D271" i="3"/>
  <c r="J271" i="3" s="1"/>
  <c r="L271" i="3" s="1"/>
  <c r="G271" i="3"/>
  <c r="C271" i="3"/>
  <c r="E271" i="3"/>
  <c r="T269" i="3"/>
  <c r="J270" i="3"/>
  <c r="L270" i="3" s="1"/>
  <c r="J256" i="2"/>
  <c r="L256" i="2" s="1"/>
  <c r="M255" i="2"/>
  <c r="U255" i="2"/>
  <c r="H257" i="2"/>
  <c r="G257" i="2"/>
  <c r="N257" i="2" s="1"/>
  <c r="O257" i="2" s="1"/>
  <c r="P257" i="2" s="1"/>
  <c r="F257" i="2"/>
  <c r="Q256" i="2"/>
  <c r="R256" i="2" s="1"/>
  <c r="S256" i="2" s="1"/>
  <c r="I256" i="2"/>
  <c r="K256" i="2" s="1"/>
  <c r="T255" i="2"/>
  <c r="B258" i="2"/>
  <c r="E257" i="2"/>
  <c r="C257" i="2"/>
  <c r="D257" i="2"/>
  <c r="J257" i="2" l="1"/>
  <c r="L257" i="2" s="1"/>
  <c r="T270" i="3"/>
  <c r="I271" i="3"/>
  <c r="K271" i="3" s="1"/>
  <c r="M271" i="3" s="1"/>
  <c r="M270" i="3"/>
  <c r="B273" i="3"/>
  <c r="F272" i="3"/>
  <c r="H272" i="3"/>
  <c r="D272" i="3"/>
  <c r="J272" i="3" s="1"/>
  <c r="L272" i="3" s="1"/>
  <c r="C272" i="3"/>
  <c r="G272" i="3"/>
  <c r="E272" i="3"/>
  <c r="M256" i="2"/>
  <c r="U256" i="2"/>
  <c r="T256" i="2"/>
  <c r="H258" i="2"/>
  <c r="G258" i="2"/>
  <c r="N258" i="2" s="1"/>
  <c r="O258" i="2" s="1"/>
  <c r="P258" i="2" s="1"/>
  <c r="F258" i="2"/>
  <c r="Q257" i="2"/>
  <c r="R257" i="2" s="1"/>
  <c r="S257" i="2" s="1"/>
  <c r="I257" i="2"/>
  <c r="K257" i="2" s="1"/>
  <c r="M257" i="2" s="1"/>
  <c r="B259" i="2"/>
  <c r="E258" i="2"/>
  <c r="D258" i="2"/>
  <c r="J258" i="2" s="1"/>
  <c r="L258" i="2" s="1"/>
  <c r="C258" i="2"/>
  <c r="I272" i="3" l="1"/>
  <c r="K272" i="3" s="1"/>
  <c r="M272" i="3" s="1"/>
  <c r="T271" i="3"/>
  <c r="B274" i="3"/>
  <c r="F273" i="3"/>
  <c r="H273" i="3"/>
  <c r="D273" i="3"/>
  <c r="J273" i="3" s="1"/>
  <c r="L273" i="3" s="1"/>
  <c r="C273" i="3"/>
  <c r="E273" i="3"/>
  <c r="G273" i="3"/>
  <c r="U257" i="2"/>
  <c r="Q258" i="2"/>
  <c r="R258" i="2" s="1"/>
  <c r="S258" i="2" s="1"/>
  <c r="I258" i="2"/>
  <c r="K258" i="2" s="1"/>
  <c r="M258" i="2" s="1"/>
  <c r="G259" i="2"/>
  <c r="N259" i="2" s="1"/>
  <c r="O259" i="2" s="1"/>
  <c r="P259" i="2" s="1"/>
  <c r="H259" i="2"/>
  <c r="F259" i="2"/>
  <c r="T257" i="2"/>
  <c r="B260" i="2"/>
  <c r="E259" i="2"/>
  <c r="C259" i="2"/>
  <c r="D259" i="2"/>
  <c r="I273" i="3" l="1"/>
  <c r="K273" i="3" s="1"/>
  <c r="M273" i="3" s="1"/>
  <c r="T272" i="3"/>
  <c r="B275" i="3"/>
  <c r="F274" i="3"/>
  <c r="H274" i="3"/>
  <c r="D274" i="3"/>
  <c r="G274" i="3"/>
  <c r="C274" i="3"/>
  <c r="E274" i="3"/>
  <c r="J259" i="2"/>
  <c r="L259" i="2" s="1"/>
  <c r="T258" i="2"/>
  <c r="Q259" i="2"/>
  <c r="R259" i="2" s="1"/>
  <c r="S259" i="2" s="1"/>
  <c r="I259" i="2"/>
  <c r="K259" i="2" s="1"/>
  <c r="G260" i="2"/>
  <c r="N260" i="2" s="1"/>
  <c r="O260" i="2" s="1"/>
  <c r="P260" i="2" s="1"/>
  <c r="H260" i="2"/>
  <c r="F260" i="2"/>
  <c r="U258" i="2"/>
  <c r="B261" i="2"/>
  <c r="E260" i="2"/>
  <c r="C260" i="2"/>
  <c r="D260" i="2"/>
  <c r="I274" i="3" l="1"/>
  <c r="K274" i="3" s="1"/>
  <c r="B276" i="3"/>
  <c r="H275" i="3"/>
  <c r="F275" i="3"/>
  <c r="D275" i="3"/>
  <c r="J275" i="3" s="1"/>
  <c r="L275" i="3" s="1"/>
  <c r="G275" i="3"/>
  <c r="C275" i="3"/>
  <c r="E275" i="3"/>
  <c r="J274" i="3"/>
  <c r="L274" i="3" s="1"/>
  <c r="T273" i="3"/>
  <c r="J260" i="2"/>
  <c r="L260" i="2" s="1"/>
  <c r="M259" i="2"/>
  <c r="T259" i="2"/>
  <c r="H261" i="2"/>
  <c r="G261" i="2"/>
  <c r="N261" i="2" s="1"/>
  <c r="O261" i="2" s="1"/>
  <c r="P261" i="2" s="1"/>
  <c r="F261" i="2"/>
  <c r="Q260" i="2"/>
  <c r="R260" i="2" s="1"/>
  <c r="S260" i="2" s="1"/>
  <c r="I260" i="2"/>
  <c r="K260" i="2" s="1"/>
  <c r="U259" i="2"/>
  <c r="B262" i="2"/>
  <c r="E261" i="2"/>
  <c r="C261" i="2"/>
  <c r="D261" i="2"/>
  <c r="M260" i="2" l="1"/>
  <c r="T274" i="3"/>
  <c r="I275" i="3"/>
  <c r="K275" i="3" s="1"/>
  <c r="M275" i="3" s="1"/>
  <c r="M274" i="3"/>
  <c r="B277" i="3"/>
  <c r="F276" i="3"/>
  <c r="H276" i="3"/>
  <c r="D276" i="3"/>
  <c r="C276" i="3"/>
  <c r="G276" i="3"/>
  <c r="E276" i="3"/>
  <c r="J261" i="2"/>
  <c r="L261" i="2" s="1"/>
  <c r="T260" i="2"/>
  <c r="H262" i="2"/>
  <c r="G262" i="2"/>
  <c r="N262" i="2" s="1"/>
  <c r="O262" i="2" s="1"/>
  <c r="P262" i="2" s="1"/>
  <c r="F262" i="2"/>
  <c r="Q261" i="2"/>
  <c r="R261" i="2" s="1"/>
  <c r="S261" i="2" s="1"/>
  <c r="I261" i="2"/>
  <c r="K261" i="2" s="1"/>
  <c r="U260" i="2"/>
  <c r="B263" i="2"/>
  <c r="E262" i="2"/>
  <c r="D262" i="2"/>
  <c r="C262" i="2"/>
  <c r="M261" i="2" l="1"/>
  <c r="B278" i="3"/>
  <c r="F277" i="3"/>
  <c r="H277" i="3"/>
  <c r="D277" i="3"/>
  <c r="G277" i="3"/>
  <c r="C277" i="3"/>
  <c r="E277" i="3"/>
  <c r="J276" i="3"/>
  <c r="L276" i="3" s="1"/>
  <c r="T275" i="3"/>
  <c r="I276" i="3"/>
  <c r="K276" i="3" s="1"/>
  <c r="J262" i="2"/>
  <c r="L262" i="2" s="1"/>
  <c r="U261" i="2"/>
  <c r="Q262" i="2"/>
  <c r="R262" i="2" s="1"/>
  <c r="S262" i="2" s="1"/>
  <c r="I262" i="2"/>
  <c r="K262" i="2" s="1"/>
  <c r="G263" i="2"/>
  <c r="N263" i="2" s="1"/>
  <c r="O263" i="2" s="1"/>
  <c r="P263" i="2" s="1"/>
  <c r="H263" i="2"/>
  <c r="F263" i="2"/>
  <c r="T261" i="2"/>
  <c r="B264" i="2"/>
  <c r="E263" i="2"/>
  <c r="C263" i="2"/>
  <c r="D263" i="2"/>
  <c r="J277" i="3" l="1"/>
  <c r="L277" i="3" s="1"/>
  <c r="B279" i="3"/>
  <c r="F278" i="3"/>
  <c r="H278" i="3"/>
  <c r="D278" i="3"/>
  <c r="J278" i="3" s="1"/>
  <c r="L278" i="3" s="1"/>
  <c r="C278" i="3"/>
  <c r="G278" i="3"/>
  <c r="E278" i="3"/>
  <c r="M276" i="3"/>
  <c r="I277" i="3"/>
  <c r="K277" i="3" s="1"/>
  <c r="T276" i="3"/>
  <c r="J263" i="2"/>
  <c r="L263" i="2" s="1"/>
  <c r="M262" i="2"/>
  <c r="U262" i="2"/>
  <c r="T262" i="2"/>
  <c r="G264" i="2"/>
  <c r="N264" i="2" s="1"/>
  <c r="O264" i="2" s="1"/>
  <c r="P264" i="2" s="1"/>
  <c r="H264" i="2"/>
  <c r="F264" i="2"/>
  <c r="Q263" i="2"/>
  <c r="R263" i="2" s="1"/>
  <c r="S263" i="2" s="1"/>
  <c r="I263" i="2"/>
  <c r="K263" i="2" s="1"/>
  <c r="M263" i="2" s="1"/>
  <c r="B265" i="2"/>
  <c r="E264" i="2"/>
  <c r="C264" i="2"/>
  <c r="D264" i="2"/>
  <c r="J264" i="2" s="1"/>
  <c r="L264" i="2" s="1"/>
  <c r="M277" i="3" l="1"/>
  <c r="B280" i="3"/>
  <c r="H279" i="3"/>
  <c r="F279" i="3"/>
  <c r="D279" i="3"/>
  <c r="G279" i="3"/>
  <c r="E279" i="3"/>
  <c r="C279" i="3"/>
  <c r="I278" i="3"/>
  <c r="K278" i="3" s="1"/>
  <c r="M278" i="3" s="1"/>
  <c r="T277" i="3"/>
  <c r="U263" i="2"/>
  <c r="H265" i="2"/>
  <c r="G265" i="2"/>
  <c r="N265" i="2" s="1"/>
  <c r="O265" i="2" s="1"/>
  <c r="P265" i="2" s="1"/>
  <c r="F265" i="2"/>
  <c r="Q264" i="2"/>
  <c r="R264" i="2" s="1"/>
  <c r="S264" i="2" s="1"/>
  <c r="I264" i="2"/>
  <c r="K264" i="2" s="1"/>
  <c r="M264" i="2" s="1"/>
  <c r="T263" i="2"/>
  <c r="B266" i="2"/>
  <c r="E265" i="2"/>
  <c r="C265" i="2"/>
  <c r="D265" i="2"/>
  <c r="I279" i="3" l="1"/>
  <c r="K279" i="3" s="1"/>
  <c r="B281" i="3"/>
  <c r="F280" i="3"/>
  <c r="H280" i="3"/>
  <c r="D280" i="3"/>
  <c r="J280" i="3" s="1"/>
  <c r="L280" i="3" s="1"/>
  <c r="G280" i="3"/>
  <c r="C280" i="3"/>
  <c r="E280" i="3"/>
  <c r="J279" i="3"/>
  <c r="L279" i="3" s="1"/>
  <c r="T278" i="3"/>
  <c r="J265" i="2"/>
  <c r="L265" i="2" s="1"/>
  <c r="U264" i="2"/>
  <c r="Q265" i="2"/>
  <c r="R265" i="2" s="1"/>
  <c r="S265" i="2" s="1"/>
  <c r="I265" i="2"/>
  <c r="K265" i="2" s="1"/>
  <c r="H266" i="2"/>
  <c r="G266" i="2"/>
  <c r="N266" i="2" s="1"/>
  <c r="O266" i="2" s="1"/>
  <c r="P266" i="2" s="1"/>
  <c r="F266" i="2"/>
  <c r="T264" i="2"/>
  <c r="B267" i="2"/>
  <c r="E266" i="2"/>
  <c r="D266" i="2"/>
  <c r="C266" i="2"/>
  <c r="M265" i="2" l="1"/>
  <c r="I280" i="3"/>
  <c r="K280" i="3" s="1"/>
  <c r="M280" i="3" s="1"/>
  <c r="T279" i="3"/>
  <c r="M279" i="3"/>
  <c r="B282" i="3"/>
  <c r="F281" i="3"/>
  <c r="H281" i="3"/>
  <c r="D281" i="3"/>
  <c r="E281" i="3"/>
  <c r="C281" i="3"/>
  <c r="G281" i="3"/>
  <c r="J266" i="2"/>
  <c r="L266" i="2" s="1"/>
  <c r="U265" i="2"/>
  <c r="G267" i="2"/>
  <c r="N267" i="2" s="1"/>
  <c r="O267" i="2" s="1"/>
  <c r="P267" i="2" s="1"/>
  <c r="H267" i="2"/>
  <c r="F267" i="2"/>
  <c r="Q266" i="2"/>
  <c r="R266" i="2" s="1"/>
  <c r="S266" i="2" s="1"/>
  <c r="I266" i="2"/>
  <c r="K266" i="2" s="1"/>
  <c r="M266" i="2" s="1"/>
  <c r="T265" i="2"/>
  <c r="B268" i="2"/>
  <c r="E267" i="2"/>
  <c r="C267" i="2"/>
  <c r="D267" i="2"/>
  <c r="J281" i="3" l="1"/>
  <c r="L281" i="3" s="1"/>
  <c r="T280" i="3"/>
  <c r="B283" i="3"/>
  <c r="F282" i="3"/>
  <c r="H282" i="3"/>
  <c r="D282" i="3"/>
  <c r="C282" i="3"/>
  <c r="G282" i="3"/>
  <c r="E282" i="3"/>
  <c r="I281" i="3"/>
  <c r="K281" i="3" s="1"/>
  <c r="M281" i="3" s="1"/>
  <c r="J267" i="2"/>
  <c r="L267" i="2" s="1"/>
  <c r="U266" i="2"/>
  <c r="Q267" i="2"/>
  <c r="R267" i="2" s="1"/>
  <c r="S267" i="2" s="1"/>
  <c r="I267" i="2"/>
  <c r="K267" i="2" s="1"/>
  <c r="G268" i="2"/>
  <c r="N268" i="2" s="1"/>
  <c r="O268" i="2" s="1"/>
  <c r="P268" i="2" s="1"/>
  <c r="H268" i="2"/>
  <c r="F268" i="2"/>
  <c r="T266" i="2"/>
  <c r="B269" i="2"/>
  <c r="E268" i="2"/>
  <c r="C268" i="2"/>
  <c r="D268" i="2"/>
  <c r="B284" i="3" l="1"/>
  <c r="H283" i="3"/>
  <c r="F283" i="3"/>
  <c r="D283" i="3"/>
  <c r="J283" i="3" s="1"/>
  <c r="L283" i="3" s="1"/>
  <c r="C283" i="3"/>
  <c r="G283" i="3"/>
  <c r="E283" i="3"/>
  <c r="J282" i="3"/>
  <c r="L282" i="3" s="1"/>
  <c r="I282" i="3"/>
  <c r="K282" i="3" s="1"/>
  <c r="T281" i="3"/>
  <c r="M267" i="2"/>
  <c r="J268" i="2"/>
  <c r="L268" i="2" s="1"/>
  <c r="U267" i="2"/>
  <c r="Q268" i="2"/>
  <c r="R268" i="2" s="1"/>
  <c r="S268" i="2" s="1"/>
  <c r="I268" i="2"/>
  <c r="K268" i="2" s="1"/>
  <c r="H269" i="2"/>
  <c r="G269" i="2"/>
  <c r="N269" i="2" s="1"/>
  <c r="O269" i="2" s="1"/>
  <c r="P269" i="2" s="1"/>
  <c r="F269" i="2"/>
  <c r="T267" i="2"/>
  <c r="B270" i="2"/>
  <c r="E269" i="2"/>
  <c r="C269" i="2"/>
  <c r="D269" i="2"/>
  <c r="M282" i="3" l="1"/>
  <c r="T282" i="3"/>
  <c r="I283" i="3"/>
  <c r="K283" i="3" s="1"/>
  <c r="M283" i="3" s="1"/>
  <c r="B285" i="3"/>
  <c r="F284" i="3"/>
  <c r="H284" i="3"/>
  <c r="D284" i="3"/>
  <c r="G284" i="3"/>
  <c r="E284" i="3"/>
  <c r="C284" i="3"/>
  <c r="M268" i="2"/>
  <c r="J269" i="2"/>
  <c r="L269" i="2" s="1"/>
  <c r="U268" i="2"/>
  <c r="Q269" i="2"/>
  <c r="R269" i="2" s="1"/>
  <c r="S269" i="2" s="1"/>
  <c r="I269" i="2"/>
  <c r="K269" i="2" s="1"/>
  <c r="H270" i="2"/>
  <c r="G270" i="2"/>
  <c r="N270" i="2" s="1"/>
  <c r="O270" i="2" s="1"/>
  <c r="P270" i="2" s="1"/>
  <c r="F270" i="2"/>
  <c r="T268" i="2"/>
  <c r="B271" i="2"/>
  <c r="E270" i="2"/>
  <c r="D270" i="2"/>
  <c r="C270" i="2"/>
  <c r="B286" i="3" l="1"/>
  <c r="F285" i="3"/>
  <c r="H285" i="3"/>
  <c r="D285" i="3"/>
  <c r="C285" i="3"/>
  <c r="G285" i="3"/>
  <c r="E285" i="3"/>
  <c r="J284" i="3"/>
  <c r="L284" i="3" s="1"/>
  <c r="T283" i="3"/>
  <c r="I284" i="3"/>
  <c r="K284" i="3" s="1"/>
  <c r="M269" i="2"/>
  <c r="J270" i="2"/>
  <c r="L270" i="2" s="1"/>
  <c r="U269" i="2"/>
  <c r="G271" i="2"/>
  <c r="N271" i="2" s="1"/>
  <c r="O271" i="2" s="1"/>
  <c r="P271" i="2" s="1"/>
  <c r="H271" i="2"/>
  <c r="F271" i="2"/>
  <c r="Q270" i="2"/>
  <c r="R270" i="2" s="1"/>
  <c r="S270" i="2" s="1"/>
  <c r="I270" i="2"/>
  <c r="K270" i="2" s="1"/>
  <c r="M270" i="2" s="1"/>
  <c r="T269" i="2"/>
  <c r="B272" i="2"/>
  <c r="E271" i="2"/>
  <c r="C271" i="2"/>
  <c r="D271" i="2"/>
  <c r="J285" i="3" l="1"/>
  <c r="L285" i="3" s="1"/>
  <c r="B287" i="3"/>
  <c r="F286" i="3"/>
  <c r="H286" i="3"/>
  <c r="D286" i="3"/>
  <c r="J286" i="3" s="1"/>
  <c r="L286" i="3" s="1"/>
  <c r="C286" i="3"/>
  <c r="G286" i="3"/>
  <c r="E286" i="3"/>
  <c r="M284" i="3"/>
  <c r="I285" i="3"/>
  <c r="K285" i="3" s="1"/>
  <c r="M285" i="3" s="1"/>
  <c r="T284" i="3"/>
  <c r="J271" i="2"/>
  <c r="L271" i="2" s="1"/>
  <c r="U270" i="2"/>
  <c r="Q271" i="2"/>
  <c r="R271" i="2" s="1"/>
  <c r="S271" i="2" s="1"/>
  <c r="I271" i="2"/>
  <c r="K271" i="2" s="1"/>
  <c r="G272" i="2"/>
  <c r="N272" i="2" s="1"/>
  <c r="O272" i="2" s="1"/>
  <c r="P272" i="2" s="1"/>
  <c r="H272" i="2"/>
  <c r="F272" i="2"/>
  <c r="T270" i="2"/>
  <c r="B273" i="2"/>
  <c r="E272" i="2"/>
  <c r="C272" i="2"/>
  <c r="D272" i="2"/>
  <c r="J272" i="2" s="1"/>
  <c r="L272" i="2" s="1"/>
  <c r="B288" i="3" l="1"/>
  <c r="H287" i="3"/>
  <c r="F287" i="3"/>
  <c r="D287" i="3"/>
  <c r="G287" i="3"/>
  <c r="E287" i="3"/>
  <c r="C287" i="3"/>
  <c r="I286" i="3"/>
  <c r="K286" i="3" s="1"/>
  <c r="M286" i="3" s="1"/>
  <c r="T285" i="3"/>
  <c r="M271" i="2"/>
  <c r="U271" i="2"/>
  <c r="H273" i="2"/>
  <c r="G273" i="2"/>
  <c r="N273" i="2" s="1"/>
  <c r="O273" i="2" s="1"/>
  <c r="P273" i="2" s="1"/>
  <c r="F273" i="2"/>
  <c r="Q272" i="2"/>
  <c r="R272" i="2" s="1"/>
  <c r="S272" i="2" s="1"/>
  <c r="I272" i="2"/>
  <c r="K272" i="2" s="1"/>
  <c r="M272" i="2" s="1"/>
  <c r="T271" i="2"/>
  <c r="B274" i="2"/>
  <c r="E273" i="2"/>
  <c r="C273" i="2"/>
  <c r="D273" i="2"/>
  <c r="J287" i="3" l="1"/>
  <c r="L287" i="3" s="1"/>
  <c r="I287" i="3"/>
  <c r="K287" i="3" s="1"/>
  <c r="B289" i="3"/>
  <c r="F288" i="3"/>
  <c r="H288" i="3"/>
  <c r="D288" i="3"/>
  <c r="J288" i="3" s="1"/>
  <c r="L288" i="3" s="1"/>
  <c r="C288" i="3"/>
  <c r="G288" i="3"/>
  <c r="E288" i="3"/>
  <c r="T286" i="3"/>
  <c r="J273" i="2"/>
  <c r="L273" i="2" s="1"/>
  <c r="U272" i="2"/>
  <c r="T272" i="2"/>
  <c r="H274" i="2"/>
  <c r="G274" i="2"/>
  <c r="N274" i="2" s="1"/>
  <c r="O274" i="2" s="1"/>
  <c r="P274" i="2" s="1"/>
  <c r="F274" i="2"/>
  <c r="Q273" i="2"/>
  <c r="R273" i="2" s="1"/>
  <c r="S273" i="2" s="1"/>
  <c r="I273" i="2"/>
  <c r="K273" i="2" s="1"/>
  <c r="B275" i="2"/>
  <c r="E274" i="2"/>
  <c r="D274" i="2"/>
  <c r="C274" i="2"/>
  <c r="M287" i="3" l="1"/>
  <c r="I288" i="3"/>
  <c r="K288" i="3" s="1"/>
  <c r="M288" i="3" s="1"/>
  <c r="T287" i="3"/>
  <c r="B290" i="3"/>
  <c r="F289" i="3"/>
  <c r="H289" i="3"/>
  <c r="D289" i="3"/>
  <c r="G289" i="3"/>
  <c r="C289" i="3"/>
  <c r="E289" i="3"/>
  <c r="J274" i="2"/>
  <c r="L274" i="2" s="1"/>
  <c r="M273" i="2"/>
  <c r="U273" i="2"/>
  <c r="G275" i="2"/>
  <c r="N275" i="2" s="1"/>
  <c r="O275" i="2" s="1"/>
  <c r="P275" i="2" s="1"/>
  <c r="H275" i="2"/>
  <c r="F275" i="2"/>
  <c r="Q274" i="2"/>
  <c r="R274" i="2" s="1"/>
  <c r="S274" i="2" s="1"/>
  <c r="I274" i="2"/>
  <c r="K274" i="2" s="1"/>
  <c r="M274" i="2" s="1"/>
  <c r="T273" i="2"/>
  <c r="B276" i="2"/>
  <c r="E275" i="2"/>
  <c r="C275" i="2"/>
  <c r="D275" i="2"/>
  <c r="J289" i="3" l="1"/>
  <c r="L289" i="3" s="1"/>
  <c r="I289" i="3"/>
  <c r="K289" i="3" s="1"/>
  <c r="T288" i="3"/>
  <c r="B291" i="3"/>
  <c r="F290" i="3"/>
  <c r="H290" i="3"/>
  <c r="D290" i="3"/>
  <c r="J290" i="3" s="1"/>
  <c r="L290" i="3" s="1"/>
  <c r="G290" i="3"/>
  <c r="C290" i="3"/>
  <c r="E290" i="3"/>
  <c r="J275" i="2"/>
  <c r="L275" i="2" s="1"/>
  <c r="U274" i="2"/>
  <c r="G276" i="2"/>
  <c r="N276" i="2" s="1"/>
  <c r="O276" i="2" s="1"/>
  <c r="P276" i="2" s="1"/>
  <c r="H276" i="2"/>
  <c r="F276" i="2"/>
  <c r="T274" i="2"/>
  <c r="Q275" i="2"/>
  <c r="R275" i="2" s="1"/>
  <c r="S275" i="2" s="1"/>
  <c r="I275" i="2"/>
  <c r="K275" i="2" s="1"/>
  <c r="B277" i="2"/>
  <c r="E276" i="2"/>
  <c r="C276" i="2"/>
  <c r="D276" i="2"/>
  <c r="J276" i="2" l="1"/>
  <c r="L276" i="2" s="1"/>
  <c r="M289" i="3"/>
  <c r="T289" i="3"/>
  <c r="I290" i="3"/>
  <c r="K290" i="3" s="1"/>
  <c r="M290" i="3" s="1"/>
  <c r="B292" i="3"/>
  <c r="H291" i="3"/>
  <c r="F291" i="3"/>
  <c r="D291" i="3"/>
  <c r="G291" i="3"/>
  <c r="E291" i="3"/>
  <c r="C291" i="3"/>
  <c r="M275" i="2"/>
  <c r="T275" i="2"/>
  <c r="Q276" i="2"/>
  <c r="R276" i="2" s="1"/>
  <c r="S276" i="2" s="1"/>
  <c r="I276" i="2"/>
  <c r="K276" i="2" s="1"/>
  <c r="M276" i="2" s="1"/>
  <c r="H277" i="2"/>
  <c r="G277" i="2"/>
  <c r="N277" i="2" s="1"/>
  <c r="O277" i="2" s="1"/>
  <c r="P277" i="2" s="1"/>
  <c r="F277" i="2"/>
  <c r="U275" i="2"/>
  <c r="B278" i="2"/>
  <c r="E277" i="2"/>
  <c r="C277" i="2"/>
  <c r="D277" i="2"/>
  <c r="J291" i="3" l="1"/>
  <c r="L291" i="3" s="1"/>
  <c r="T290" i="3"/>
  <c r="I291" i="3"/>
  <c r="K291" i="3" s="1"/>
  <c r="M291" i="3" s="1"/>
  <c r="B293" i="3"/>
  <c r="F292" i="3"/>
  <c r="H292" i="3"/>
  <c r="D292" i="3"/>
  <c r="C292" i="3"/>
  <c r="G292" i="3"/>
  <c r="E292" i="3"/>
  <c r="J277" i="2"/>
  <c r="L277" i="2" s="1"/>
  <c r="H278" i="2"/>
  <c r="G278" i="2"/>
  <c r="N278" i="2" s="1"/>
  <c r="O278" i="2" s="1"/>
  <c r="P278" i="2" s="1"/>
  <c r="F278" i="2"/>
  <c r="T276" i="2"/>
  <c r="Q277" i="2"/>
  <c r="R277" i="2" s="1"/>
  <c r="S277" i="2" s="1"/>
  <c r="I277" i="2"/>
  <c r="K277" i="2" s="1"/>
  <c r="U276" i="2"/>
  <c r="B279" i="2"/>
  <c r="E278" i="2"/>
  <c r="D278" i="2"/>
  <c r="J278" i="2" s="1"/>
  <c r="L278" i="2" s="1"/>
  <c r="C278" i="2"/>
  <c r="T291" i="3" l="1"/>
  <c r="I292" i="3"/>
  <c r="K292" i="3" s="1"/>
  <c r="B294" i="3"/>
  <c r="F293" i="3"/>
  <c r="H293" i="3"/>
  <c r="D293" i="3"/>
  <c r="J293" i="3" s="1"/>
  <c r="L293" i="3" s="1"/>
  <c r="C293" i="3"/>
  <c r="G293" i="3"/>
  <c r="E293" i="3"/>
  <c r="J292" i="3"/>
  <c r="L292" i="3" s="1"/>
  <c r="M277" i="2"/>
  <c r="U277" i="2"/>
  <c r="H279" i="2"/>
  <c r="G279" i="2"/>
  <c r="N279" i="2" s="1"/>
  <c r="O279" i="2" s="1"/>
  <c r="P279" i="2" s="1"/>
  <c r="F279" i="2"/>
  <c r="T277" i="2"/>
  <c r="Q278" i="2"/>
  <c r="R278" i="2" s="1"/>
  <c r="S278" i="2" s="1"/>
  <c r="I278" i="2"/>
  <c r="K278" i="2" s="1"/>
  <c r="M278" i="2" s="1"/>
  <c r="B280" i="2"/>
  <c r="E279" i="2"/>
  <c r="C279" i="2"/>
  <c r="D279" i="2"/>
  <c r="M292" i="3" l="1"/>
  <c r="I293" i="3"/>
  <c r="K293" i="3" s="1"/>
  <c r="M293" i="3" s="1"/>
  <c r="B295" i="3"/>
  <c r="F294" i="3"/>
  <c r="H294" i="3"/>
  <c r="D294" i="3"/>
  <c r="C294" i="3"/>
  <c r="G294" i="3"/>
  <c r="E294" i="3"/>
  <c r="T292" i="3"/>
  <c r="U278" i="2"/>
  <c r="J279" i="2"/>
  <c r="L279" i="2" s="1"/>
  <c r="G280" i="2"/>
  <c r="N280" i="2" s="1"/>
  <c r="O280" i="2" s="1"/>
  <c r="P280" i="2" s="1"/>
  <c r="H280" i="2"/>
  <c r="F280" i="2"/>
  <c r="T278" i="2"/>
  <c r="Q279" i="2"/>
  <c r="R279" i="2" s="1"/>
  <c r="S279" i="2" s="1"/>
  <c r="I279" i="2"/>
  <c r="K279" i="2" s="1"/>
  <c r="B281" i="2"/>
  <c r="E280" i="2"/>
  <c r="C280" i="2"/>
  <c r="D280" i="2"/>
  <c r="M279" i="2" l="1"/>
  <c r="J280" i="2"/>
  <c r="L280" i="2" s="1"/>
  <c r="I294" i="3"/>
  <c r="K294" i="3" s="1"/>
  <c r="B296" i="3"/>
  <c r="H295" i="3"/>
  <c r="F295" i="3"/>
  <c r="D295" i="3"/>
  <c r="C295" i="3"/>
  <c r="G295" i="3"/>
  <c r="E295" i="3"/>
  <c r="J294" i="3"/>
  <c r="L294" i="3" s="1"/>
  <c r="T293" i="3"/>
  <c r="U279" i="2"/>
  <c r="H281" i="2"/>
  <c r="G281" i="2"/>
  <c r="N281" i="2" s="1"/>
  <c r="O281" i="2" s="1"/>
  <c r="P281" i="2" s="1"/>
  <c r="F281" i="2"/>
  <c r="T279" i="2"/>
  <c r="Q280" i="2"/>
  <c r="R280" i="2" s="1"/>
  <c r="S280" i="2" s="1"/>
  <c r="I280" i="2"/>
  <c r="K280" i="2" s="1"/>
  <c r="M280" i="2" s="1"/>
  <c r="B282" i="2"/>
  <c r="E281" i="2"/>
  <c r="C281" i="2"/>
  <c r="D281" i="2"/>
  <c r="J295" i="3" l="1"/>
  <c r="L295" i="3" s="1"/>
  <c r="M294" i="3"/>
  <c r="I295" i="3"/>
  <c r="K295" i="3" s="1"/>
  <c r="M295" i="3" s="1"/>
  <c r="B297" i="3"/>
  <c r="F296" i="3"/>
  <c r="H296" i="3"/>
  <c r="D296" i="3"/>
  <c r="G296" i="3"/>
  <c r="C296" i="3"/>
  <c r="E296" i="3"/>
  <c r="T294" i="3"/>
  <c r="J281" i="2"/>
  <c r="L281" i="2" s="1"/>
  <c r="U280" i="2"/>
  <c r="Q281" i="2"/>
  <c r="R281" i="2" s="1"/>
  <c r="S281" i="2" s="1"/>
  <c r="I281" i="2"/>
  <c r="K281" i="2" s="1"/>
  <c r="H282" i="2"/>
  <c r="G282" i="2"/>
  <c r="N282" i="2" s="1"/>
  <c r="O282" i="2" s="1"/>
  <c r="P282" i="2" s="1"/>
  <c r="F282" i="2"/>
  <c r="T280" i="2"/>
  <c r="B283" i="2"/>
  <c r="E282" i="2"/>
  <c r="D282" i="2"/>
  <c r="C282" i="2"/>
  <c r="I296" i="3" l="1"/>
  <c r="K296" i="3" s="1"/>
  <c r="B298" i="3"/>
  <c r="F297" i="3"/>
  <c r="H297" i="3"/>
  <c r="D297" i="3"/>
  <c r="J297" i="3" s="1"/>
  <c r="L297" i="3" s="1"/>
  <c r="G297" i="3"/>
  <c r="C297" i="3"/>
  <c r="E297" i="3"/>
  <c r="T295" i="3"/>
  <c r="J296" i="3"/>
  <c r="L296" i="3" s="1"/>
  <c r="M281" i="2"/>
  <c r="J282" i="2"/>
  <c r="L282" i="2" s="1"/>
  <c r="U281" i="2"/>
  <c r="G283" i="2"/>
  <c r="N283" i="2" s="1"/>
  <c r="O283" i="2" s="1"/>
  <c r="P283" i="2" s="1"/>
  <c r="H283" i="2"/>
  <c r="F283" i="2"/>
  <c r="Q282" i="2"/>
  <c r="R282" i="2" s="1"/>
  <c r="S282" i="2" s="1"/>
  <c r="I282" i="2"/>
  <c r="K282" i="2" s="1"/>
  <c r="T281" i="2"/>
  <c r="B284" i="2"/>
  <c r="E283" i="2"/>
  <c r="C283" i="2"/>
  <c r="D283" i="2"/>
  <c r="M282" i="2" l="1"/>
  <c r="I297" i="3"/>
  <c r="K297" i="3" s="1"/>
  <c r="M297" i="3" s="1"/>
  <c r="T296" i="3"/>
  <c r="M296" i="3"/>
  <c r="F298" i="3"/>
  <c r="H298" i="3"/>
  <c r="D298" i="3"/>
  <c r="B299" i="3"/>
  <c r="C298" i="3"/>
  <c r="G298" i="3"/>
  <c r="E298" i="3"/>
  <c r="U282" i="2"/>
  <c r="J283" i="2"/>
  <c r="L283" i="2" s="1"/>
  <c r="Q283" i="2"/>
  <c r="R283" i="2" s="1"/>
  <c r="S283" i="2" s="1"/>
  <c r="I283" i="2"/>
  <c r="K283" i="2" s="1"/>
  <c r="G284" i="2"/>
  <c r="N284" i="2" s="1"/>
  <c r="O284" i="2" s="1"/>
  <c r="P284" i="2" s="1"/>
  <c r="H284" i="2"/>
  <c r="F284" i="2"/>
  <c r="T282" i="2"/>
  <c r="B285" i="2"/>
  <c r="E284" i="2"/>
  <c r="C284" i="2"/>
  <c r="D284" i="2"/>
  <c r="T297" i="3" l="1"/>
  <c r="J298" i="3"/>
  <c r="L298" i="3" s="1"/>
  <c r="I298" i="3"/>
  <c r="K298" i="3" s="1"/>
  <c r="M298" i="3" s="1"/>
  <c r="B300" i="3"/>
  <c r="H299" i="3"/>
  <c r="F299" i="3"/>
  <c r="D299" i="3"/>
  <c r="C299" i="3"/>
  <c r="G299" i="3"/>
  <c r="E299" i="3"/>
  <c r="M283" i="2"/>
  <c r="U283" i="2"/>
  <c r="J284" i="2"/>
  <c r="L284" i="2" s="1"/>
  <c r="T283" i="2"/>
  <c r="Q284" i="2"/>
  <c r="R284" i="2" s="1"/>
  <c r="S284" i="2" s="1"/>
  <c r="I284" i="2"/>
  <c r="K284" i="2" s="1"/>
  <c r="H285" i="2"/>
  <c r="G285" i="2"/>
  <c r="N285" i="2" s="1"/>
  <c r="O285" i="2" s="1"/>
  <c r="P285" i="2" s="1"/>
  <c r="F285" i="2"/>
  <c r="B286" i="2"/>
  <c r="E285" i="2"/>
  <c r="C285" i="2"/>
  <c r="D285" i="2"/>
  <c r="J299" i="3" l="1"/>
  <c r="L299" i="3" s="1"/>
  <c r="I299" i="3"/>
  <c r="K299" i="3" s="1"/>
  <c r="M299" i="3" s="1"/>
  <c r="B301" i="3"/>
  <c r="F300" i="3"/>
  <c r="H300" i="3"/>
  <c r="D300" i="3"/>
  <c r="G300" i="3"/>
  <c r="E300" i="3"/>
  <c r="C300" i="3"/>
  <c r="T298" i="3"/>
  <c r="J285" i="2"/>
  <c r="L285" i="2" s="1"/>
  <c r="M284" i="2"/>
  <c r="U284" i="2"/>
  <c r="Q285" i="2"/>
  <c r="R285" i="2" s="1"/>
  <c r="S285" i="2" s="1"/>
  <c r="I285" i="2"/>
  <c r="K285" i="2" s="1"/>
  <c r="M285" i="2" s="1"/>
  <c r="H286" i="2"/>
  <c r="G286" i="2"/>
  <c r="N286" i="2" s="1"/>
  <c r="O286" i="2" s="1"/>
  <c r="P286" i="2" s="1"/>
  <c r="F286" i="2"/>
  <c r="T284" i="2"/>
  <c r="B287" i="2"/>
  <c r="E286" i="2"/>
  <c r="D286" i="2"/>
  <c r="J286" i="2" s="1"/>
  <c r="L286" i="2" s="1"/>
  <c r="C286" i="2"/>
  <c r="I300" i="3" l="1"/>
  <c r="K300" i="3" s="1"/>
  <c r="T299" i="3"/>
  <c r="B302" i="3"/>
  <c r="F301" i="3"/>
  <c r="H301" i="3"/>
  <c r="D301" i="3"/>
  <c r="C301" i="3"/>
  <c r="G301" i="3"/>
  <c r="E301" i="3"/>
  <c r="J300" i="3"/>
  <c r="L300" i="3" s="1"/>
  <c r="U285" i="2"/>
  <c r="G287" i="2"/>
  <c r="N287" i="2" s="1"/>
  <c r="O287" i="2" s="1"/>
  <c r="P287" i="2" s="1"/>
  <c r="H287" i="2"/>
  <c r="F287" i="2"/>
  <c r="Q286" i="2"/>
  <c r="R286" i="2" s="1"/>
  <c r="S286" i="2" s="1"/>
  <c r="I286" i="2"/>
  <c r="K286" i="2" s="1"/>
  <c r="M286" i="2" s="1"/>
  <c r="T285" i="2"/>
  <c r="B288" i="2"/>
  <c r="E287" i="2"/>
  <c r="C287" i="2"/>
  <c r="D287" i="2"/>
  <c r="M300" i="3" l="1"/>
  <c r="I301" i="3"/>
  <c r="K301" i="3" s="1"/>
  <c r="B303" i="3"/>
  <c r="F302" i="3"/>
  <c r="H302" i="3"/>
  <c r="D302" i="3"/>
  <c r="C302" i="3"/>
  <c r="G302" i="3"/>
  <c r="E302" i="3"/>
  <c r="J301" i="3"/>
  <c r="L301" i="3" s="1"/>
  <c r="T300" i="3"/>
  <c r="U286" i="2"/>
  <c r="J287" i="2"/>
  <c r="L287" i="2" s="1"/>
  <c r="Q287" i="2"/>
  <c r="R287" i="2" s="1"/>
  <c r="S287" i="2" s="1"/>
  <c r="I287" i="2"/>
  <c r="K287" i="2" s="1"/>
  <c r="G288" i="2"/>
  <c r="N288" i="2" s="1"/>
  <c r="O288" i="2" s="1"/>
  <c r="P288" i="2" s="1"/>
  <c r="H288" i="2"/>
  <c r="F288" i="2"/>
  <c r="T286" i="2"/>
  <c r="B289" i="2"/>
  <c r="E288" i="2"/>
  <c r="C288" i="2"/>
  <c r="D288" i="2"/>
  <c r="J302" i="3" l="1"/>
  <c r="L302" i="3" s="1"/>
  <c r="I302" i="3"/>
  <c r="K302" i="3" s="1"/>
  <c r="M302" i="3" s="1"/>
  <c r="T301" i="3"/>
  <c r="M301" i="3"/>
  <c r="B304" i="3"/>
  <c r="H303" i="3"/>
  <c r="F303" i="3"/>
  <c r="D303" i="3"/>
  <c r="C303" i="3"/>
  <c r="G303" i="3"/>
  <c r="E303" i="3"/>
  <c r="M287" i="2"/>
  <c r="U287" i="2"/>
  <c r="J288" i="2"/>
  <c r="L288" i="2" s="1"/>
  <c r="T287" i="2"/>
  <c r="Q288" i="2"/>
  <c r="R288" i="2" s="1"/>
  <c r="S288" i="2" s="1"/>
  <c r="I288" i="2"/>
  <c r="K288" i="2" s="1"/>
  <c r="H289" i="2"/>
  <c r="G289" i="2"/>
  <c r="N289" i="2" s="1"/>
  <c r="O289" i="2" s="1"/>
  <c r="P289" i="2" s="1"/>
  <c r="F289" i="2"/>
  <c r="B290" i="2"/>
  <c r="E289" i="2"/>
  <c r="C289" i="2"/>
  <c r="D289" i="2"/>
  <c r="I303" i="3" l="1"/>
  <c r="K303" i="3" s="1"/>
  <c r="T302" i="3"/>
  <c r="B305" i="3"/>
  <c r="F304" i="3"/>
  <c r="H304" i="3"/>
  <c r="D304" i="3"/>
  <c r="C304" i="3"/>
  <c r="G304" i="3"/>
  <c r="E304" i="3"/>
  <c r="J303" i="3"/>
  <c r="L303" i="3" s="1"/>
  <c r="J289" i="2"/>
  <c r="L289" i="2" s="1"/>
  <c r="M288" i="2"/>
  <c r="U288" i="2"/>
  <c r="Q289" i="2"/>
  <c r="R289" i="2" s="1"/>
  <c r="S289" i="2" s="1"/>
  <c r="I289" i="2"/>
  <c r="K289" i="2" s="1"/>
  <c r="M289" i="2" s="1"/>
  <c r="H290" i="2"/>
  <c r="G290" i="2"/>
  <c r="N290" i="2" s="1"/>
  <c r="O290" i="2" s="1"/>
  <c r="P290" i="2" s="1"/>
  <c r="F290" i="2"/>
  <c r="T288" i="2"/>
  <c r="B291" i="2"/>
  <c r="E290" i="2"/>
  <c r="D290" i="2"/>
  <c r="C290" i="2"/>
  <c r="M303" i="3" l="1"/>
  <c r="I304" i="3"/>
  <c r="K304" i="3" s="1"/>
  <c r="B306" i="3"/>
  <c r="F305" i="3"/>
  <c r="H305" i="3"/>
  <c r="D305" i="3"/>
  <c r="C305" i="3"/>
  <c r="G305" i="3"/>
  <c r="E305" i="3"/>
  <c r="J304" i="3"/>
  <c r="L304" i="3" s="1"/>
  <c r="T303" i="3"/>
  <c r="J290" i="2"/>
  <c r="L290" i="2" s="1"/>
  <c r="U289" i="2"/>
  <c r="G291" i="2"/>
  <c r="N291" i="2" s="1"/>
  <c r="O291" i="2" s="1"/>
  <c r="P291" i="2" s="1"/>
  <c r="H291" i="2"/>
  <c r="F291" i="2"/>
  <c r="Q290" i="2"/>
  <c r="R290" i="2" s="1"/>
  <c r="S290" i="2" s="1"/>
  <c r="I290" i="2"/>
  <c r="K290" i="2" s="1"/>
  <c r="T289" i="2"/>
  <c r="B292" i="2"/>
  <c r="E291" i="2"/>
  <c r="C291" i="2"/>
  <c r="D291" i="2"/>
  <c r="M290" i="2" l="1"/>
  <c r="J305" i="3"/>
  <c r="L305" i="3" s="1"/>
  <c r="I305" i="3"/>
  <c r="K305" i="3" s="1"/>
  <c r="M305" i="3" s="1"/>
  <c r="T304" i="3"/>
  <c r="B307" i="3"/>
  <c r="F306" i="3"/>
  <c r="H306" i="3"/>
  <c r="D306" i="3"/>
  <c r="G306" i="3"/>
  <c r="C306" i="3"/>
  <c r="E306" i="3"/>
  <c r="M304" i="3"/>
  <c r="U290" i="2"/>
  <c r="J291" i="2"/>
  <c r="L291" i="2" s="1"/>
  <c r="Q291" i="2"/>
  <c r="R291" i="2" s="1"/>
  <c r="S291" i="2" s="1"/>
  <c r="I291" i="2"/>
  <c r="K291" i="2" s="1"/>
  <c r="G292" i="2"/>
  <c r="N292" i="2" s="1"/>
  <c r="O292" i="2" s="1"/>
  <c r="P292" i="2" s="1"/>
  <c r="H292" i="2"/>
  <c r="F292" i="2"/>
  <c r="T290" i="2"/>
  <c r="B293" i="2"/>
  <c r="E292" i="2"/>
  <c r="C292" i="2"/>
  <c r="D292" i="2"/>
  <c r="J306" i="3" l="1"/>
  <c r="L306" i="3" s="1"/>
  <c r="I306" i="3"/>
  <c r="K306" i="3" s="1"/>
  <c r="M306" i="3" s="1"/>
  <c r="T305" i="3"/>
  <c r="B308" i="3"/>
  <c r="H307" i="3"/>
  <c r="F307" i="3"/>
  <c r="D307" i="3"/>
  <c r="J307" i="3" s="1"/>
  <c r="L307" i="3" s="1"/>
  <c r="C307" i="3"/>
  <c r="G307" i="3"/>
  <c r="E307" i="3"/>
  <c r="M291" i="2"/>
  <c r="U291" i="2"/>
  <c r="J292" i="2"/>
  <c r="L292" i="2" s="1"/>
  <c r="T291" i="2"/>
  <c r="Q292" i="2"/>
  <c r="R292" i="2" s="1"/>
  <c r="S292" i="2" s="1"/>
  <c r="I292" i="2"/>
  <c r="K292" i="2" s="1"/>
  <c r="H293" i="2"/>
  <c r="G293" i="2"/>
  <c r="N293" i="2" s="1"/>
  <c r="O293" i="2" s="1"/>
  <c r="P293" i="2" s="1"/>
  <c r="F293" i="2"/>
  <c r="B294" i="2"/>
  <c r="E293" i="2"/>
  <c r="C293" i="2"/>
  <c r="D293" i="2"/>
  <c r="T306" i="3" l="1"/>
  <c r="I307" i="3"/>
  <c r="K307" i="3" s="1"/>
  <c r="M307" i="3" s="1"/>
  <c r="B309" i="3"/>
  <c r="F308" i="3"/>
  <c r="H308" i="3"/>
  <c r="D308" i="3"/>
  <c r="C308" i="3"/>
  <c r="E308" i="3"/>
  <c r="G308" i="3"/>
  <c r="J293" i="2"/>
  <c r="L293" i="2" s="1"/>
  <c r="M292" i="2"/>
  <c r="U292" i="2"/>
  <c r="Q293" i="2"/>
  <c r="R293" i="2" s="1"/>
  <c r="S293" i="2" s="1"/>
  <c r="I293" i="2"/>
  <c r="K293" i="2" s="1"/>
  <c r="M293" i="2" s="1"/>
  <c r="H294" i="2"/>
  <c r="G294" i="2"/>
  <c r="N294" i="2" s="1"/>
  <c r="O294" i="2" s="1"/>
  <c r="P294" i="2" s="1"/>
  <c r="F294" i="2"/>
  <c r="T292" i="2"/>
  <c r="B295" i="2"/>
  <c r="E294" i="2"/>
  <c r="D294" i="2"/>
  <c r="C294" i="2"/>
  <c r="B310" i="3" l="1"/>
  <c r="F309" i="3"/>
  <c r="H309" i="3"/>
  <c r="D309" i="3"/>
  <c r="J309" i="3" s="1"/>
  <c r="L309" i="3" s="1"/>
  <c r="C309" i="3"/>
  <c r="G309" i="3"/>
  <c r="E309" i="3"/>
  <c r="T307" i="3"/>
  <c r="I308" i="3"/>
  <c r="K308" i="3" s="1"/>
  <c r="J308" i="3"/>
  <c r="L308" i="3" s="1"/>
  <c r="J294" i="2"/>
  <c r="L294" i="2" s="1"/>
  <c r="U293" i="2"/>
  <c r="H295" i="2"/>
  <c r="G295" i="2"/>
  <c r="N295" i="2" s="1"/>
  <c r="O295" i="2" s="1"/>
  <c r="P295" i="2" s="1"/>
  <c r="F295" i="2"/>
  <c r="Q294" i="2"/>
  <c r="R294" i="2" s="1"/>
  <c r="S294" i="2" s="1"/>
  <c r="I294" i="2"/>
  <c r="K294" i="2" s="1"/>
  <c r="T293" i="2"/>
  <c r="B296" i="2"/>
  <c r="E295" i="2"/>
  <c r="C295" i="2"/>
  <c r="D295" i="2"/>
  <c r="M308" i="3" l="1"/>
  <c r="B311" i="3"/>
  <c r="F310" i="3"/>
  <c r="H310" i="3"/>
  <c r="D310" i="3"/>
  <c r="J310" i="3" s="1"/>
  <c r="L310" i="3" s="1"/>
  <c r="C310" i="3"/>
  <c r="G310" i="3"/>
  <c r="E310" i="3"/>
  <c r="I309" i="3"/>
  <c r="K309" i="3" s="1"/>
  <c r="M309" i="3" s="1"/>
  <c r="T308" i="3"/>
  <c r="M294" i="2"/>
  <c r="J295" i="2"/>
  <c r="L295" i="2" s="1"/>
  <c r="U294" i="2"/>
  <c r="Q295" i="2"/>
  <c r="R295" i="2" s="1"/>
  <c r="S295" i="2" s="1"/>
  <c r="I295" i="2"/>
  <c r="K295" i="2" s="1"/>
  <c r="G296" i="2"/>
  <c r="N296" i="2" s="1"/>
  <c r="O296" i="2" s="1"/>
  <c r="P296" i="2" s="1"/>
  <c r="H296" i="2"/>
  <c r="F296" i="2"/>
  <c r="T294" i="2"/>
  <c r="B297" i="2"/>
  <c r="E296" i="2"/>
  <c r="C296" i="2"/>
  <c r="D296" i="2"/>
  <c r="B312" i="3" l="1"/>
  <c r="H311" i="3"/>
  <c r="F311" i="3"/>
  <c r="D311" i="3"/>
  <c r="C311" i="3"/>
  <c r="G311" i="3"/>
  <c r="E311" i="3"/>
  <c r="I310" i="3"/>
  <c r="K310" i="3" s="1"/>
  <c r="M310" i="3" s="1"/>
  <c r="T309" i="3"/>
  <c r="M295" i="2"/>
  <c r="U295" i="2"/>
  <c r="H297" i="2"/>
  <c r="G297" i="2"/>
  <c r="N297" i="2" s="1"/>
  <c r="O297" i="2" s="1"/>
  <c r="P297" i="2" s="1"/>
  <c r="F297" i="2"/>
  <c r="J296" i="2"/>
  <c r="L296" i="2" s="1"/>
  <c r="Q296" i="2"/>
  <c r="R296" i="2" s="1"/>
  <c r="S296" i="2" s="1"/>
  <c r="I296" i="2"/>
  <c r="K296" i="2" s="1"/>
  <c r="T295" i="2"/>
  <c r="B298" i="2"/>
  <c r="E297" i="2"/>
  <c r="C297" i="2"/>
  <c r="D297" i="2"/>
  <c r="J311" i="3" l="1"/>
  <c r="L311" i="3" s="1"/>
  <c r="I311" i="3"/>
  <c r="K311" i="3" s="1"/>
  <c r="B313" i="3"/>
  <c r="F312" i="3"/>
  <c r="H312" i="3"/>
  <c r="D312" i="3"/>
  <c r="G312" i="3"/>
  <c r="C312" i="3"/>
  <c r="E312" i="3"/>
  <c r="T310" i="3"/>
  <c r="J297" i="2"/>
  <c r="L297" i="2" s="1"/>
  <c r="M296" i="2"/>
  <c r="U296" i="2"/>
  <c r="T296" i="2"/>
  <c r="H298" i="2"/>
  <c r="G298" i="2"/>
  <c r="N298" i="2" s="1"/>
  <c r="O298" i="2" s="1"/>
  <c r="P298" i="2" s="1"/>
  <c r="F298" i="2"/>
  <c r="Q297" i="2"/>
  <c r="R297" i="2" s="1"/>
  <c r="S297" i="2" s="1"/>
  <c r="I297" i="2"/>
  <c r="K297" i="2" s="1"/>
  <c r="B299" i="2"/>
  <c r="E298" i="2"/>
  <c r="D298" i="2"/>
  <c r="C298" i="2"/>
  <c r="M311" i="3" l="1"/>
  <c r="I312" i="3"/>
  <c r="K312" i="3" s="1"/>
  <c r="J312" i="3"/>
  <c r="L312" i="3" s="1"/>
  <c r="B314" i="3"/>
  <c r="F313" i="3"/>
  <c r="H313" i="3"/>
  <c r="D313" i="3"/>
  <c r="J313" i="3" s="1"/>
  <c r="L313" i="3" s="1"/>
  <c r="G313" i="3"/>
  <c r="C313" i="3"/>
  <c r="E313" i="3"/>
  <c r="T311" i="3"/>
  <c r="M297" i="2"/>
  <c r="J298" i="2"/>
  <c r="L298" i="2" s="1"/>
  <c r="U297" i="2"/>
  <c r="Q298" i="2"/>
  <c r="R298" i="2" s="1"/>
  <c r="S298" i="2" s="1"/>
  <c r="I298" i="2"/>
  <c r="K298" i="2" s="1"/>
  <c r="M298" i="2" s="1"/>
  <c r="H299" i="2"/>
  <c r="G299" i="2"/>
  <c r="N299" i="2" s="1"/>
  <c r="O299" i="2" s="1"/>
  <c r="P299" i="2" s="1"/>
  <c r="F299" i="2"/>
  <c r="T297" i="2"/>
  <c r="B300" i="2"/>
  <c r="E299" i="2"/>
  <c r="C299" i="2"/>
  <c r="D299" i="2"/>
  <c r="I313" i="3" l="1"/>
  <c r="K313" i="3" s="1"/>
  <c r="M313" i="3" s="1"/>
  <c r="T312" i="3"/>
  <c r="B315" i="3"/>
  <c r="F314" i="3"/>
  <c r="H314" i="3"/>
  <c r="D314" i="3"/>
  <c r="J314" i="3" s="1"/>
  <c r="L314" i="3" s="1"/>
  <c r="C314" i="3"/>
  <c r="G314" i="3"/>
  <c r="E314" i="3"/>
  <c r="M312" i="3"/>
  <c r="J299" i="2"/>
  <c r="L299" i="2" s="1"/>
  <c r="U298" i="2"/>
  <c r="G300" i="2"/>
  <c r="N300" i="2" s="1"/>
  <c r="O300" i="2" s="1"/>
  <c r="P300" i="2" s="1"/>
  <c r="H300" i="2"/>
  <c r="F300" i="2"/>
  <c r="Q299" i="2"/>
  <c r="R299" i="2" s="1"/>
  <c r="S299" i="2" s="1"/>
  <c r="I299" i="2"/>
  <c r="K299" i="2" s="1"/>
  <c r="T298" i="2"/>
  <c r="B301" i="2"/>
  <c r="E300" i="2"/>
  <c r="C300" i="2"/>
  <c r="D300" i="2"/>
  <c r="I314" i="3" l="1"/>
  <c r="K314" i="3" s="1"/>
  <c r="M314" i="3" s="1"/>
  <c r="T313" i="3"/>
  <c r="B316" i="3"/>
  <c r="H315" i="3"/>
  <c r="F315" i="3"/>
  <c r="D315" i="3"/>
  <c r="J315" i="3" s="1"/>
  <c r="L315" i="3" s="1"/>
  <c r="C315" i="3"/>
  <c r="G315" i="3"/>
  <c r="E315" i="3"/>
  <c r="M299" i="2"/>
  <c r="U299" i="2"/>
  <c r="J300" i="2"/>
  <c r="L300" i="2" s="1"/>
  <c r="Q300" i="2"/>
  <c r="R300" i="2" s="1"/>
  <c r="S300" i="2" s="1"/>
  <c r="I300" i="2"/>
  <c r="K300" i="2" s="1"/>
  <c r="H301" i="2"/>
  <c r="G301" i="2"/>
  <c r="N301" i="2" s="1"/>
  <c r="O301" i="2" s="1"/>
  <c r="P301" i="2" s="1"/>
  <c r="F301" i="2"/>
  <c r="T299" i="2"/>
  <c r="B302" i="2"/>
  <c r="E301" i="2"/>
  <c r="C301" i="2"/>
  <c r="D301" i="2"/>
  <c r="T314" i="3" l="1"/>
  <c r="I315" i="3"/>
  <c r="K315" i="3" s="1"/>
  <c r="M315" i="3" s="1"/>
  <c r="B317" i="3"/>
  <c r="F316" i="3"/>
  <c r="H316" i="3"/>
  <c r="D316" i="3"/>
  <c r="G316" i="3"/>
  <c r="C316" i="3"/>
  <c r="E316" i="3"/>
  <c r="M300" i="2"/>
  <c r="U300" i="2"/>
  <c r="Q301" i="2"/>
  <c r="R301" i="2" s="1"/>
  <c r="S301" i="2" s="1"/>
  <c r="I301" i="2"/>
  <c r="K301" i="2" s="1"/>
  <c r="T300" i="2"/>
  <c r="H302" i="2"/>
  <c r="G302" i="2"/>
  <c r="N302" i="2" s="1"/>
  <c r="O302" i="2" s="1"/>
  <c r="P302" i="2" s="1"/>
  <c r="F302" i="2"/>
  <c r="J301" i="2"/>
  <c r="L301" i="2" s="1"/>
  <c r="B303" i="2"/>
  <c r="E302" i="2"/>
  <c r="D302" i="2"/>
  <c r="C302" i="2"/>
  <c r="B318" i="3" l="1"/>
  <c r="F317" i="3"/>
  <c r="H317" i="3"/>
  <c r="D317" i="3"/>
  <c r="C317" i="3"/>
  <c r="G317" i="3"/>
  <c r="E317" i="3"/>
  <c r="T315" i="3"/>
  <c r="I316" i="3"/>
  <c r="K316" i="3" s="1"/>
  <c r="J316" i="3"/>
  <c r="L316" i="3" s="1"/>
  <c r="M301" i="2"/>
  <c r="U301" i="2"/>
  <c r="J302" i="2"/>
  <c r="L302" i="2" s="1"/>
  <c r="Q302" i="2"/>
  <c r="R302" i="2" s="1"/>
  <c r="S302" i="2" s="1"/>
  <c r="I302" i="2"/>
  <c r="K302" i="2" s="1"/>
  <c r="G303" i="2"/>
  <c r="N303" i="2" s="1"/>
  <c r="O303" i="2" s="1"/>
  <c r="P303" i="2" s="1"/>
  <c r="H303" i="2"/>
  <c r="F303" i="2"/>
  <c r="T301" i="2"/>
  <c r="B304" i="2"/>
  <c r="E303" i="2"/>
  <c r="C303" i="2"/>
  <c r="D303" i="2"/>
  <c r="M316" i="3" l="1"/>
  <c r="J317" i="3"/>
  <c r="L317" i="3" s="1"/>
  <c r="B319" i="3"/>
  <c r="F318" i="3"/>
  <c r="H318" i="3"/>
  <c r="D318" i="3"/>
  <c r="J318" i="3" s="1"/>
  <c r="L318" i="3" s="1"/>
  <c r="C318" i="3"/>
  <c r="G318" i="3"/>
  <c r="E318" i="3"/>
  <c r="I317" i="3"/>
  <c r="K317" i="3" s="1"/>
  <c r="T316" i="3"/>
  <c r="M302" i="2"/>
  <c r="U302" i="2"/>
  <c r="J303" i="2"/>
  <c r="L303" i="2" s="1"/>
  <c r="T302" i="2"/>
  <c r="Q303" i="2"/>
  <c r="R303" i="2" s="1"/>
  <c r="S303" i="2" s="1"/>
  <c r="I303" i="2"/>
  <c r="K303" i="2" s="1"/>
  <c r="G304" i="2"/>
  <c r="N304" i="2" s="1"/>
  <c r="O304" i="2" s="1"/>
  <c r="P304" i="2" s="1"/>
  <c r="H304" i="2"/>
  <c r="F304" i="2"/>
  <c r="B305" i="2"/>
  <c r="E304" i="2"/>
  <c r="C304" i="2"/>
  <c r="D304" i="2"/>
  <c r="M317" i="3" l="1"/>
  <c r="B320" i="3"/>
  <c r="H319" i="3"/>
  <c r="F319" i="3"/>
  <c r="D319" i="3"/>
  <c r="J319" i="3" s="1"/>
  <c r="L319" i="3" s="1"/>
  <c r="G319" i="3"/>
  <c r="C319" i="3"/>
  <c r="E319" i="3"/>
  <c r="I318" i="3"/>
  <c r="K318" i="3" s="1"/>
  <c r="M318" i="3" s="1"/>
  <c r="T317" i="3"/>
  <c r="J304" i="2"/>
  <c r="L304" i="2" s="1"/>
  <c r="M303" i="2"/>
  <c r="U303" i="2"/>
  <c r="Q304" i="2"/>
  <c r="R304" i="2" s="1"/>
  <c r="S304" i="2" s="1"/>
  <c r="I304" i="2"/>
  <c r="K304" i="2" s="1"/>
  <c r="M304" i="2" s="1"/>
  <c r="H305" i="2"/>
  <c r="G305" i="2"/>
  <c r="N305" i="2" s="1"/>
  <c r="O305" i="2" s="1"/>
  <c r="P305" i="2" s="1"/>
  <c r="F305" i="2"/>
  <c r="T303" i="2"/>
  <c r="B306" i="2"/>
  <c r="E305" i="2"/>
  <c r="C305" i="2"/>
  <c r="D305" i="2"/>
  <c r="I319" i="3" l="1"/>
  <c r="K319" i="3" s="1"/>
  <c r="M319" i="3" s="1"/>
  <c r="B321" i="3"/>
  <c r="F320" i="3"/>
  <c r="H320" i="3"/>
  <c r="D320" i="3"/>
  <c r="J320" i="3" s="1"/>
  <c r="L320" i="3" s="1"/>
  <c r="C320" i="3"/>
  <c r="G320" i="3"/>
  <c r="E320" i="3"/>
  <c r="T318" i="3"/>
  <c r="J305" i="2"/>
  <c r="L305" i="2" s="1"/>
  <c r="U304" i="2"/>
  <c r="H306" i="2"/>
  <c r="G306" i="2"/>
  <c r="N306" i="2" s="1"/>
  <c r="O306" i="2" s="1"/>
  <c r="P306" i="2" s="1"/>
  <c r="F306" i="2"/>
  <c r="Q305" i="2"/>
  <c r="R305" i="2" s="1"/>
  <c r="S305" i="2" s="1"/>
  <c r="I305" i="2"/>
  <c r="K305" i="2" s="1"/>
  <c r="M305" i="2" s="1"/>
  <c r="T304" i="2"/>
  <c r="B307" i="2"/>
  <c r="E306" i="2"/>
  <c r="D306" i="2"/>
  <c r="C306" i="2"/>
  <c r="T319" i="3" l="1"/>
  <c r="I320" i="3"/>
  <c r="K320" i="3" s="1"/>
  <c r="M320" i="3" s="1"/>
  <c r="B322" i="3"/>
  <c r="F321" i="3"/>
  <c r="H321" i="3"/>
  <c r="D321" i="3"/>
  <c r="J321" i="3" s="1"/>
  <c r="L321" i="3" s="1"/>
  <c r="G321" i="3"/>
  <c r="C321" i="3"/>
  <c r="E321" i="3"/>
  <c r="U305" i="2"/>
  <c r="J306" i="2"/>
  <c r="L306" i="2" s="1"/>
  <c r="Q306" i="2"/>
  <c r="R306" i="2" s="1"/>
  <c r="S306" i="2" s="1"/>
  <c r="I306" i="2"/>
  <c r="K306" i="2" s="1"/>
  <c r="H307" i="2"/>
  <c r="G307" i="2"/>
  <c r="N307" i="2" s="1"/>
  <c r="O307" i="2" s="1"/>
  <c r="P307" i="2" s="1"/>
  <c r="F307" i="2"/>
  <c r="T305" i="2"/>
  <c r="B308" i="2"/>
  <c r="E307" i="2"/>
  <c r="C307" i="2"/>
  <c r="D307" i="2"/>
  <c r="B323" i="3" l="1"/>
  <c r="F322" i="3"/>
  <c r="H322" i="3"/>
  <c r="D322" i="3"/>
  <c r="J322" i="3" s="1"/>
  <c r="L322" i="3" s="1"/>
  <c r="G322" i="3"/>
  <c r="C322" i="3"/>
  <c r="E322" i="3"/>
  <c r="I321" i="3"/>
  <c r="K321" i="3" s="1"/>
  <c r="M321" i="3" s="1"/>
  <c r="T320" i="3"/>
  <c r="U306" i="2"/>
  <c r="G308" i="2"/>
  <c r="N308" i="2" s="1"/>
  <c r="O308" i="2" s="1"/>
  <c r="P308" i="2" s="1"/>
  <c r="H308" i="2"/>
  <c r="F308" i="2"/>
  <c r="Q307" i="2"/>
  <c r="R307" i="2" s="1"/>
  <c r="S307" i="2" s="1"/>
  <c r="I307" i="2"/>
  <c r="K307" i="2" s="1"/>
  <c r="J307" i="2"/>
  <c r="L307" i="2" s="1"/>
  <c r="M306" i="2"/>
  <c r="T306" i="2"/>
  <c r="B309" i="2"/>
  <c r="E308" i="2"/>
  <c r="C308" i="2"/>
  <c r="D308" i="2"/>
  <c r="B324" i="3" l="1"/>
  <c r="H323" i="3"/>
  <c r="F323" i="3"/>
  <c r="D323" i="3"/>
  <c r="C323" i="3"/>
  <c r="G323" i="3"/>
  <c r="E323" i="3"/>
  <c r="I322" i="3"/>
  <c r="K322" i="3" s="1"/>
  <c r="M322" i="3" s="1"/>
  <c r="T321" i="3"/>
  <c r="J308" i="2"/>
  <c r="L308" i="2" s="1"/>
  <c r="M307" i="2"/>
  <c r="U307" i="2"/>
  <c r="H309" i="2"/>
  <c r="G309" i="2"/>
  <c r="N309" i="2" s="1"/>
  <c r="O309" i="2" s="1"/>
  <c r="P309" i="2" s="1"/>
  <c r="F309" i="2"/>
  <c r="Q308" i="2"/>
  <c r="R308" i="2" s="1"/>
  <c r="S308" i="2" s="1"/>
  <c r="I308" i="2"/>
  <c r="K308" i="2" s="1"/>
  <c r="T307" i="2"/>
  <c r="B310" i="2"/>
  <c r="E309" i="2"/>
  <c r="C309" i="2"/>
  <c r="D309" i="2"/>
  <c r="J323" i="3" l="1"/>
  <c r="L323" i="3" s="1"/>
  <c r="I323" i="3"/>
  <c r="K323" i="3" s="1"/>
  <c r="M323" i="3" s="1"/>
  <c r="B325" i="3"/>
  <c r="F324" i="3"/>
  <c r="H324" i="3"/>
  <c r="D324" i="3"/>
  <c r="C324" i="3"/>
  <c r="G324" i="3"/>
  <c r="E324" i="3"/>
  <c r="T322" i="3"/>
  <c r="M308" i="2"/>
  <c r="J309" i="2"/>
  <c r="L309" i="2" s="1"/>
  <c r="T308" i="2"/>
  <c r="U308" i="2"/>
  <c r="H310" i="2"/>
  <c r="G310" i="2"/>
  <c r="N310" i="2" s="1"/>
  <c r="O310" i="2" s="1"/>
  <c r="P310" i="2" s="1"/>
  <c r="F310" i="2"/>
  <c r="Q309" i="2"/>
  <c r="R309" i="2" s="1"/>
  <c r="S309" i="2" s="1"/>
  <c r="I309" i="2"/>
  <c r="K309" i="2" s="1"/>
  <c r="B311" i="2"/>
  <c r="E310" i="2"/>
  <c r="D310" i="2"/>
  <c r="J310" i="2" s="1"/>
  <c r="L310" i="2" s="1"/>
  <c r="C310" i="2"/>
  <c r="M309" i="2" l="1"/>
  <c r="J324" i="3"/>
  <c r="L324" i="3" s="1"/>
  <c r="I324" i="3"/>
  <c r="K324" i="3" s="1"/>
  <c r="M324" i="3" s="1"/>
  <c r="B326" i="3"/>
  <c r="F325" i="3"/>
  <c r="H325" i="3"/>
  <c r="D325" i="3"/>
  <c r="C325" i="3"/>
  <c r="E325" i="3"/>
  <c r="G325" i="3"/>
  <c r="T323" i="3"/>
  <c r="U309" i="2"/>
  <c r="Q310" i="2"/>
  <c r="R310" i="2" s="1"/>
  <c r="S310" i="2" s="1"/>
  <c r="I310" i="2"/>
  <c r="K310" i="2" s="1"/>
  <c r="M310" i="2" s="1"/>
  <c r="G311" i="2"/>
  <c r="N311" i="2" s="1"/>
  <c r="O311" i="2" s="1"/>
  <c r="P311" i="2" s="1"/>
  <c r="H311" i="2"/>
  <c r="F311" i="2"/>
  <c r="T309" i="2"/>
  <c r="B312" i="2"/>
  <c r="E311" i="2"/>
  <c r="C311" i="2"/>
  <c r="D311" i="2"/>
  <c r="I325" i="3" l="1"/>
  <c r="K325" i="3" s="1"/>
  <c r="T324" i="3"/>
  <c r="B327" i="3"/>
  <c r="F326" i="3"/>
  <c r="H326" i="3"/>
  <c r="D326" i="3"/>
  <c r="C326" i="3"/>
  <c r="G326" i="3"/>
  <c r="E326" i="3"/>
  <c r="J325" i="3"/>
  <c r="L325" i="3" s="1"/>
  <c r="U310" i="2"/>
  <c r="G312" i="2"/>
  <c r="N312" i="2" s="1"/>
  <c r="O312" i="2" s="1"/>
  <c r="P312" i="2" s="1"/>
  <c r="H312" i="2"/>
  <c r="F312" i="2"/>
  <c r="J311" i="2"/>
  <c r="L311" i="2" s="1"/>
  <c r="Q311" i="2"/>
  <c r="R311" i="2" s="1"/>
  <c r="S311" i="2" s="1"/>
  <c r="I311" i="2"/>
  <c r="K311" i="2" s="1"/>
  <c r="T310" i="2"/>
  <c r="B313" i="2"/>
  <c r="E312" i="2"/>
  <c r="C312" i="2"/>
  <c r="D312" i="2"/>
  <c r="M325" i="3" l="1"/>
  <c r="I326" i="3"/>
  <c r="K326" i="3" s="1"/>
  <c r="B328" i="3"/>
  <c r="H327" i="3"/>
  <c r="F327" i="3"/>
  <c r="D327" i="3"/>
  <c r="C327" i="3"/>
  <c r="G327" i="3"/>
  <c r="E327" i="3"/>
  <c r="J326" i="3"/>
  <c r="L326" i="3" s="1"/>
  <c r="T325" i="3"/>
  <c r="J312" i="2"/>
  <c r="L312" i="2" s="1"/>
  <c r="M311" i="2"/>
  <c r="U311" i="2"/>
  <c r="T311" i="2"/>
  <c r="H313" i="2"/>
  <c r="G313" i="2"/>
  <c r="N313" i="2" s="1"/>
  <c r="O313" i="2" s="1"/>
  <c r="P313" i="2" s="1"/>
  <c r="F313" i="2"/>
  <c r="Q312" i="2"/>
  <c r="R312" i="2" s="1"/>
  <c r="S312" i="2" s="1"/>
  <c r="I312" i="2"/>
  <c r="K312" i="2" s="1"/>
  <c r="M312" i="2" s="1"/>
  <c r="B314" i="2"/>
  <c r="E313" i="2"/>
  <c r="C313" i="2"/>
  <c r="D313" i="2"/>
  <c r="T326" i="3" l="1"/>
  <c r="I327" i="3"/>
  <c r="K327" i="3" s="1"/>
  <c r="B329" i="3"/>
  <c r="F328" i="3"/>
  <c r="H328" i="3"/>
  <c r="D328" i="3"/>
  <c r="G328" i="3"/>
  <c r="C328" i="3"/>
  <c r="E328" i="3"/>
  <c r="J327" i="3"/>
  <c r="L327" i="3" s="1"/>
  <c r="M326" i="3"/>
  <c r="J313" i="2"/>
  <c r="L313" i="2" s="1"/>
  <c r="T312" i="2"/>
  <c r="U312" i="2"/>
  <c r="H314" i="2"/>
  <c r="G314" i="2"/>
  <c r="N314" i="2" s="1"/>
  <c r="O314" i="2" s="1"/>
  <c r="P314" i="2" s="1"/>
  <c r="F314" i="2"/>
  <c r="Q313" i="2"/>
  <c r="R313" i="2" s="1"/>
  <c r="S313" i="2" s="1"/>
  <c r="I313" i="2"/>
  <c r="K313" i="2" s="1"/>
  <c r="B315" i="2"/>
  <c r="E314" i="2"/>
  <c r="D314" i="2"/>
  <c r="J314" i="2" s="1"/>
  <c r="L314" i="2" s="1"/>
  <c r="C314" i="2"/>
  <c r="M313" i="2" l="1"/>
  <c r="J328" i="3"/>
  <c r="L328" i="3" s="1"/>
  <c r="M327" i="3"/>
  <c r="I328" i="3"/>
  <c r="K328" i="3" s="1"/>
  <c r="B330" i="3"/>
  <c r="F329" i="3"/>
  <c r="H329" i="3"/>
  <c r="D329" i="3"/>
  <c r="G329" i="3"/>
  <c r="E329" i="3"/>
  <c r="C329" i="3"/>
  <c r="T327" i="3"/>
  <c r="U313" i="2"/>
  <c r="H315" i="2"/>
  <c r="G315" i="2"/>
  <c r="N315" i="2" s="1"/>
  <c r="O315" i="2" s="1"/>
  <c r="P315" i="2" s="1"/>
  <c r="F315" i="2"/>
  <c r="T313" i="2"/>
  <c r="Q314" i="2"/>
  <c r="R314" i="2" s="1"/>
  <c r="S314" i="2" s="1"/>
  <c r="I314" i="2"/>
  <c r="K314" i="2" s="1"/>
  <c r="M314" i="2" s="1"/>
  <c r="B316" i="2"/>
  <c r="E315" i="2"/>
  <c r="C315" i="2"/>
  <c r="D315" i="2"/>
  <c r="M328" i="3" l="1"/>
  <c r="B331" i="3"/>
  <c r="F330" i="3"/>
  <c r="H330" i="3"/>
  <c r="D330" i="3"/>
  <c r="J330" i="3" s="1"/>
  <c r="L330" i="3" s="1"/>
  <c r="G330" i="3"/>
  <c r="C330" i="3"/>
  <c r="E330" i="3"/>
  <c r="J329" i="3"/>
  <c r="L329" i="3" s="1"/>
  <c r="I329" i="3"/>
  <c r="K329" i="3" s="1"/>
  <c r="T328" i="3"/>
  <c r="U314" i="2"/>
  <c r="J315" i="2"/>
  <c r="L315" i="2" s="1"/>
  <c r="G316" i="2"/>
  <c r="N316" i="2" s="1"/>
  <c r="O316" i="2" s="1"/>
  <c r="P316" i="2" s="1"/>
  <c r="H316" i="2"/>
  <c r="F316" i="2"/>
  <c r="T314" i="2"/>
  <c r="Q315" i="2"/>
  <c r="R315" i="2" s="1"/>
  <c r="S315" i="2" s="1"/>
  <c r="I315" i="2"/>
  <c r="K315" i="2" s="1"/>
  <c r="B317" i="2"/>
  <c r="E316" i="2"/>
  <c r="C316" i="2"/>
  <c r="D316" i="2"/>
  <c r="M329" i="3" l="1"/>
  <c r="B332" i="3"/>
  <c r="H331" i="3"/>
  <c r="F331" i="3"/>
  <c r="D331" i="3"/>
  <c r="G331" i="3"/>
  <c r="E331" i="3"/>
  <c r="C331" i="3"/>
  <c r="I330" i="3"/>
  <c r="K330" i="3" s="1"/>
  <c r="M330" i="3" s="1"/>
  <c r="T329" i="3"/>
  <c r="M315" i="2"/>
  <c r="U315" i="2"/>
  <c r="H317" i="2"/>
  <c r="G317" i="2"/>
  <c r="N317" i="2" s="1"/>
  <c r="O317" i="2" s="1"/>
  <c r="P317" i="2" s="1"/>
  <c r="F317" i="2"/>
  <c r="T315" i="2"/>
  <c r="J316" i="2"/>
  <c r="L316" i="2" s="1"/>
  <c r="Q316" i="2"/>
  <c r="R316" i="2" s="1"/>
  <c r="S316" i="2" s="1"/>
  <c r="I316" i="2"/>
  <c r="K316" i="2" s="1"/>
  <c r="B318" i="2"/>
  <c r="E317" i="2"/>
  <c r="C317" i="2"/>
  <c r="D317" i="2"/>
  <c r="I331" i="3" l="1"/>
  <c r="K331" i="3" s="1"/>
  <c r="B333" i="3"/>
  <c r="F332" i="3"/>
  <c r="H332" i="3"/>
  <c r="D332" i="3"/>
  <c r="G332" i="3"/>
  <c r="E332" i="3"/>
  <c r="C332" i="3"/>
  <c r="J331" i="3"/>
  <c r="L331" i="3" s="1"/>
  <c r="T330" i="3"/>
  <c r="J317" i="2"/>
  <c r="L317" i="2" s="1"/>
  <c r="M316" i="2"/>
  <c r="T316" i="2"/>
  <c r="H318" i="2"/>
  <c r="G318" i="2"/>
  <c r="N318" i="2" s="1"/>
  <c r="O318" i="2" s="1"/>
  <c r="P318" i="2" s="1"/>
  <c r="F318" i="2"/>
  <c r="U316" i="2"/>
  <c r="Q317" i="2"/>
  <c r="R317" i="2" s="1"/>
  <c r="S317" i="2" s="1"/>
  <c r="I317" i="2"/>
  <c r="K317" i="2" s="1"/>
  <c r="M317" i="2" s="1"/>
  <c r="B319" i="2"/>
  <c r="E318" i="2"/>
  <c r="D318" i="2"/>
  <c r="C318" i="2"/>
  <c r="J332" i="3" l="1"/>
  <c r="L332" i="3" s="1"/>
  <c r="B334" i="3"/>
  <c r="F333" i="3"/>
  <c r="H333" i="3"/>
  <c r="D333" i="3"/>
  <c r="C333" i="3"/>
  <c r="G333" i="3"/>
  <c r="E333" i="3"/>
  <c r="I332" i="3"/>
  <c r="K332" i="3" s="1"/>
  <c r="M332" i="3" s="1"/>
  <c r="T331" i="3"/>
  <c r="M331" i="3"/>
  <c r="J318" i="2"/>
  <c r="L318" i="2" s="1"/>
  <c r="U317" i="2"/>
  <c r="H319" i="2"/>
  <c r="G319" i="2"/>
  <c r="N319" i="2" s="1"/>
  <c r="O319" i="2" s="1"/>
  <c r="P319" i="2" s="1"/>
  <c r="F319" i="2"/>
  <c r="T317" i="2"/>
  <c r="Q318" i="2"/>
  <c r="R318" i="2" s="1"/>
  <c r="S318" i="2" s="1"/>
  <c r="I318" i="2"/>
  <c r="K318" i="2" s="1"/>
  <c r="B320" i="2"/>
  <c r="E319" i="2"/>
  <c r="C319" i="2"/>
  <c r="D319" i="2"/>
  <c r="J333" i="3" l="1"/>
  <c r="L333" i="3" s="1"/>
  <c r="T332" i="3"/>
  <c r="I333" i="3"/>
  <c r="K333" i="3" s="1"/>
  <c r="B335" i="3"/>
  <c r="F334" i="3"/>
  <c r="H334" i="3"/>
  <c r="D334" i="3"/>
  <c r="C334" i="3"/>
  <c r="E334" i="3"/>
  <c r="G334" i="3"/>
  <c r="M318" i="2"/>
  <c r="T318" i="2"/>
  <c r="U318" i="2"/>
  <c r="G320" i="2"/>
  <c r="N320" i="2" s="1"/>
  <c r="O320" i="2" s="1"/>
  <c r="P320" i="2" s="1"/>
  <c r="H320" i="2"/>
  <c r="F320" i="2"/>
  <c r="Q319" i="2"/>
  <c r="R319" i="2" s="1"/>
  <c r="S319" i="2" s="1"/>
  <c r="I319" i="2"/>
  <c r="K319" i="2" s="1"/>
  <c r="J319" i="2"/>
  <c r="L319" i="2" s="1"/>
  <c r="B321" i="2"/>
  <c r="E320" i="2"/>
  <c r="C320" i="2"/>
  <c r="D320" i="2"/>
  <c r="J320" i="2" l="1"/>
  <c r="L320" i="2" s="1"/>
  <c r="M333" i="3"/>
  <c r="B336" i="3"/>
  <c r="H335" i="3"/>
  <c r="F335" i="3"/>
  <c r="D335" i="3"/>
  <c r="G335" i="3"/>
  <c r="C335" i="3"/>
  <c r="E335" i="3"/>
  <c r="J334" i="3"/>
  <c r="L334" i="3" s="1"/>
  <c r="I334" i="3"/>
  <c r="K334" i="3" s="1"/>
  <c r="M334" i="3" s="1"/>
  <c r="T333" i="3"/>
  <c r="M319" i="2"/>
  <c r="U319" i="2"/>
  <c r="T319" i="2"/>
  <c r="H321" i="2"/>
  <c r="G321" i="2"/>
  <c r="N321" i="2" s="1"/>
  <c r="O321" i="2" s="1"/>
  <c r="P321" i="2" s="1"/>
  <c r="F321" i="2"/>
  <c r="Q320" i="2"/>
  <c r="R320" i="2" s="1"/>
  <c r="S320" i="2" s="1"/>
  <c r="I320" i="2"/>
  <c r="K320" i="2" s="1"/>
  <c r="B322" i="2"/>
  <c r="E321" i="2"/>
  <c r="C321" i="2"/>
  <c r="D321" i="2"/>
  <c r="M320" i="2" l="1"/>
  <c r="J335" i="3"/>
  <c r="L335" i="3" s="1"/>
  <c r="I335" i="3"/>
  <c r="K335" i="3" s="1"/>
  <c r="M335" i="3" s="1"/>
  <c r="T334" i="3"/>
  <c r="B337" i="3"/>
  <c r="F336" i="3"/>
  <c r="H336" i="3"/>
  <c r="D336" i="3"/>
  <c r="J336" i="3" s="1"/>
  <c r="L336" i="3" s="1"/>
  <c r="C336" i="3"/>
  <c r="G336" i="3"/>
  <c r="E336" i="3"/>
  <c r="J321" i="2"/>
  <c r="L321" i="2" s="1"/>
  <c r="U320" i="2"/>
  <c r="H322" i="2"/>
  <c r="G322" i="2"/>
  <c r="N322" i="2" s="1"/>
  <c r="O322" i="2" s="1"/>
  <c r="P322" i="2" s="1"/>
  <c r="F322" i="2"/>
  <c r="T320" i="2"/>
  <c r="Q321" i="2"/>
  <c r="R321" i="2" s="1"/>
  <c r="S321" i="2" s="1"/>
  <c r="I321" i="2"/>
  <c r="K321" i="2" s="1"/>
  <c r="B323" i="2"/>
  <c r="E322" i="2"/>
  <c r="D322" i="2"/>
  <c r="C322" i="2"/>
  <c r="B338" i="3" l="1"/>
  <c r="F337" i="3"/>
  <c r="H337" i="3"/>
  <c r="D337" i="3"/>
  <c r="J337" i="3" s="1"/>
  <c r="L337" i="3" s="1"/>
  <c r="C337" i="3"/>
  <c r="G337" i="3"/>
  <c r="E337" i="3"/>
  <c r="I336" i="3"/>
  <c r="K336" i="3" s="1"/>
  <c r="M336" i="3" s="1"/>
  <c r="T335" i="3"/>
  <c r="J322" i="2"/>
  <c r="L322" i="2" s="1"/>
  <c r="M321" i="2"/>
  <c r="U321" i="2"/>
  <c r="G323" i="2"/>
  <c r="N323" i="2" s="1"/>
  <c r="O323" i="2" s="1"/>
  <c r="P323" i="2" s="1"/>
  <c r="H323" i="2"/>
  <c r="F323" i="2"/>
  <c r="Q322" i="2"/>
  <c r="R322" i="2" s="1"/>
  <c r="S322" i="2" s="1"/>
  <c r="I322" i="2"/>
  <c r="K322" i="2" s="1"/>
  <c r="M322" i="2" s="1"/>
  <c r="T321" i="2"/>
  <c r="B324" i="2"/>
  <c r="E323" i="2"/>
  <c r="C323" i="2"/>
  <c r="D323" i="2"/>
  <c r="B339" i="3" l="1"/>
  <c r="F338" i="3"/>
  <c r="H338" i="3"/>
  <c r="D338" i="3"/>
  <c r="J338" i="3" s="1"/>
  <c r="L338" i="3" s="1"/>
  <c r="G338" i="3"/>
  <c r="C338" i="3"/>
  <c r="E338" i="3"/>
  <c r="I337" i="3"/>
  <c r="K337" i="3" s="1"/>
  <c r="M337" i="3" s="1"/>
  <c r="T336" i="3"/>
  <c r="J323" i="2"/>
  <c r="L323" i="2" s="1"/>
  <c r="U322" i="2"/>
  <c r="Q323" i="2"/>
  <c r="R323" i="2" s="1"/>
  <c r="S323" i="2" s="1"/>
  <c r="I323" i="2"/>
  <c r="K323" i="2" s="1"/>
  <c r="G324" i="2"/>
  <c r="N324" i="2" s="1"/>
  <c r="O324" i="2" s="1"/>
  <c r="P324" i="2" s="1"/>
  <c r="H324" i="2"/>
  <c r="F324" i="2"/>
  <c r="T322" i="2"/>
  <c r="B325" i="2"/>
  <c r="E324" i="2"/>
  <c r="C324" i="2"/>
  <c r="D324" i="2"/>
  <c r="B340" i="3" l="1"/>
  <c r="H339" i="3"/>
  <c r="F339" i="3"/>
  <c r="D339" i="3"/>
  <c r="C339" i="3"/>
  <c r="G339" i="3"/>
  <c r="E339" i="3"/>
  <c r="I338" i="3"/>
  <c r="K338" i="3" s="1"/>
  <c r="M338" i="3" s="1"/>
  <c r="T337" i="3"/>
  <c r="J324" i="2"/>
  <c r="L324" i="2" s="1"/>
  <c r="M323" i="2"/>
  <c r="U323" i="2"/>
  <c r="H325" i="2"/>
  <c r="G325" i="2"/>
  <c r="N325" i="2" s="1"/>
  <c r="O325" i="2" s="1"/>
  <c r="P325" i="2" s="1"/>
  <c r="F325" i="2"/>
  <c r="T323" i="2"/>
  <c r="Q324" i="2"/>
  <c r="R324" i="2" s="1"/>
  <c r="S324" i="2" s="1"/>
  <c r="I324" i="2"/>
  <c r="K324" i="2" s="1"/>
  <c r="M324" i="2" s="1"/>
  <c r="B326" i="2"/>
  <c r="E325" i="2"/>
  <c r="C325" i="2"/>
  <c r="D325" i="2"/>
  <c r="J339" i="3" l="1"/>
  <c r="L339" i="3" s="1"/>
  <c r="I339" i="3"/>
  <c r="K339" i="3" s="1"/>
  <c r="M339" i="3" s="1"/>
  <c r="B341" i="3"/>
  <c r="F340" i="3"/>
  <c r="H340" i="3"/>
  <c r="D340" i="3"/>
  <c r="J340" i="3" s="1"/>
  <c r="L340" i="3" s="1"/>
  <c r="C340" i="3"/>
  <c r="E340" i="3"/>
  <c r="G340" i="3"/>
  <c r="T338" i="3"/>
  <c r="U324" i="2"/>
  <c r="J325" i="2"/>
  <c r="L325" i="2" s="1"/>
  <c r="H326" i="2"/>
  <c r="G326" i="2"/>
  <c r="N326" i="2" s="1"/>
  <c r="O326" i="2" s="1"/>
  <c r="P326" i="2" s="1"/>
  <c r="F326" i="2"/>
  <c r="T324" i="2"/>
  <c r="Q325" i="2"/>
  <c r="R325" i="2" s="1"/>
  <c r="S325" i="2" s="1"/>
  <c r="I325" i="2"/>
  <c r="K325" i="2" s="1"/>
  <c r="B327" i="2"/>
  <c r="E326" i="2"/>
  <c r="D326" i="2"/>
  <c r="C326" i="2"/>
  <c r="I340" i="3" l="1"/>
  <c r="K340" i="3" s="1"/>
  <c r="M340" i="3" s="1"/>
  <c r="B342" i="3"/>
  <c r="F341" i="3"/>
  <c r="H341" i="3"/>
  <c r="D341" i="3"/>
  <c r="C341" i="3"/>
  <c r="G341" i="3"/>
  <c r="E341" i="3"/>
  <c r="T339" i="3"/>
  <c r="J326" i="2"/>
  <c r="L326" i="2" s="1"/>
  <c r="M325" i="2"/>
  <c r="U325" i="2"/>
  <c r="Q326" i="2"/>
  <c r="R326" i="2" s="1"/>
  <c r="S326" i="2" s="1"/>
  <c r="I326" i="2"/>
  <c r="K326" i="2" s="1"/>
  <c r="M326" i="2" s="1"/>
  <c r="H327" i="2"/>
  <c r="G327" i="2"/>
  <c r="N327" i="2" s="1"/>
  <c r="O327" i="2" s="1"/>
  <c r="P327" i="2" s="1"/>
  <c r="F327" i="2"/>
  <c r="T325" i="2"/>
  <c r="B328" i="2"/>
  <c r="E327" i="2"/>
  <c r="C327" i="2"/>
  <c r="D327" i="2"/>
  <c r="J341" i="3" l="1"/>
  <c r="L341" i="3" s="1"/>
  <c r="I341" i="3"/>
  <c r="K341" i="3" s="1"/>
  <c r="B343" i="3"/>
  <c r="F342" i="3"/>
  <c r="H342" i="3"/>
  <c r="D342" i="3"/>
  <c r="J342" i="3" s="1"/>
  <c r="L342" i="3" s="1"/>
  <c r="C342" i="3"/>
  <c r="G342" i="3"/>
  <c r="E342" i="3"/>
  <c r="T340" i="3"/>
  <c r="J327" i="2"/>
  <c r="L327" i="2" s="1"/>
  <c r="U326" i="2"/>
  <c r="T326" i="2"/>
  <c r="Q327" i="2"/>
  <c r="R327" i="2" s="1"/>
  <c r="S327" i="2" s="1"/>
  <c r="I327" i="2"/>
  <c r="K327" i="2" s="1"/>
  <c r="G328" i="2"/>
  <c r="N328" i="2" s="1"/>
  <c r="O328" i="2" s="1"/>
  <c r="P328" i="2" s="1"/>
  <c r="H328" i="2"/>
  <c r="F328" i="2"/>
  <c r="B329" i="2"/>
  <c r="E328" i="2"/>
  <c r="C328" i="2"/>
  <c r="D328" i="2"/>
  <c r="M327" i="2" l="1"/>
  <c r="M341" i="3"/>
  <c r="B344" i="3"/>
  <c r="H343" i="3"/>
  <c r="F343" i="3"/>
  <c r="D343" i="3"/>
  <c r="G343" i="3"/>
  <c r="C343" i="3"/>
  <c r="E343" i="3"/>
  <c r="I342" i="3"/>
  <c r="K342" i="3" s="1"/>
  <c r="M342" i="3" s="1"/>
  <c r="T341" i="3"/>
  <c r="U327" i="2"/>
  <c r="J328" i="2"/>
  <c r="L328" i="2" s="1"/>
  <c r="Q328" i="2"/>
  <c r="R328" i="2" s="1"/>
  <c r="S328" i="2" s="1"/>
  <c r="I328" i="2"/>
  <c r="K328" i="2" s="1"/>
  <c r="H329" i="2"/>
  <c r="G329" i="2"/>
  <c r="N329" i="2" s="1"/>
  <c r="O329" i="2" s="1"/>
  <c r="P329" i="2" s="1"/>
  <c r="F329" i="2"/>
  <c r="T327" i="2"/>
  <c r="B330" i="2"/>
  <c r="E329" i="2"/>
  <c r="C329" i="2"/>
  <c r="D329" i="2"/>
  <c r="J343" i="3" l="1"/>
  <c r="L343" i="3" s="1"/>
  <c r="T342" i="3"/>
  <c r="I343" i="3"/>
  <c r="K343" i="3" s="1"/>
  <c r="B345" i="3"/>
  <c r="F344" i="3"/>
  <c r="H344" i="3"/>
  <c r="D344" i="3"/>
  <c r="J344" i="3" s="1"/>
  <c r="L344" i="3" s="1"/>
  <c r="G344" i="3"/>
  <c r="C344" i="3"/>
  <c r="E344" i="3"/>
  <c r="J329" i="2"/>
  <c r="L329" i="2" s="1"/>
  <c r="U328" i="2"/>
  <c r="T328" i="2"/>
  <c r="M328" i="2"/>
  <c r="H330" i="2"/>
  <c r="G330" i="2"/>
  <c r="N330" i="2" s="1"/>
  <c r="O330" i="2" s="1"/>
  <c r="P330" i="2" s="1"/>
  <c r="F330" i="2"/>
  <c r="Q329" i="2"/>
  <c r="R329" i="2" s="1"/>
  <c r="S329" i="2" s="1"/>
  <c r="I329" i="2"/>
  <c r="K329" i="2" s="1"/>
  <c r="M329" i="2" s="1"/>
  <c r="B331" i="2"/>
  <c r="E330" i="2"/>
  <c r="D330" i="2"/>
  <c r="C330" i="2"/>
  <c r="M343" i="3" l="1"/>
  <c r="B346" i="3"/>
  <c r="F345" i="3"/>
  <c r="H345" i="3"/>
  <c r="D345" i="3"/>
  <c r="J345" i="3" s="1"/>
  <c r="L345" i="3" s="1"/>
  <c r="C345" i="3"/>
  <c r="E345" i="3"/>
  <c r="G345" i="3"/>
  <c r="I344" i="3"/>
  <c r="K344" i="3" s="1"/>
  <c r="M344" i="3" s="1"/>
  <c r="T343" i="3"/>
  <c r="J330" i="2"/>
  <c r="L330" i="2" s="1"/>
  <c r="U329" i="2"/>
  <c r="T329" i="2"/>
  <c r="H331" i="2"/>
  <c r="G331" i="2"/>
  <c r="N331" i="2" s="1"/>
  <c r="O331" i="2" s="1"/>
  <c r="P331" i="2" s="1"/>
  <c r="F331" i="2"/>
  <c r="Q330" i="2"/>
  <c r="R330" i="2" s="1"/>
  <c r="S330" i="2" s="1"/>
  <c r="I330" i="2"/>
  <c r="K330" i="2" s="1"/>
  <c r="B332" i="2"/>
  <c r="E331" i="2"/>
  <c r="C331" i="2"/>
  <c r="D331" i="2"/>
  <c r="B347" i="3" l="1"/>
  <c r="F346" i="3"/>
  <c r="H346" i="3"/>
  <c r="D346" i="3"/>
  <c r="C346" i="3"/>
  <c r="G346" i="3"/>
  <c r="E346" i="3"/>
  <c r="I345" i="3"/>
  <c r="K345" i="3" s="1"/>
  <c r="M345" i="3" s="1"/>
  <c r="T344" i="3"/>
  <c r="M330" i="2"/>
  <c r="U330" i="2"/>
  <c r="G332" i="2"/>
  <c r="N332" i="2" s="1"/>
  <c r="O332" i="2" s="1"/>
  <c r="P332" i="2" s="1"/>
  <c r="H332" i="2"/>
  <c r="F332" i="2"/>
  <c r="T330" i="2"/>
  <c r="J331" i="2"/>
  <c r="L331" i="2" s="1"/>
  <c r="Q331" i="2"/>
  <c r="R331" i="2" s="1"/>
  <c r="S331" i="2" s="1"/>
  <c r="I331" i="2"/>
  <c r="K331" i="2" s="1"/>
  <c r="B333" i="2"/>
  <c r="E332" i="2"/>
  <c r="C332" i="2"/>
  <c r="D332" i="2"/>
  <c r="T345" i="3" l="1"/>
  <c r="J346" i="3"/>
  <c r="L346" i="3" s="1"/>
  <c r="I346" i="3"/>
  <c r="K346" i="3" s="1"/>
  <c r="B348" i="3"/>
  <c r="H347" i="3"/>
  <c r="F347" i="3"/>
  <c r="D347" i="3"/>
  <c r="J347" i="3" s="1"/>
  <c r="L347" i="3" s="1"/>
  <c r="C347" i="3"/>
  <c r="G347" i="3"/>
  <c r="E347" i="3"/>
  <c r="J332" i="2"/>
  <c r="L332" i="2" s="1"/>
  <c r="M331" i="2"/>
  <c r="H333" i="2"/>
  <c r="G333" i="2"/>
  <c r="N333" i="2" s="1"/>
  <c r="O333" i="2" s="1"/>
  <c r="P333" i="2" s="1"/>
  <c r="F333" i="2"/>
  <c r="Q332" i="2"/>
  <c r="R332" i="2" s="1"/>
  <c r="S332" i="2" s="1"/>
  <c r="I332" i="2"/>
  <c r="K332" i="2" s="1"/>
  <c r="U331" i="2"/>
  <c r="T331" i="2"/>
  <c r="B334" i="2"/>
  <c r="E333" i="2"/>
  <c r="C333" i="2"/>
  <c r="D333" i="2"/>
  <c r="M346" i="3" l="1"/>
  <c r="I347" i="3"/>
  <c r="K347" i="3" s="1"/>
  <c r="M347" i="3" s="1"/>
  <c r="B349" i="3"/>
  <c r="F348" i="3"/>
  <c r="H348" i="3"/>
  <c r="D348" i="3"/>
  <c r="G348" i="3"/>
  <c r="C348" i="3"/>
  <c r="E348" i="3"/>
  <c r="T346" i="3"/>
  <c r="J333" i="2"/>
  <c r="L333" i="2" s="1"/>
  <c r="M332" i="2"/>
  <c r="T332" i="2"/>
  <c r="Q333" i="2"/>
  <c r="R333" i="2" s="1"/>
  <c r="S333" i="2" s="1"/>
  <c r="I333" i="2"/>
  <c r="K333" i="2" s="1"/>
  <c r="M333" i="2" s="1"/>
  <c r="U332" i="2"/>
  <c r="H334" i="2"/>
  <c r="G334" i="2"/>
  <c r="N334" i="2" s="1"/>
  <c r="O334" i="2" s="1"/>
  <c r="P334" i="2" s="1"/>
  <c r="F334" i="2"/>
  <c r="B335" i="2"/>
  <c r="E334" i="2"/>
  <c r="D334" i="2"/>
  <c r="C334" i="2"/>
  <c r="J348" i="3" l="1"/>
  <c r="L348" i="3" s="1"/>
  <c r="I348" i="3"/>
  <c r="K348" i="3" s="1"/>
  <c r="B350" i="3"/>
  <c r="F349" i="3"/>
  <c r="H349" i="3"/>
  <c r="D349" i="3"/>
  <c r="J349" i="3" s="1"/>
  <c r="L349" i="3" s="1"/>
  <c r="C349" i="3"/>
  <c r="G349" i="3"/>
  <c r="E349" i="3"/>
  <c r="T347" i="3"/>
  <c r="J334" i="2"/>
  <c r="L334" i="2" s="1"/>
  <c r="U333" i="2"/>
  <c r="Q334" i="2"/>
  <c r="R334" i="2" s="1"/>
  <c r="S334" i="2" s="1"/>
  <c r="I334" i="2"/>
  <c r="K334" i="2" s="1"/>
  <c r="G335" i="2"/>
  <c r="N335" i="2" s="1"/>
  <c r="O335" i="2" s="1"/>
  <c r="P335" i="2" s="1"/>
  <c r="H335" i="2"/>
  <c r="F335" i="2"/>
  <c r="T333" i="2"/>
  <c r="B336" i="2"/>
  <c r="E335" i="2"/>
  <c r="C335" i="2"/>
  <c r="D335" i="2"/>
  <c r="M348" i="3" l="1"/>
  <c r="B351" i="3"/>
  <c r="F350" i="3"/>
  <c r="H350" i="3"/>
  <c r="D350" i="3"/>
  <c r="C350" i="3"/>
  <c r="G350" i="3"/>
  <c r="E350" i="3"/>
  <c r="I349" i="3"/>
  <c r="K349" i="3" s="1"/>
  <c r="M349" i="3" s="1"/>
  <c r="T348" i="3"/>
  <c r="M334" i="2"/>
  <c r="Q335" i="2"/>
  <c r="R335" i="2" s="1"/>
  <c r="S335" i="2" s="1"/>
  <c r="I335" i="2"/>
  <c r="K335" i="2" s="1"/>
  <c r="G336" i="2"/>
  <c r="N336" i="2" s="1"/>
  <c r="O336" i="2" s="1"/>
  <c r="P336" i="2" s="1"/>
  <c r="H336" i="2"/>
  <c r="F336" i="2"/>
  <c r="T334" i="2"/>
  <c r="J335" i="2"/>
  <c r="L335" i="2" s="1"/>
  <c r="U334" i="2"/>
  <c r="B337" i="2"/>
  <c r="E336" i="2"/>
  <c r="C336" i="2"/>
  <c r="D336" i="2"/>
  <c r="J350" i="3" l="1"/>
  <c r="L350" i="3" s="1"/>
  <c r="T349" i="3"/>
  <c r="I350" i="3"/>
  <c r="K350" i="3" s="1"/>
  <c r="M350" i="3" s="1"/>
  <c r="B352" i="3"/>
  <c r="H351" i="3"/>
  <c r="F351" i="3"/>
  <c r="D351" i="3"/>
  <c r="G351" i="3"/>
  <c r="E351" i="3"/>
  <c r="C351" i="3"/>
  <c r="J336" i="2"/>
  <c r="L336" i="2" s="1"/>
  <c r="T335" i="2"/>
  <c r="U335" i="2"/>
  <c r="Q336" i="2"/>
  <c r="R336" i="2" s="1"/>
  <c r="S336" i="2" s="1"/>
  <c r="I336" i="2"/>
  <c r="K336" i="2" s="1"/>
  <c r="M336" i="2" s="1"/>
  <c r="H337" i="2"/>
  <c r="G337" i="2"/>
  <c r="N337" i="2" s="1"/>
  <c r="O337" i="2" s="1"/>
  <c r="P337" i="2" s="1"/>
  <c r="F337" i="2"/>
  <c r="M335" i="2"/>
  <c r="B338" i="2"/>
  <c r="E337" i="2"/>
  <c r="C337" i="2"/>
  <c r="D337" i="2"/>
  <c r="B353" i="3" l="1"/>
  <c r="F352" i="3"/>
  <c r="H352" i="3"/>
  <c r="D352" i="3"/>
  <c r="C352" i="3"/>
  <c r="G352" i="3"/>
  <c r="E352" i="3"/>
  <c r="T350" i="3"/>
  <c r="I351" i="3"/>
  <c r="K351" i="3" s="1"/>
  <c r="J351" i="3"/>
  <c r="L351" i="3" s="1"/>
  <c r="T336" i="2"/>
  <c r="J337" i="2"/>
  <c r="L337" i="2" s="1"/>
  <c r="U336" i="2"/>
  <c r="H338" i="2"/>
  <c r="G338" i="2"/>
  <c r="N338" i="2" s="1"/>
  <c r="O338" i="2" s="1"/>
  <c r="P338" i="2" s="1"/>
  <c r="F338" i="2"/>
  <c r="Q337" i="2"/>
  <c r="R337" i="2" s="1"/>
  <c r="S337" i="2" s="1"/>
  <c r="I337" i="2"/>
  <c r="K337" i="2" s="1"/>
  <c r="B339" i="2"/>
  <c r="E338" i="2"/>
  <c r="D338" i="2"/>
  <c r="C338" i="2"/>
  <c r="M351" i="3" l="1"/>
  <c r="J352" i="3"/>
  <c r="L352" i="3" s="1"/>
  <c r="B354" i="3"/>
  <c r="F353" i="3"/>
  <c r="H353" i="3"/>
  <c r="D353" i="3"/>
  <c r="J353" i="3" s="1"/>
  <c r="L353" i="3" s="1"/>
  <c r="C353" i="3"/>
  <c r="G353" i="3"/>
  <c r="E353" i="3"/>
  <c r="I352" i="3"/>
  <c r="K352" i="3" s="1"/>
  <c r="T351" i="3"/>
  <c r="M337" i="2"/>
  <c r="U337" i="2"/>
  <c r="Q338" i="2"/>
  <c r="R338" i="2" s="1"/>
  <c r="S338" i="2" s="1"/>
  <c r="I338" i="2"/>
  <c r="K338" i="2" s="1"/>
  <c r="H339" i="2"/>
  <c r="G339" i="2"/>
  <c r="N339" i="2" s="1"/>
  <c r="O339" i="2" s="1"/>
  <c r="P339" i="2" s="1"/>
  <c r="F339" i="2"/>
  <c r="J338" i="2"/>
  <c r="L338" i="2" s="1"/>
  <c r="T337" i="2"/>
  <c r="B340" i="2"/>
  <c r="E339" i="2"/>
  <c r="C339" i="2"/>
  <c r="D339" i="2"/>
  <c r="M352" i="3" l="1"/>
  <c r="B355" i="3"/>
  <c r="F354" i="3"/>
  <c r="H354" i="3"/>
  <c r="D354" i="3"/>
  <c r="J354" i="3" s="1"/>
  <c r="L354" i="3" s="1"/>
  <c r="G354" i="3"/>
  <c r="C354" i="3"/>
  <c r="E354" i="3"/>
  <c r="I353" i="3"/>
  <c r="K353" i="3" s="1"/>
  <c r="M353" i="3" s="1"/>
  <c r="T352" i="3"/>
  <c r="M338" i="2"/>
  <c r="U338" i="2"/>
  <c r="T338" i="2"/>
  <c r="Q339" i="2"/>
  <c r="R339" i="2" s="1"/>
  <c r="S339" i="2" s="1"/>
  <c r="I339" i="2"/>
  <c r="K339" i="2" s="1"/>
  <c r="G340" i="2"/>
  <c r="N340" i="2" s="1"/>
  <c r="O340" i="2" s="1"/>
  <c r="P340" i="2" s="1"/>
  <c r="H340" i="2"/>
  <c r="F340" i="2"/>
  <c r="J339" i="2"/>
  <c r="L339" i="2" s="1"/>
  <c r="B341" i="2"/>
  <c r="E340" i="2"/>
  <c r="C340" i="2"/>
  <c r="D340" i="2"/>
  <c r="B356" i="3" l="1"/>
  <c r="H355" i="3"/>
  <c r="F355" i="3"/>
  <c r="D355" i="3"/>
  <c r="J355" i="3" s="1"/>
  <c r="L355" i="3" s="1"/>
  <c r="G355" i="3"/>
  <c r="C355" i="3"/>
  <c r="E355" i="3"/>
  <c r="I354" i="3"/>
  <c r="K354" i="3" s="1"/>
  <c r="M354" i="3" s="1"/>
  <c r="T353" i="3"/>
  <c r="J340" i="2"/>
  <c r="L340" i="2" s="1"/>
  <c r="M339" i="2"/>
  <c r="U339" i="2"/>
  <c r="Q340" i="2"/>
  <c r="R340" i="2" s="1"/>
  <c r="S340" i="2" s="1"/>
  <c r="I340" i="2"/>
  <c r="K340" i="2" s="1"/>
  <c r="M340" i="2" s="1"/>
  <c r="H341" i="2"/>
  <c r="G341" i="2"/>
  <c r="N341" i="2" s="1"/>
  <c r="O341" i="2" s="1"/>
  <c r="P341" i="2" s="1"/>
  <c r="F341" i="2"/>
  <c r="T339" i="2"/>
  <c r="B342" i="2"/>
  <c r="E341" i="2"/>
  <c r="C341" i="2"/>
  <c r="D341" i="2"/>
  <c r="I355" i="3" l="1"/>
  <c r="K355" i="3" s="1"/>
  <c r="M355" i="3" s="1"/>
  <c r="B357" i="3"/>
  <c r="F356" i="3"/>
  <c r="H356" i="3"/>
  <c r="D356" i="3"/>
  <c r="J356" i="3" s="1"/>
  <c r="L356" i="3" s="1"/>
  <c r="C356" i="3"/>
  <c r="E356" i="3"/>
  <c r="G356" i="3"/>
  <c r="T354" i="3"/>
  <c r="J341" i="2"/>
  <c r="L341" i="2" s="1"/>
  <c r="U340" i="2"/>
  <c r="H342" i="2"/>
  <c r="G342" i="2"/>
  <c r="N342" i="2" s="1"/>
  <c r="O342" i="2" s="1"/>
  <c r="P342" i="2" s="1"/>
  <c r="F342" i="2"/>
  <c r="Q341" i="2"/>
  <c r="R341" i="2" s="1"/>
  <c r="S341" i="2" s="1"/>
  <c r="I341" i="2"/>
  <c r="K341" i="2" s="1"/>
  <c r="T340" i="2"/>
  <c r="B343" i="2"/>
  <c r="E342" i="2"/>
  <c r="D342" i="2"/>
  <c r="C342" i="2"/>
  <c r="I356" i="3" l="1"/>
  <c r="K356" i="3" s="1"/>
  <c r="M356" i="3" s="1"/>
  <c r="T355" i="3"/>
  <c r="B358" i="3"/>
  <c r="F357" i="3"/>
  <c r="H357" i="3"/>
  <c r="D357" i="3"/>
  <c r="G357" i="3"/>
  <c r="C357" i="3"/>
  <c r="E357" i="3"/>
  <c r="J342" i="2"/>
  <c r="L342" i="2" s="1"/>
  <c r="M341" i="2"/>
  <c r="T341" i="2"/>
  <c r="U341" i="2"/>
  <c r="H343" i="2"/>
  <c r="G343" i="2"/>
  <c r="N343" i="2" s="1"/>
  <c r="O343" i="2" s="1"/>
  <c r="P343" i="2" s="1"/>
  <c r="F343" i="2"/>
  <c r="Q342" i="2"/>
  <c r="R342" i="2" s="1"/>
  <c r="S342" i="2" s="1"/>
  <c r="I342" i="2"/>
  <c r="K342" i="2" s="1"/>
  <c r="M342" i="2" s="1"/>
  <c r="B344" i="2"/>
  <c r="E343" i="2"/>
  <c r="C343" i="2"/>
  <c r="D343" i="2"/>
  <c r="I357" i="3" l="1"/>
  <c r="K357" i="3" s="1"/>
  <c r="B359" i="3"/>
  <c r="F358" i="3"/>
  <c r="H358" i="3"/>
  <c r="D358" i="3"/>
  <c r="J358" i="3" s="1"/>
  <c r="L358" i="3" s="1"/>
  <c r="C358" i="3"/>
  <c r="E358" i="3"/>
  <c r="G358" i="3"/>
  <c r="J357" i="3"/>
  <c r="L357" i="3" s="1"/>
  <c r="T356" i="3"/>
  <c r="J343" i="2"/>
  <c r="L343" i="2" s="1"/>
  <c r="U342" i="2"/>
  <c r="Q343" i="2"/>
  <c r="R343" i="2" s="1"/>
  <c r="S343" i="2" s="1"/>
  <c r="I343" i="2"/>
  <c r="K343" i="2" s="1"/>
  <c r="G344" i="2"/>
  <c r="N344" i="2" s="1"/>
  <c r="O344" i="2" s="1"/>
  <c r="P344" i="2" s="1"/>
  <c r="H344" i="2"/>
  <c r="F344" i="2"/>
  <c r="T342" i="2"/>
  <c r="B345" i="2"/>
  <c r="E344" i="2"/>
  <c r="C344" i="2"/>
  <c r="D344" i="2"/>
  <c r="I358" i="3" l="1"/>
  <c r="K358" i="3" s="1"/>
  <c r="M358" i="3" s="1"/>
  <c r="T357" i="3"/>
  <c r="B360" i="3"/>
  <c r="H359" i="3"/>
  <c r="F359" i="3"/>
  <c r="D359" i="3"/>
  <c r="C359" i="3"/>
  <c r="G359" i="3"/>
  <c r="E359" i="3"/>
  <c r="M357" i="3"/>
  <c r="M343" i="2"/>
  <c r="J344" i="2"/>
  <c r="L344" i="2" s="1"/>
  <c r="T343" i="2"/>
  <c r="Q344" i="2"/>
  <c r="R344" i="2" s="1"/>
  <c r="S344" i="2" s="1"/>
  <c r="I344" i="2"/>
  <c r="K344" i="2" s="1"/>
  <c r="H345" i="2"/>
  <c r="G345" i="2"/>
  <c r="N345" i="2" s="1"/>
  <c r="O345" i="2" s="1"/>
  <c r="P345" i="2" s="1"/>
  <c r="F345" i="2"/>
  <c r="U343" i="2"/>
  <c r="B346" i="2"/>
  <c r="E345" i="2"/>
  <c r="C345" i="2"/>
  <c r="D345" i="2"/>
  <c r="I359" i="3" l="1"/>
  <c r="K359" i="3" s="1"/>
  <c r="B361" i="3"/>
  <c r="F360" i="3"/>
  <c r="H360" i="3"/>
  <c r="D360" i="3"/>
  <c r="J360" i="3" s="1"/>
  <c r="L360" i="3" s="1"/>
  <c r="G360" i="3"/>
  <c r="C360" i="3"/>
  <c r="E360" i="3"/>
  <c r="J359" i="3"/>
  <c r="L359" i="3" s="1"/>
  <c r="T358" i="3"/>
  <c r="M344" i="2"/>
  <c r="T344" i="2"/>
  <c r="U344" i="2"/>
  <c r="H346" i="2"/>
  <c r="G346" i="2"/>
  <c r="N346" i="2" s="1"/>
  <c r="O346" i="2" s="1"/>
  <c r="P346" i="2" s="1"/>
  <c r="F346" i="2"/>
  <c r="J345" i="2"/>
  <c r="L345" i="2" s="1"/>
  <c r="Q345" i="2"/>
  <c r="R345" i="2" s="1"/>
  <c r="S345" i="2" s="1"/>
  <c r="I345" i="2"/>
  <c r="K345" i="2" s="1"/>
  <c r="B347" i="2"/>
  <c r="E346" i="2"/>
  <c r="D346" i="2"/>
  <c r="C346" i="2"/>
  <c r="B362" i="3" l="1"/>
  <c r="F361" i="3"/>
  <c r="H361" i="3"/>
  <c r="D361" i="3"/>
  <c r="J361" i="3" s="1"/>
  <c r="L361" i="3" s="1"/>
  <c r="C361" i="3"/>
  <c r="G361" i="3"/>
  <c r="E361" i="3"/>
  <c r="I360" i="3"/>
  <c r="K360" i="3" s="1"/>
  <c r="M360" i="3" s="1"/>
  <c r="T359" i="3"/>
  <c r="M359" i="3"/>
  <c r="J346" i="2"/>
  <c r="L346" i="2" s="1"/>
  <c r="M345" i="2"/>
  <c r="U345" i="2"/>
  <c r="G347" i="2"/>
  <c r="N347" i="2" s="1"/>
  <c r="O347" i="2" s="1"/>
  <c r="P347" i="2" s="1"/>
  <c r="H347" i="2"/>
  <c r="F347" i="2"/>
  <c r="T345" i="2"/>
  <c r="Q346" i="2"/>
  <c r="R346" i="2" s="1"/>
  <c r="S346" i="2" s="1"/>
  <c r="I346" i="2"/>
  <c r="K346" i="2" s="1"/>
  <c r="M346" i="2" s="1"/>
  <c r="B348" i="2"/>
  <c r="C347" i="2"/>
  <c r="E347" i="2"/>
  <c r="D347" i="2"/>
  <c r="B363" i="3" l="1"/>
  <c r="F362" i="3"/>
  <c r="H362" i="3"/>
  <c r="D362" i="3"/>
  <c r="J362" i="3" s="1"/>
  <c r="L362" i="3" s="1"/>
  <c r="C362" i="3"/>
  <c r="G362" i="3"/>
  <c r="E362" i="3"/>
  <c r="I361" i="3"/>
  <c r="K361" i="3" s="1"/>
  <c r="M361" i="3" s="1"/>
  <c r="T360" i="3"/>
  <c r="U346" i="2"/>
  <c r="J347" i="2"/>
  <c r="L347" i="2" s="1"/>
  <c r="Q347" i="2"/>
  <c r="R347" i="2" s="1"/>
  <c r="S347" i="2" s="1"/>
  <c r="I347" i="2"/>
  <c r="K347" i="2" s="1"/>
  <c r="G348" i="2"/>
  <c r="N348" i="2" s="1"/>
  <c r="O348" i="2" s="1"/>
  <c r="P348" i="2" s="1"/>
  <c r="H348" i="2"/>
  <c r="F348" i="2"/>
  <c r="T346" i="2"/>
  <c r="B349" i="2"/>
  <c r="C348" i="2"/>
  <c r="E348" i="2"/>
  <c r="D348" i="2"/>
  <c r="B364" i="3" l="1"/>
  <c r="H363" i="3"/>
  <c r="F363" i="3"/>
  <c r="D363" i="3"/>
  <c r="J363" i="3" s="1"/>
  <c r="L363" i="3" s="1"/>
  <c r="G363" i="3"/>
  <c r="C363" i="3"/>
  <c r="E363" i="3"/>
  <c r="I362" i="3"/>
  <c r="K362" i="3" s="1"/>
  <c r="M362" i="3" s="1"/>
  <c r="T361" i="3"/>
  <c r="J348" i="2"/>
  <c r="L348" i="2" s="1"/>
  <c r="M347" i="2"/>
  <c r="U347" i="2"/>
  <c r="Q348" i="2"/>
  <c r="R348" i="2" s="1"/>
  <c r="S348" i="2" s="1"/>
  <c r="I348" i="2"/>
  <c r="K348" i="2" s="1"/>
  <c r="M348" i="2" s="1"/>
  <c r="H349" i="2"/>
  <c r="G349" i="2"/>
  <c r="N349" i="2" s="1"/>
  <c r="O349" i="2" s="1"/>
  <c r="P349" i="2" s="1"/>
  <c r="F349" i="2"/>
  <c r="T347" i="2"/>
  <c r="B350" i="2"/>
  <c r="E349" i="2"/>
  <c r="C349" i="2"/>
  <c r="D349" i="2"/>
  <c r="I363" i="3" l="1"/>
  <c r="K363" i="3" s="1"/>
  <c r="M363" i="3" s="1"/>
  <c r="B365" i="3"/>
  <c r="F364" i="3"/>
  <c r="H364" i="3"/>
  <c r="D364" i="3"/>
  <c r="J364" i="3" s="1"/>
  <c r="L364" i="3" s="1"/>
  <c r="G364" i="3"/>
  <c r="C364" i="3"/>
  <c r="E364" i="3"/>
  <c r="T362" i="3"/>
  <c r="J349" i="2"/>
  <c r="L349" i="2" s="1"/>
  <c r="T348" i="2"/>
  <c r="Q349" i="2"/>
  <c r="R349" i="2" s="1"/>
  <c r="S349" i="2" s="1"/>
  <c r="I349" i="2"/>
  <c r="K349" i="2" s="1"/>
  <c r="H350" i="2"/>
  <c r="G350" i="2"/>
  <c r="N350" i="2" s="1"/>
  <c r="O350" i="2" s="1"/>
  <c r="P350" i="2" s="1"/>
  <c r="F350" i="2"/>
  <c r="U348" i="2"/>
  <c r="B351" i="2"/>
  <c r="E350" i="2"/>
  <c r="D350" i="2"/>
  <c r="C350" i="2"/>
  <c r="B366" i="3" l="1"/>
  <c r="F365" i="3"/>
  <c r="H365" i="3"/>
  <c r="D365" i="3"/>
  <c r="C365" i="3"/>
  <c r="G365" i="3"/>
  <c r="E365" i="3"/>
  <c r="I364" i="3"/>
  <c r="K364" i="3" s="1"/>
  <c r="M364" i="3" s="1"/>
  <c r="T363" i="3"/>
  <c r="M349" i="2"/>
  <c r="J350" i="2"/>
  <c r="L350" i="2" s="1"/>
  <c r="U349" i="2"/>
  <c r="H351" i="2"/>
  <c r="G351" i="2"/>
  <c r="N351" i="2" s="1"/>
  <c r="O351" i="2" s="1"/>
  <c r="P351" i="2" s="1"/>
  <c r="F351" i="2"/>
  <c r="Q350" i="2"/>
  <c r="R350" i="2" s="1"/>
  <c r="S350" i="2" s="1"/>
  <c r="I350" i="2"/>
  <c r="K350" i="2" s="1"/>
  <c r="T349" i="2"/>
  <c r="B352" i="2"/>
  <c r="C351" i="2"/>
  <c r="E351" i="2"/>
  <c r="D351" i="2"/>
  <c r="J351" i="2" l="1"/>
  <c r="L351" i="2" s="1"/>
  <c r="M350" i="2"/>
  <c r="J365" i="3"/>
  <c r="L365" i="3" s="1"/>
  <c r="B367" i="3"/>
  <c r="F366" i="3"/>
  <c r="H366" i="3"/>
  <c r="D366" i="3"/>
  <c r="J366" i="3" s="1"/>
  <c r="L366" i="3" s="1"/>
  <c r="C366" i="3"/>
  <c r="G366" i="3"/>
  <c r="E366" i="3"/>
  <c r="I365" i="3"/>
  <c r="K365" i="3" s="1"/>
  <c r="M365" i="3" s="1"/>
  <c r="T364" i="3"/>
  <c r="U350" i="2"/>
  <c r="Q351" i="2"/>
  <c r="R351" i="2" s="1"/>
  <c r="S351" i="2" s="1"/>
  <c r="I351" i="2"/>
  <c r="K351" i="2" s="1"/>
  <c r="M351" i="2" s="1"/>
  <c r="G352" i="2"/>
  <c r="N352" i="2" s="1"/>
  <c r="O352" i="2" s="1"/>
  <c r="P352" i="2" s="1"/>
  <c r="H352" i="2"/>
  <c r="F352" i="2"/>
  <c r="T350" i="2"/>
  <c r="B353" i="2"/>
  <c r="C352" i="2"/>
  <c r="E352" i="2"/>
  <c r="D352" i="2"/>
  <c r="B368" i="3" l="1"/>
  <c r="H367" i="3"/>
  <c r="F367" i="3"/>
  <c r="D367" i="3"/>
  <c r="J367" i="3" s="1"/>
  <c r="L367" i="3" s="1"/>
  <c r="C367" i="3"/>
  <c r="G367" i="3"/>
  <c r="E367" i="3"/>
  <c r="I366" i="3"/>
  <c r="K366" i="3" s="1"/>
  <c r="M366" i="3" s="1"/>
  <c r="T365" i="3"/>
  <c r="U351" i="2"/>
  <c r="H353" i="2"/>
  <c r="G353" i="2"/>
  <c r="N353" i="2" s="1"/>
  <c r="O353" i="2" s="1"/>
  <c r="P353" i="2" s="1"/>
  <c r="F353" i="2"/>
  <c r="J352" i="2"/>
  <c r="L352" i="2" s="1"/>
  <c r="Q352" i="2"/>
  <c r="R352" i="2" s="1"/>
  <c r="S352" i="2" s="1"/>
  <c r="I352" i="2"/>
  <c r="K352" i="2" s="1"/>
  <c r="M352" i="2" s="1"/>
  <c r="T351" i="2"/>
  <c r="B354" i="2"/>
  <c r="C353" i="2"/>
  <c r="E353" i="2"/>
  <c r="D353" i="2"/>
  <c r="I367" i="3" l="1"/>
  <c r="K367" i="3" s="1"/>
  <c r="M367" i="3" s="1"/>
  <c r="B369" i="3"/>
  <c r="F368" i="3"/>
  <c r="H368" i="3"/>
  <c r="D368" i="3"/>
  <c r="C368" i="3"/>
  <c r="G368" i="3"/>
  <c r="E368" i="3"/>
  <c r="T366" i="3"/>
  <c r="J353" i="2"/>
  <c r="L353" i="2" s="1"/>
  <c r="U352" i="2"/>
  <c r="H354" i="2"/>
  <c r="G354" i="2"/>
  <c r="N354" i="2" s="1"/>
  <c r="O354" i="2" s="1"/>
  <c r="P354" i="2" s="1"/>
  <c r="F354" i="2"/>
  <c r="T352" i="2"/>
  <c r="Q353" i="2"/>
  <c r="R353" i="2" s="1"/>
  <c r="S353" i="2" s="1"/>
  <c r="I353" i="2"/>
  <c r="K353" i="2" s="1"/>
  <c r="M353" i="2" s="1"/>
  <c r="B355" i="2"/>
  <c r="E354" i="2"/>
  <c r="D354" i="2"/>
  <c r="C354" i="2"/>
  <c r="J368" i="3" l="1"/>
  <c r="L368" i="3" s="1"/>
  <c r="I368" i="3"/>
  <c r="K368" i="3" s="1"/>
  <c r="B370" i="3"/>
  <c r="F369" i="3"/>
  <c r="H369" i="3"/>
  <c r="D369" i="3"/>
  <c r="J369" i="3" s="1"/>
  <c r="L369" i="3" s="1"/>
  <c r="C369" i="3"/>
  <c r="G369" i="3"/>
  <c r="E369" i="3"/>
  <c r="T367" i="3"/>
  <c r="J354" i="2"/>
  <c r="L354" i="2" s="1"/>
  <c r="U353" i="2"/>
  <c r="H355" i="2"/>
  <c r="G355" i="2"/>
  <c r="N355" i="2" s="1"/>
  <c r="O355" i="2" s="1"/>
  <c r="P355" i="2" s="1"/>
  <c r="F355" i="2"/>
  <c r="T353" i="2"/>
  <c r="Q354" i="2"/>
  <c r="R354" i="2" s="1"/>
  <c r="S354" i="2" s="1"/>
  <c r="I354" i="2"/>
  <c r="K354" i="2" s="1"/>
  <c r="B356" i="2"/>
  <c r="E355" i="2"/>
  <c r="C355" i="2"/>
  <c r="D355" i="2"/>
  <c r="M368" i="3" l="1"/>
  <c r="B371" i="3"/>
  <c r="F370" i="3"/>
  <c r="H370" i="3"/>
  <c r="D370" i="3"/>
  <c r="C370" i="3"/>
  <c r="G370" i="3"/>
  <c r="E370" i="3"/>
  <c r="I369" i="3"/>
  <c r="K369" i="3" s="1"/>
  <c r="M369" i="3" s="1"/>
  <c r="T368" i="3"/>
  <c r="J355" i="2"/>
  <c r="L355" i="2" s="1"/>
  <c r="M354" i="2"/>
  <c r="U354" i="2"/>
  <c r="Q355" i="2"/>
  <c r="R355" i="2" s="1"/>
  <c r="S355" i="2" s="1"/>
  <c r="I355" i="2"/>
  <c r="K355" i="2" s="1"/>
  <c r="G356" i="2"/>
  <c r="N356" i="2" s="1"/>
  <c r="O356" i="2" s="1"/>
  <c r="P356" i="2" s="1"/>
  <c r="H356" i="2"/>
  <c r="F356" i="2"/>
  <c r="T354" i="2"/>
  <c r="B357" i="2"/>
  <c r="E356" i="2"/>
  <c r="C356" i="2"/>
  <c r="D356" i="2"/>
  <c r="M355" i="2" l="1"/>
  <c r="J370" i="3"/>
  <c r="L370" i="3" s="1"/>
  <c r="T369" i="3"/>
  <c r="I370" i="3"/>
  <c r="K370" i="3" s="1"/>
  <c r="B372" i="3"/>
  <c r="H371" i="3"/>
  <c r="F371" i="3"/>
  <c r="D371" i="3"/>
  <c r="C371" i="3"/>
  <c r="E371" i="3"/>
  <c r="G371" i="3"/>
  <c r="J356" i="2"/>
  <c r="L356" i="2" s="1"/>
  <c r="U355" i="2"/>
  <c r="H357" i="2"/>
  <c r="G357" i="2"/>
  <c r="N357" i="2" s="1"/>
  <c r="O357" i="2" s="1"/>
  <c r="P357" i="2" s="1"/>
  <c r="F357" i="2"/>
  <c r="Q356" i="2"/>
  <c r="R356" i="2" s="1"/>
  <c r="S356" i="2" s="1"/>
  <c r="I356" i="2"/>
  <c r="K356" i="2" s="1"/>
  <c r="T355" i="2"/>
  <c r="B358" i="2"/>
  <c r="E357" i="2"/>
  <c r="C357" i="2"/>
  <c r="D357" i="2"/>
  <c r="J371" i="3" l="1"/>
  <c r="L371" i="3" s="1"/>
  <c r="M370" i="3"/>
  <c r="B373" i="3"/>
  <c r="F372" i="3"/>
  <c r="H372" i="3"/>
  <c r="D372" i="3"/>
  <c r="J372" i="3" s="1"/>
  <c r="L372" i="3" s="1"/>
  <c r="C372" i="3"/>
  <c r="G372" i="3"/>
  <c r="E372" i="3"/>
  <c r="I371" i="3"/>
  <c r="K371" i="3" s="1"/>
  <c r="M371" i="3" s="1"/>
  <c r="T370" i="3"/>
  <c r="M356" i="2"/>
  <c r="J357" i="2"/>
  <c r="L357" i="2" s="1"/>
  <c r="U356" i="2"/>
  <c r="T356" i="2"/>
  <c r="H358" i="2"/>
  <c r="G358" i="2"/>
  <c r="N358" i="2" s="1"/>
  <c r="O358" i="2" s="1"/>
  <c r="P358" i="2" s="1"/>
  <c r="F358" i="2"/>
  <c r="Q357" i="2"/>
  <c r="R357" i="2" s="1"/>
  <c r="S357" i="2" s="1"/>
  <c r="I357" i="2"/>
  <c r="K357" i="2" s="1"/>
  <c r="B359" i="2"/>
  <c r="E358" i="2"/>
  <c r="D358" i="2"/>
  <c r="J358" i="2" s="1"/>
  <c r="L358" i="2" s="1"/>
  <c r="C358" i="2"/>
  <c r="I372" i="3" l="1"/>
  <c r="K372" i="3" s="1"/>
  <c r="M372" i="3" s="1"/>
  <c r="T371" i="3"/>
  <c r="B374" i="3"/>
  <c r="F373" i="3"/>
  <c r="H373" i="3"/>
  <c r="D373" i="3"/>
  <c r="G373" i="3"/>
  <c r="C373" i="3"/>
  <c r="E373" i="3"/>
  <c r="M357" i="2"/>
  <c r="U357" i="2"/>
  <c r="H359" i="2"/>
  <c r="G359" i="2"/>
  <c r="N359" i="2" s="1"/>
  <c r="O359" i="2" s="1"/>
  <c r="P359" i="2" s="1"/>
  <c r="F359" i="2"/>
  <c r="Q358" i="2"/>
  <c r="R358" i="2" s="1"/>
  <c r="S358" i="2" s="1"/>
  <c r="I358" i="2"/>
  <c r="K358" i="2" s="1"/>
  <c r="M358" i="2" s="1"/>
  <c r="T357" i="2"/>
  <c r="B360" i="2"/>
  <c r="C359" i="2"/>
  <c r="E359" i="2"/>
  <c r="D359" i="2"/>
  <c r="J373" i="3" l="1"/>
  <c r="L373" i="3" s="1"/>
  <c r="I373" i="3"/>
  <c r="K373" i="3" s="1"/>
  <c r="T372" i="3"/>
  <c r="B375" i="3"/>
  <c r="F374" i="3"/>
  <c r="H374" i="3"/>
  <c r="D374" i="3"/>
  <c r="J374" i="3" s="1"/>
  <c r="L374" i="3" s="1"/>
  <c r="C374" i="3"/>
  <c r="G374" i="3"/>
  <c r="E374" i="3"/>
  <c r="J359" i="2"/>
  <c r="L359" i="2" s="1"/>
  <c r="U358" i="2"/>
  <c r="T358" i="2"/>
  <c r="G360" i="2"/>
  <c r="N360" i="2" s="1"/>
  <c r="O360" i="2" s="1"/>
  <c r="P360" i="2" s="1"/>
  <c r="H360" i="2"/>
  <c r="F360" i="2"/>
  <c r="Q359" i="2"/>
  <c r="R359" i="2" s="1"/>
  <c r="S359" i="2" s="1"/>
  <c r="I359" i="2"/>
  <c r="K359" i="2" s="1"/>
  <c r="B361" i="2"/>
  <c r="E360" i="2"/>
  <c r="C360" i="2"/>
  <c r="D360" i="2"/>
  <c r="J360" i="2" l="1"/>
  <c r="L360" i="2" s="1"/>
  <c r="M373" i="3"/>
  <c r="I374" i="3"/>
  <c r="K374" i="3" s="1"/>
  <c r="M374" i="3" s="1"/>
  <c r="T373" i="3"/>
  <c r="B376" i="3"/>
  <c r="H375" i="3"/>
  <c r="F375" i="3"/>
  <c r="D375" i="3"/>
  <c r="J375" i="3" s="1"/>
  <c r="L375" i="3" s="1"/>
  <c r="G375" i="3"/>
  <c r="C375" i="3"/>
  <c r="E375" i="3"/>
  <c r="M359" i="2"/>
  <c r="U359" i="2"/>
  <c r="H361" i="2"/>
  <c r="G361" i="2"/>
  <c r="N361" i="2" s="1"/>
  <c r="O361" i="2" s="1"/>
  <c r="P361" i="2" s="1"/>
  <c r="F361" i="2"/>
  <c r="Q360" i="2"/>
  <c r="R360" i="2" s="1"/>
  <c r="S360" i="2" s="1"/>
  <c r="I360" i="2"/>
  <c r="K360" i="2" s="1"/>
  <c r="M360" i="2" s="1"/>
  <c r="T359" i="2"/>
  <c r="B362" i="2"/>
  <c r="E361" i="2"/>
  <c r="C361" i="2"/>
  <c r="D361" i="2"/>
  <c r="T374" i="3" l="1"/>
  <c r="I375" i="3"/>
  <c r="K375" i="3" s="1"/>
  <c r="M375" i="3" s="1"/>
  <c r="B377" i="3"/>
  <c r="F376" i="3"/>
  <c r="H376" i="3"/>
  <c r="D376" i="3"/>
  <c r="J376" i="3" s="1"/>
  <c r="L376" i="3" s="1"/>
  <c r="G376" i="3"/>
  <c r="C376" i="3"/>
  <c r="E376" i="3"/>
  <c r="J361" i="2"/>
  <c r="L361" i="2" s="1"/>
  <c r="U360" i="2"/>
  <c r="Q361" i="2"/>
  <c r="R361" i="2" s="1"/>
  <c r="S361" i="2" s="1"/>
  <c r="I361" i="2"/>
  <c r="K361" i="2" s="1"/>
  <c r="H362" i="2"/>
  <c r="G362" i="2"/>
  <c r="N362" i="2" s="1"/>
  <c r="O362" i="2" s="1"/>
  <c r="P362" i="2" s="1"/>
  <c r="F362" i="2"/>
  <c r="T360" i="2"/>
  <c r="B363" i="2"/>
  <c r="E362" i="2"/>
  <c r="D362" i="2"/>
  <c r="C362" i="2"/>
  <c r="B378" i="3" l="1"/>
  <c r="F377" i="3"/>
  <c r="H377" i="3"/>
  <c r="D377" i="3"/>
  <c r="J377" i="3" s="1"/>
  <c r="L377" i="3" s="1"/>
  <c r="E377" i="3"/>
  <c r="C377" i="3"/>
  <c r="G377" i="3"/>
  <c r="I376" i="3"/>
  <c r="K376" i="3" s="1"/>
  <c r="M376" i="3" s="1"/>
  <c r="T375" i="3"/>
  <c r="M361" i="2"/>
  <c r="J362" i="2"/>
  <c r="L362" i="2" s="1"/>
  <c r="U361" i="2"/>
  <c r="G363" i="2"/>
  <c r="N363" i="2" s="1"/>
  <c r="O363" i="2" s="1"/>
  <c r="P363" i="2" s="1"/>
  <c r="H363" i="2"/>
  <c r="F363" i="2"/>
  <c r="Q362" i="2"/>
  <c r="R362" i="2" s="1"/>
  <c r="S362" i="2" s="1"/>
  <c r="I362" i="2"/>
  <c r="K362" i="2" s="1"/>
  <c r="M362" i="2" s="1"/>
  <c r="T361" i="2"/>
  <c r="B364" i="2"/>
  <c r="C363" i="2"/>
  <c r="E363" i="2"/>
  <c r="D363" i="2"/>
  <c r="I377" i="3" l="1"/>
  <c r="K377" i="3" s="1"/>
  <c r="M377" i="3" s="1"/>
  <c r="T376" i="3"/>
  <c r="B379" i="3"/>
  <c r="F378" i="3"/>
  <c r="H378" i="3"/>
  <c r="D378" i="3"/>
  <c r="C378" i="3"/>
  <c r="G378" i="3"/>
  <c r="E378" i="3"/>
  <c r="U362" i="2"/>
  <c r="J363" i="2"/>
  <c r="L363" i="2" s="1"/>
  <c r="Q363" i="2"/>
  <c r="R363" i="2" s="1"/>
  <c r="S363" i="2" s="1"/>
  <c r="I363" i="2"/>
  <c r="K363" i="2" s="1"/>
  <c r="G364" i="2"/>
  <c r="N364" i="2" s="1"/>
  <c r="O364" i="2" s="1"/>
  <c r="P364" i="2" s="1"/>
  <c r="H364" i="2"/>
  <c r="F364" i="2"/>
  <c r="T362" i="2"/>
  <c r="B365" i="2"/>
  <c r="C364" i="2"/>
  <c r="E364" i="2"/>
  <c r="D364" i="2"/>
  <c r="I378" i="3" l="1"/>
  <c r="K378" i="3" s="1"/>
  <c r="B380" i="3"/>
  <c r="H379" i="3"/>
  <c r="F379" i="3"/>
  <c r="D379" i="3"/>
  <c r="J379" i="3" s="1"/>
  <c r="L379" i="3" s="1"/>
  <c r="C379" i="3"/>
  <c r="G379" i="3"/>
  <c r="E379" i="3"/>
  <c r="J378" i="3"/>
  <c r="L378" i="3" s="1"/>
  <c r="T377" i="3"/>
  <c r="J364" i="2"/>
  <c r="L364" i="2" s="1"/>
  <c r="M363" i="2"/>
  <c r="U363" i="2"/>
  <c r="T363" i="2"/>
  <c r="H365" i="2"/>
  <c r="G365" i="2"/>
  <c r="N365" i="2" s="1"/>
  <c r="O365" i="2" s="1"/>
  <c r="P365" i="2" s="1"/>
  <c r="F365" i="2"/>
  <c r="Q364" i="2"/>
  <c r="R364" i="2" s="1"/>
  <c r="S364" i="2" s="1"/>
  <c r="I364" i="2"/>
  <c r="K364" i="2" s="1"/>
  <c r="B366" i="2"/>
  <c r="E365" i="2"/>
  <c r="C365" i="2"/>
  <c r="D365" i="2"/>
  <c r="B381" i="3" l="1"/>
  <c r="F380" i="3"/>
  <c r="H380" i="3"/>
  <c r="D380" i="3"/>
  <c r="G380" i="3"/>
  <c r="C380" i="3"/>
  <c r="E380" i="3"/>
  <c r="T378" i="3"/>
  <c r="I379" i="3"/>
  <c r="K379" i="3" s="1"/>
  <c r="M379" i="3" s="1"/>
  <c r="M378" i="3"/>
  <c r="M364" i="2"/>
  <c r="J365" i="2"/>
  <c r="L365" i="2" s="1"/>
  <c r="T364" i="2"/>
  <c r="U364" i="2"/>
  <c r="H366" i="2"/>
  <c r="G366" i="2"/>
  <c r="N366" i="2" s="1"/>
  <c r="O366" i="2" s="1"/>
  <c r="P366" i="2" s="1"/>
  <c r="F366" i="2"/>
  <c r="Q365" i="2"/>
  <c r="R365" i="2" s="1"/>
  <c r="S365" i="2" s="1"/>
  <c r="I365" i="2"/>
  <c r="K365" i="2" s="1"/>
  <c r="B367" i="2"/>
  <c r="E366" i="2"/>
  <c r="C366" i="2"/>
  <c r="D366" i="2"/>
  <c r="J366" i="2" s="1"/>
  <c r="L366" i="2" s="1"/>
  <c r="J380" i="3" l="1"/>
  <c r="L380" i="3" s="1"/>
  <c r="I380" i="3"/>
  <c r="K380" i="3" s="1"/>
  <c r="T379" i="3"/>
  <c r="B382" i="3"/>
  <c r="F381" i="3"/>
  <c r="H381" i="3"/>
  <c r="D381" i="3"/>
  <c r="J381" i="3" s="1"/>
  <c r="L381" i="3" s="1"/>
  <c r="C381" i="3"/>
  <c r="G381" i="3"/>
  <c r="E381" i="3"/>
  <c r="M365" i="2"/>
  <c r="U365" i="2"/>
  <c r="H367" i="2"/>
  <c r="G367" i="2"/>
  <c r="N367" i="2" s="1"/>
  <c r="O367" i="2" s="1"/>
  <c r="P367" i="2" s="1"/>
  <c r="F367" i="2"/>
  <c r="T365" i="2"/>
  <c r="Q366" i="2"/>
  <c r="R366" i="2" s="1"/>
  <c r="S366" i="2" s="1"/>
  <c r="I366" i="2"/>
  <c r="K366" i="2" s="1"/>
  <c r="M366" i="2" s="1"/>
  <c r="B368" i="2"/>
  <c r="C367" i="2"/>
  <c r="E367" i="2"/>
  <c r="D367" i="2"/>
  <c r="M380" i="3" l="1"/>
  <c r="B383" i="3"/>
  <c r="F382" i="3"/>
  <c r="H382" i="3"/>
  <c r="D382" i="3"/>
  <c r="J382" i="3" s="1"/>
  <c r="L382" i="3" s="1"/>
  <c r="G382" i="3"/>
  <c r="C382" i="3"/>
  <c r="E382" i="3"/>
  <c r="I381" i="3"/>
  <c r="K381" i="3" s="1"/>
  <c r="M381" i="3" s="1"/>
  <c r="T380" i="3"/>
  <c r="U366" i="2"/>
  <c r="J367" i="2"/>
  <c r="L367" i="2" s="1"/>
  <c r="G368" i="2"/>
  <c r="N368" i="2" s="1"/>
  <c r="O368" i="2" s="1"/>
  <c r="P368" i="2" s="1"/>
  <c r="H368" i="2"/>
  <c r="F368" i="2"/>
  <c r="T366" i="2"/>
  <c r="Q367" i="2"/>
  <c r="R367" i="2" s="1"/>
  <c r="S367" i="2" s="1"/>
  <c r="I367" i="2"/>
  <c r="K367" i="2" s="1"/>
  <c r="B369" i="2"/>
  <c r="C368" i="2"/>
  <c r="E368" i="2"/>
  <c r="D368" i="2"/>
  <c r="B384" i="3" l="1"/>
  <c r="H383" i="3"/>
  <c r="F383" i="3"/>
  <c r="D383" i="3"/>
  <c r="J383" i="3" s="1"/>
  <c r="L383" i="3" s="1"/>
  <c r="C383" i="3"/>
  <c r="G383" i="3"/>
  <c r="E383" i="3"/>
  <c r="I382" i="3"/>
  <c r="K382" i="3" s="1"/>
  <c r="M382" i="3" s="1"/>
  <c r="T381" i="3"/>
  <c r="M367" i="2"/>
  <c r="U367" i="2"/>
  <c r="H369" i="2"/>
  <c r="G369" i="2"/>
  <c r="N369" i="2" s="1"/>
  <c r="O369" i="2" s="1"/>
  <c r="P369" i="2" s="1"/>
  <c r="F369" i="2"/>
  <c r="T367" i="2"/>
  <c r="J368" i="2"/>
  <c r="L368" i="2" s="1"/>
  <c r="Q368" i="2"/>
  <c r="R368" i="2" s="1"/>
  <c r="S368" i="2" s="1"/>
  <c r="I368" i="2"/>
  <c r="K368" i="2" s="1"/>
  <c r="B370" i="2"/>
  <c r="C369" i="2"/>
  <c r="E369" i="2"/>
  <c r="D369" i="2"/>
  <c r="I383" i="3" l="1"/>
  <c r="K383" i="3" s="1"/>
  <c r="M383" i="3" s="1"/>
  <c r="B385" i="3"/>
  <c r="F384" i="3"/>
  <c r="H384" i="3"/>
  <c r="D384" i="3"/>
  <c r="C384" i="3"/>
  <c r="G384" i="3"/>
  <c r="E384" i="3"/>
  <c r="T382" i="3"/>
  <c r="U368" i="2"/>
  <c r="Q369" i="2"/>
  <c r="R369" i="2" s="1"/>
  <c r="S369" i="2" s="1"/>
  <c r="I369" i="2"/>
  <c r="K369" i="2" s="1"/>
  <c r="H370" i="2"/>
  <c r="G370" i="2"/>
  <c r="N370" i="2" s="1"/>
  <c r="O370" i="2" s="1"/>
  <c r="P370" i="2" s="1"/>
  <c r="F370" i="2"/>
  <c r="J369" i="2"/>
  <c r="L369" i="2" s="1"/>
  <c r="M368" i="2"/>
  <c r="T368" i="2"/>
  <c r="B371" i="2"/>
  <c r="E370" i="2"/>
  <c r="C370" i="2"/>
  <c r="D370" i="2"/>
  <c r="J384" i="3" l="1"/>
  <c r="L384" i="3" s="1"/>
  <c r="I384" i="3"/>
  <c r="K384" i="3" s="1"/>
  <c r="B386" i="3"/>
  <c r="F385" i="3"/>
  <c r="H385" i="3"/>
  <c r="D385" i="3"/>
  <c r="J385" i="3" s="1"/>
  <c r="L385" i="3" s="1"/>
  <c r="G385" i="3"/>
  <c r="C385" i="3"/>
  <c r="E385" i="3"/>
  <c r="T383" i="3"/>
  <c r="J370" i="2"/>
  <c r="L370" i="2" s="1"/>
  <c r="U369" i="2"/>
  <c r="H371" i="2"/>
  <c r="G371" i="2"/>
  <c r="N371" i="2" s="1"/>
  <c r="O371" i="2" s="1"/>
  <c r="P371" i="2" s="1"/>
  <c r="F371" i="2"/>
  <c r="M369" i="2"/>
  <c r="Q370" i="2"/>
  <c r="R370" i="2" s="1"/>
  <c r="S370" i="2" s="1"/>
  <c r="I370" i="2"/>
  <c r="K370" i="2" s="1"/>
  <c r="T369" i="2"/>
  <c r="B372" i="2"/>
  <c r="E371" i="2"/>
  <c r="C371" i="2"/>
  <c r="D371" i="2"/>
  <c r="M384" i="3" l="1"/>
  <c r="B387" i="3"/>
  <c r="F386" i="3"/>
  <c r="H386" i="3"/>
  <c r="D386" i="3"/>
  <c r="G386" i="3"/>
  <c r="E386" i="3"/>
  <c r="C386" i="3"/>
  <c r="I385" i="3"/>
  <c r="K385" i="3" s="1"/>
  <c r="M385" i="3" s="1"/>
  <c r="T384" i="3"/>
  <c r="M370" i="2"/>
  <c r="U370" i="2"/>
  <c r="G372" i="2"/>
  <c r="N372" i="2" s="1"/>
  <c r="O372" i="2" s="1"/>
  <c r="P372" i="2" s="1"/>
  <c r="H372" i="2"/>
  <c r="F372" i="2"/>
  <c r="J371" i="2"/>
  <c r="L371" i="2" s="1"/>
  <c r="T370" i="2"/>
  <c r="Q371" i="2"/>
  <c r="R371" i="2" s="1"/>
  <c r="S371" i="2" s="1"/>
  <c r="I371" i="2"/>
  <c r="K371" i="2" s="1"/>
  <c r="B373" i="2"/>
  <c r="E372" i="2"/>
  <c r="C372" i="2"/>
  <c r="D372" i="2"/>
  <c r="J386" i="3" l="1"/>
  <c r="L386" i="3" s="1"/>
  <c r="B388" i="3"/>
  <c r="H387" i="3"/>
  <c r="F387" i="3"/>
  <c r="D387" i="3"/>
  <c r="J387" i="3" s="1"/>
  <c r="L387" i="3" s="1"/>
  <c r="C387" i="3"/>
  <c r="G387" i="3"/>
  <c r="E387" i="3"/>
  <c r="I386" i="3"/>
  <c r="K386" i="3" s="1"/>
  <c r="M386" i="3" s="1"/>
  <c r="T385" i="3"/>
  <c r="J372" i="2"/>
  <c r="L372" i="2" s="1"/>
  <c r="M371" i="2"/>
  <c r="U371" i="2"/>
  <c r="T371" i="2"/>
  <c r="H373" i="2"/>
  <c r="G373" i="2"/>
  <c r="N373" i="2" s="1"/>
  <c r="O373" i="2" s="1"/>
  <c r="P373" i="2" s="1"/>
  <c r="F373" i="2"/>
  <c r="Q372" i="2"/>
  <c r="R372" i="2" s="1"/>
  <c r="S372" i="2" s="1"/>
  <c r="I372" i="2"/>
  <c r="K372" i="2" s="1"/>
  <c r="M372" i="2" s="1"/>
  <c r="B374" i="2"/>
  <c r="E373" i="2"/>
  <c r="C373" i="2"/>
  <c r="D373" i="2"/>
  <c r="I387" i="3" l="1"/>
  <c r="K387" i="3" s="1"/>
  <c r="M387" i="3" s="1"/>
  <c r="B389" i="3"/>
  <c r="F388" i="3"/>
  <c r="H388" i="3"/>
  <c r="D388" i="3"/>
  <c r="C388" i="3"/>
  <c r="G388" i="3"/>
  <c r="E388" i="3"/>
  <c r="T386" i="3"/>
  <c r="J373" i="2"/>
  <c r="L373" i="2" s="1"/>
  <c r="T372" i="2"/>
  <c r="U372" i="2"/>
  <c r="H374" i="2"/>
  <c r="G374" i="2"/>
  <c r="N374" i="2" s="1"/>
  <c r="O374" i="2" s="1"/>
  <c r="P374" i="2" s="1"/>
  <c r="F374" i="2"/>
  <c r="Q373" i="2"/>
  <c r="R373" i="2" s="1"/>
  <c r="S373" i="2" s="1"/>
  <c r="I373" i="2"/>
  <c r="K373" i="2" s="1"/>
  <c r="B375" i="2"/>
  <c r="E374" i="2"/>
  <c r="C374" i="2"/>
  <c r="D374" i="2"/>
  <c r="J374" i="2" l="1"/>
  <c r="L374" i="2" s="1"/>
  <c r="M373" i="2"/>
  <c r="J388" i="3"/>
  <c r="L388" i="3" s="1"/>
  <c r="I388" i="3"/>
  <c r="K388" i="3" s="1"/>
  <c r="B390" i="3"/>
  <c r="F389" i="3"/>
  <c r="H389" i="3"/>
  <c r="D389" i="3"/>
  <c r="J389" i="3" s="1"/>
  <c r="L389" i="3" s="1"/>
  <c r="C389" i="3"/>
  <c r="G389" i="3"/>
  <c r="E389" i="3"/>
  <c r="T387" i="3"/>
  <c r="U373" i="2"/>
  <c r="H375" i="2"/>
  <c r="G375" i="2"/>
  <c r="N375" i="2" s="1"/>
  <c r="O375" i="2" s="1"/>
  <c r="P375" i="2" s="1"/>
  <c r="F375" i="2"/>
  <c r="Q374" i="2"/>
  <c r="R374" i="2" s="1"/>
  <c r="S374" i="2" s="1"/>
  <c r="I374" i="2"/>
  <c r="K374" i="2" s="1"/>
  <c r="T373" i="2"/>
  <c r="B376" i="2"/>
  <c r="C375" i="2"/>
  <c r="E375" i="2"/>
  <c r="D375" i="2"/>
  <c r="M374" i="2" l="1"/>
  <c r="M388" i="3"/>
  <c r="I389" i="3"/>
  <c r="K389" i="3" s="1"/>
  <c r="M389" i="3" s="1"/>
  <c r="T388" i="3"/>
  <c r="B391" i="3"/>
  <c r="F390" i="3"/>
  <c r="H390" i="3"/>
  <c r="D390" i="3"/>
  <c r="J390" i="3" s="1"/>
  <c r="L390" i="3" s="1"/>
  <c r="C390" i="3"/>
  <c r="G390" i="3"/>
  <c r="E390" i="3"/>
  <c r="J375" i="2"/>
  <c r="L375" i="2" s="1"/>
  <c r="U374" i="2"/>
  <c r="Q375" i="2"/>
  <c r="R375" i="2" s="1"/>
  <c r="S375" i="2" s="1"/>
  <c r="I375" i="2"/>
  <c r="K375" i="2" s="1"/>
  <c r="G376" i="2"/>
  <c r="N376" i="2" s="1"/>
  <c r="O376" i="2" s="1"/>
  <c r="P376" i="2" s="1"/>
  <c r="H376" i="2"/>
  <c r="F376" i="2"/>
  <c r="T374" i="2"/>
  <c r="B377" i="2"/>
  <c r="E376" i="2"/>
  <c r="C376" i="2"/>
  <c r="D376" i="2"/>
  <c r="I390" i="3" l="1"/>
  <c r="K390" i="3" s="1"/>
  <c r="M390" i="3" s="1"/>
  <c r="T389" i="3"/>
  <c r="B392" i="3"/>
  <c r="H391" i="3"/>
  <c r="F391" i="3"/>
  <c r="D391" i="3"/>
  <c r="J391" i="3" s="1"/>
  <c r="L391" i="3" s="1"/>
  <c r="C391" i="3"/>
  <c r="G391" i="3"/>
  <c r="E391" i="3"/>
  <c r="M375" i="2"/>
  <c r="J376" i="2"/>
  <c r="L376" i="2" s="1"/>
  <c r="U375" i="2"/>
  <c r="H377" i="2"/>
  <c r="G377" i="2"/>
  <c r="N377" i="2" s="1"/>
  <c r="O377" i="2" s="1"/>
  <c r="P377" i="2" s="1"/>
  <c r="F377" i="2"/>
  <c r="Q376" i="2"/>
  <c r="R376" i="2" s="1"/>
  <c r="S376" i="2" s="1"/>
  <c r="I376" i="2"/>
  <c r="K376" i="2" s="1"/>
  <c r="T375" i="2"/>
  <c r="B378" i="2"/>
  <c r="E377" i="2"/>
  <c r="C377" i="2"/>
  <c r="D377" i="2"/>
  <c r="M376" i="2" l="1"/>
  <c r="T390" i="3"/>
  <c r="I391" i="3"/>
  <c r="K391" i="3" s="1"/>
  <c r="M391" i="3" s="1"/>
  <c r="B393" i="3"/>
  <c r="F392" i="3"/>
  <c r="H392" i="3"/>
  <c r="D392" i="3"/>
  <c r="J392" i="3" s="1"/>
  <c r="L392" i="3" s="1"/>
  <c r="G392" i="3"/>
  <c r="C392" i="3"/>
  <c r="E392" i="3"/>
  <c r="J377" i="2"/>
  <c r="L377" i="2" s="1"/>
  <c r="U376" i="2"/>
  <c r="T376" i="2"/>
  <c r="H378" i="2"/>
  <c r="G378" i="2"/>
  <c r="N378" i="2" s="1"/>
  <c r="O378" i="2" s="1"/>
  <c r="P378" i="2" s="1"/>
  <c r="F378" i="2"/>
  <c r="Q377" i="2"/>
  <c r="R377" i="2" s="1"/>
  <c r="S377" i="2" s="1"/>
  <c r="I377" i="2"/>
  <c r="K377" i="2" s="1"/>
  <c r="B379" i="2"/>
  <c r="E378" i="2"/>
  <c r="C378" i="2"/>
  <c r="D378" i="2"/>
  <c r="B394" i="3" l="1"/>
  <c r="F393" i="3"/>
  <c r="H393" i="3"/>
  <c r="D393" i="3"/>
  <c r="C393" i="3"/>
  <c r="G393" i="3"/>
  <c r="E393" i="3"/>
  <c r="I392" i="3"/>
  <c r="K392" i="3" s="1"/>
  <c r="M392" i="3" s="1"/>
  <c r="T391" i="3"/>
  <c r="J378" i="2"/>
  <c r="L378" i="2" s="1"/>
  <c r="M377" i="2"/>
  <c r="U377" i="2"/>
  <c r="Q378" i="2"/>
  <c r="R378" i="2" s="1"/>
  <c r="S378" i="2" s="1"/>
  <c r="I378" i="2"/>
  <c r="K378" i="2" s="1"/>
  <c r="M378" i="2" s="1"/>
  <c r="G379" i="2"/>
  <c r="N379" i="2" s="1"/>
  <c r="O379" i="2" s="1"/>
  <c r="P379" i="2" s="1"/>
  <c r="H379" i="2"/>
  <c r="F379" i="2"/>
  <c r="T377" i="2"/>
  <c r="B380" i="2"/>
  <c r="C379" i="2"/>
  <c r="E379" i="2"/>
  <c r="D379" i="2"/>
  <c r="J393" i="3" l="1"/>
  <c r="L393" i="3" s="1"/>
  <c r="B395" i="3"/>
  <c r="F394" i="3"/>
  <c r="H394" i="3"/>
  <c r="D394" i="3"/>
  <c r="J394" i="3" s="1"/>
  <c r="L394" i="3" s="1"/>
  <c r="G394" i="3"/>
  <c r="C394" i="3"/>
  <c r="E394" i="3"/>
  <c r="I393" i="3"/>
  <c r="K393" i="3" s="1"/>
  <c r="M393" i="3" s="1"/>
  <c r="T392" i="3"/>
  <c r="T378" i="2"/>
  <c r="G380" i="2"/>
  <c r="N380" i="2" s="1"/>
  <c r="O380" i="2" s="1"/>
  <c r="P380" i="2" s="1"/>
  <c r="H380" i="2"/>
  <c r="F380" i="2"/>
  <c r="J379" i="2"/>
  <c r="L379" i="2" s="1"/>
  <c r="Q379" i="2"/>
  <c r="R379" i="2" s="1"/>
  <c r="S379" i="2" s="1"/>
  <c r="I379" i="2"/>
  <c r="K379" i="2" s="1"/>
  <c r="U378" i="2"/>
  <c r="B381" i="2"/>
  <c r="C380" i="2"/>
  <c r="E380" i="2"/>
  <c r="D380" i="2"/>
  <c r="J380" i="2" l="1"/>
  <c r="L380" i="2" s="1"/>
  <c r="B396" i="3"/>
  <c r="H395" i="3"/>
  <c r="F395" i="3"/>
  <c r="D395" i="3"/>
  <c r="G395" i="3"/>
  <c r="C395" i="3"/>
  <c r="E395" i="3"/>
  <c r="I394" i="3"/>
  <c r="K394" i="3" s="1"/>
  <c r="M394" i="3" s="1"/>
  <c r="T393" i="3"/>
  <c r="M379" i="2"/>
  <c r="U379" i="2"/>
  <c r="T379" i="2"/>
  <c r="H381" i="2"/>
  <c r="G381" i="2"/>
  <c r="N381" i="2" s="1"/>
  <c r="O381" i="2" s="1"/>
  <c r="P381" i="2" s="1"/>
  <c r="F381" i="2"/>
  <c r="Q380" i="2"/>
  <c r="R380" i="2" s="1"/>
  <c r="S380" i="2" s="1"/>
  <c r="I380" i="2"/>
  <c r="K380" i="2" s="1"/>
  <c r="M380" i="2" s="1"/>
  <c r="B382" i="2"/>
  <c r="E381" i="2"/>
  <c r="C381" i="2"/>
  <c r="D381" i="2"/>
  <c r="J381" i="2" l="1"/>
  <c r="L381" i="2" s="1"/>
  <c r="J395" i="3"/>
  <c r="L395" i="3" s="1"/>
  <c r="I395" i="3"/>
  <c r="K395" i="3" s="1"/>
  <c r="M395" i="3" s="1"/>
  <c r="B397" i="3"/>
  <c r="F396" i="3"/>
  <c r="H396" i="3"/>
  <c r="D396" i="3"/>
  <c r="J396" i="3" s="1"/>
  <c r="L396" i="3" s="1"/>
  <c r="G396" i="3"/>
  <c r="C396" i="3"/>
  <c r="E396" i="3"/>
  <c r="T394" i="3"/>
  <c r="U380" i="2"/>
  <c r="H382" i="2"/>
  <c r="G382" i="2"/>
  <c r="N382" i="2" s="1"/>
  <c r="O382" i="2" s="1"/>
  <c r="P382" i="2" s="1"/>
  <c r="F382" i="2"/>
  <c r="T380" i="2"/>
  <c r="Q381" i="2"/>
  <c r="R381" i="2" s="1"/>
  <c r="S381" i="2" s="1"/>
  <c r="I381" i="2"/>
  <c r="K381" i="2" s="1"/>
  <c r="M381" i="2" s="1"/>
  <c r="B383" i="2"/>
  <c r="E382" i="2"/>
  <c r="C382" i="2"/>
  <c r="D382" i="2"/>
  <c r="J382" i="2" s="1"/>
  <c r="L382" i="2" s="1"/>
  <c r="B398" i="3" l="1"/>
  <c r="F397" i="3"/>
  <c r="H397" i="3"/>
  <c r="D397" i="3"/>
  <c r="C397" i="3"/>
  <c r="G397" i="3"/>
  <c r="E397" i="3"/>
  <c r="I396" i="3"/>
  <c r="K396" i="3" s="1"/>
  <c r="M396" i="3" s="1"/>
  <c r="T395" i="3"/>
  <c r="U381" i="2"/>
  <c r="Q382" i="2"/>
  <c r="R382" i="2" s="1"/>
  <c r="S382" i="2" s="1"/>
  <c r="I382" i="2"/>
  <c r="K382" i="2" s="1"/>
  <c r="M382" i="2" s="1"/>
  <c r="H383" i="2"/>
  <c r="G383" i="2"/>
  <c r="N383" i="2" s="1"/>
  <c r="O383" i="2" s="1"/>
  <c r="P383" i="2" s="1"/>
  <c r="F383" i="2"/>
  <c r="T381" i="2"/>
  <c r="B384" i="2"/>
  <c r="C383" i="2"/>
  <c r="E383" i="2"/>
  <c r="D383" i="2"/>
  <c r="J397" i="3" l="1"/>
  <c r="L397" i="3" s="1"/>
  <c r="B399" i="3"/>
  <c r="F398" i="3"/>
  <c r="H398" i="3"/>
  <c r="D398" i="3"/>
  <c r="J398" i="3" s="1"/>
  <c r="L398" i="3" s="1"/>
  <c r="G398" i="3"/>
  <c r="C398" i="3"/>
  <c r="E398" i="3"/>
  <c r="I397" i="3"/>
  <c r="K397" i="3" s="1"/>
  <c r="M397" i="3" s="1"/>
  <c r="T396" i="3"/>
  <c r="J383" i="2"/>
  <c r="L383" i="2" s="1"/>
  <c r="U382" i="2"/>
  <c r="G384" i="2"/>
  <c r="N384" i="2" s="1"/>
  <c r="O384" i="2" s="1"/>
  <c r="P384" i="2" s="1"/>
  <c r="H384" i="2"/>
  <c r="F384" i="2"/>
  <c r="Q383" i="2"/>
  <c r="R383" i="2" s="1"/>
  <c r="S383" i="2" s="1"/>
  <c r="I383" i="2"/>
  <c r="K383" i="2" s="1"/>
  <c r="M383" i="2" s="1"/>
  <c r="T382" i="2"/>
  <c r="B385" i="2"/>
  <c r="C384" i="2"/>
  <c r="E384" i="2"/>
  <c r="D384" i="2"/>
  <c r="B400" i="3" l="1"/>
  <c r="H399" i="3"/>
  <c r="F399" i="3"/>
  <c r="D399" i="3"/>
  <c r="J399" i="3" s="1"/>
  <c r="L399" i="3" s="1"/>
  <c r="C399" i="3"/>
  <c r="G399" i="3"/>
  <c r="E399" i="3"/>
  <c r="I398" i="3"/>
  <c r="K398" i="3" s="1"/>
  <c r="M398" i="3" s="1"/>
  <c r="T397" i="3"/>
  <c r="U383" i="2"/>
  <c r="J384" i="2"/>
  <c r="L384" i="2" s="1"/>
  <c r="Q384" i="2"/>
  <c r="R384" i="2" s="1"/>
  <c r="S384" i="2" s="1"/>
  <c r="I384" i="2"/>
  <c r="K384" i="2" s="1"/>
  <c r="H385" i="2"/>
  <c r="G385" i="2"/>
  <c r="N385" i="2" s="1"/>
  <c r="O385" i="2" s="1"/>
  <c r="P385" i="2" s="1"/>
  <c r="F385" i="2"/>
  <c r="T383" i="2"/>
  <c r="B386" i="2"/>
  <c r="C385" i="2"/>
  <c r="E385" i="2"/>
  <c r="D385" i="2"/>
  <c r="I399" i="3" l="1"/>
  <c r="K399" i="3" s="1"/>
  <c r="M399" i="3" s="1"/>
  <c r="B401" i="3"/>
  <c r="F400" i="3"/>
  <c r="H400" i="3"/>
  <c r="D400" i="3"/>
  <c r="C400" i="3"/>
  <c r="G400" i="3"/>
  <c r="E400" i="3"/>
  <c r="T398" i="3"/>
  <c r="J385" i="2"/>
  <c r="L385" i="2" s="1"/>
  <c r="M384" i="2"/>
  <c r="U384" i="2"/>
  <c r="T384" i="2"/>
  <c r="H386" i="2"/>
  <c r="G386" i="2"/>
  <c r="N386" i="2" s="1"/>
  <c r="O386" i="2" s="1"/>
  <c r="P386" i="2" s="1"/>
  <c r="F386" i="2"/>
  <c r="Q385" i="2"/>
  <c r="R385" i="2" s="1"/>
  <c r="S385" i="2" s="1"/>
  <c r="I385" i="2"/>
  <c r="K385" i="2" s="1"/>
  <c r="M385" i="2" s="1"/>
  <c r="B387" i="2"/>
  <c r="E386" i="2"/>
  <c r="C386" i="2"/>
  <c r="D386" i="2"/>
  <c r="J400" i="3" l="1"/>
  <c r="L400" i="3" s="1"/>
  <c r="I400" i="3"/>
  <c r="K400" i="3" s="1"/>
  <c r="M400" i="3" s="1"/>
  <c r="B402" i="3"/>
  <c r="F401" i="3"/>
  <c r="H401" i="3"/>
  <c r="D401" i="3"/>
  <c r="J401" i="3" s="1"/>
  <c r="L401" i="3" s="1"/>
  <c r="C401" i="3"/>
  <c r="E401" i="3"/>
  <c r="G401" i="3"/>
  <c r="T399" i="3"/>
  <c r="J386" i="2"/>
  <c r="L386" i="2" s="1"/>
  <c r="U385" i="2"/>
  <c r="H387" i="2"/>
  <c r="G387" i="2"/>
  <c r="N387" i="2" s="1"/>
  <c r="O387" i="2" s="1"/>
  <c r="P387" i="2" s="1"/>
  <c r="F387" i="2"/>
  <c r="Q386" i="2"/>
  <c r="R386" i="2" s="1"/>
  <c r="S386" i="2" s="1"/>
  <c r="I386" i="2"/>
  <c r="K386" i="2" s="1"/>
  <c r="T385" i="2"/>
  <c r="B388" i="2"/>
  <c r="E387" i="2"/>
  <c r="C387" i="2"/>
  <c r="D387" i="2"/>
  <c r="I401" i="3" l="1"/>
  <c r="K401" i="3" s="1"/>
  <c r="M401" i="3" s="1"/>
  <c r="T400" i="3"/>
  <c r="B403" i="3"/>
  <c r="F402" i="3"/>
  <c r="H402" i="3"/>
  <c r="D402" i="3"/>
  <c r="G402" i="3"/>
  <c r="C402" i="3"/>
  <c r="E402" i="3"/>
  <c r="J387" i="2"/>
  <c r="L387" i="2" s="1"/>
  <c r="M386" i="2"/>
  <c r="U386" i="2"/>
  <c r="T386" i="2"/>
  <c r="G388" i="2"/>
  <c r="N388" i="2" s="1"/>
  <c r="O388" i="2" s="1"/>
  <c r="P388" i="2" s="1"/>
  <c r="H388" i="2"/>
  <c r="F388" i="2"/>
  <c r="Q387" i="2"/>
  <c r="R387" i="2" s="1"/>
  <c r="S387" i="2" s="1"/>
  <c r="I387" i="2"/>
  <c r="K387" i="2" s="1"/>
  <c r="M387" i="2" s="1"/>
  <c r="B389" i="2"/>
  <c r="E388" i="2"/>
  <c r="C388" i="2"/>
  <c r="D388" i="2"/>
  <c r="J388" i="2" s="1"/>
  <c r="L388" i="2" s="1"/>
  <c r="I402" i="3" l="1"/>
  <c r="K402" i="3" s="1"/>
  <c r="B404" i="3"/>
  <c r="H403" i="3"/>
  <c r="F403" i="3"/>
  <c r="D403" i="3"/>
  <c r="J403" i="3" s="1"/>
  <c r="L403" i="3" s="1"/>
  <c r="G403" i="3"/>
  <c r="C403" i="3"/>
  <c r="E403" i="3"/>
  <c r="J402" i="3"/>
  <c r="L402" i="3" s="1"/>
  <c r="T401" i="3"/>
  <c r="U387" i="2"/>
  <c r="T387" i="2"/>
  <c r="H389" i="2"/>
  <c r="G389" i="2"/>
  <c r="N389" i="2" s="1"/>
  <c r="O389" i="2" s="1"/>
  <c r="P389" i="2" s="1"/>
  <c r="F389" i="2"/>
  <c r="Q388" i="2"/>
  <c r="R388" i="2" s="1"/>
  <c r="S388" i="2" s="1"/>
  <c r="I388" i="2"/>
  <c r="K388" i="2" s="1"/>
  <c r="M388" i="2" s="1"/>
  <c r="B390" i="2"/>
  <c r="E389" i="2"/>
  <c r="C389" i="2"/>
  <c r="D389" i="2"/>
  <c r="B405" i="3" l="1"/>
  <c r="F404" i="3"/>
  <c r="H404" i="3"/>
  <c r="D404" i="3"/>
  <c r="J404" i="3" s="1"/>
  <c r="L404" i="3" s="1"/>
  <c r="C404" i="3"/>
  <c r="G404" i="3"/>
  <c r="E404" i="3"/>
  <c r="T402" i="3"/>
  <c r="I403" i="3"/>
  <c r="K403" i="3" s="1"/>
  <c r="M403" i="3" s="1"/>
  <c r="M402" i="3"/>
  <c r="J389" i="2"/>
  <c r="L389" i="2" s="1"/>
  <c r="U388" i="2"/>
  <c r="Q389" i="2"/>
  <c r="R389" i="2" s="1"/>
  <c r="S389" i="2" s="1"/>
  <c r="I389" i="2"/>
  <c r="K389" i="2" s="1"/>
  <c r="H390" i="2"/>
  <c r="G390" i="2"/>
  <c r="N390" i="2" s="1"/>
  <c r="O390" i="2" s="1"/>
  <c r="P390" i="2" s="1"/>
  <c r="F390" i="2"/>
  <c r="T388" i="2"/>
  <c r="B391" i="2"/>
  <c r="E390" i="2"/>
  <c r="C390" i="2"/>
  <c r="D390" i="2"/>
  <c r="B406" i="3" l="1"/>
  <c r="F405" i="3"/>
  <c r="H405" i="3"/>
  <c r="D405" i="3"/>
  <c r="C405" i="3"/>
  <c r="G405" i="3"/>
  <c r="E405" i="3"/>
  <c r="I404" i="3"/>
  <c r="K404" i="3" s="1"/>
  <c r="M404" i="3" s="1"/>
  <c r="T403" i="3"/>
  <c r="J390" i="2"/>
  <c r="L390" i="2" s="1"/>
  <c r="M389" i="2"/>
  <c r="U389" i="2"/>
  <c r="Q390" i="2"/>
  <c r="R390" i="2" s="1"/>
  <c r="S390" i="2" s="1"/>
  <c r="I390" i="2"/>
  <c r="K390" i="2" s="1"/>
  <c r="M390" i="2" s="1"/>
  <c r="G391" i="2"/>
  <c r="N391" i="2" s="1"/>
  <c r="O391" i="2" s="1"/>
  <c r="P391" i="2" s="1"/>
  <c r="H391" i="2"/>
  <c r="F391" i="2"/>
  <c r="T389" i="2"/>
  <c r="B392" i="2"/>
  <c r="C391" i="2"/>
  <c r="E391" i="2"/>
  <c r="D391" i="2"/>
  <c r="J405" i="3" l="1"/>
  <c r="L405" i="3" s="1"/>
  <c r="B407" i="3"/>
  <c r="F406" i="3"/>
  <c r="H406" i="3"/>
  <c r="D406" i="3"/>
  <c r="J406" i="3" s="1"/>
  <c r="L406" i="3" s="1"/>
  <c r="C406" i="3"/>
  <c r="E406" i="3"/>
  <c r="G406" i="3"/>
  <c r="I405" i="3"/>
  <c r="K405" i="3" s="1"/>
  <c r="T404" i="3"/>
  <c r="U390" i="2"/>
  <c r="G392" i="2"/>
  <c r="N392" i="2" s="1"/>
  <c r="O392" i="2" s="1"/>
  <c r="P392" i="2" s="1"/>
  <c r="H392" i="2"/>
  <c r="F392" i="2"/>
  <c r="J391" i="2"/>
  <c r="L391" i="2" s="1"/>
  <c r="Q391" i="2"/>
  <c r="R391" i="2" s="1"/>
  <c r="S391" i="2" s="1"/>
  <c r="I391" i="2"/>
  <c r="K391" i="2" s="1"/>
  <c r="T390" i="2"/>
  <c r="B393" i="2"/>
  <c r="E392" i="2"/>
  <c r="C392" i="2"/>
  <c r="D392" i="2"/>
  <c r="M405" i="3" l="1"/>
  <c r="B408" i="3"/>
  <c r="H407" i="3"/>
  <c r="F407" i="3"/>
  <c r="D407" i="3"/>
  <c r="J407" i="3" s="1"/>
  <c r="L407" i="3" s="1"/>
  <c r="G407" i="3"/>
  <c r="C407" i="3"/>
  <c r="E407" i="3"/>
  <c r="I406" i="3"/>
  <c r="K406" i="3" s="1"/>
  <c r="M406" i="3" s="1"/>
  <c r="T405" i="3"/>
  <c r="J392" i="2"/>
  <c r="L392" i="2" s="1"/>
  <c r="U391" i="2"/>
  <c r="T391" i="2"/>
  <c r="H393" i="2"/>
  <c r="G393" i="2"/>
  <c r="N393" i="2" s="1"/>
  <c r="O393" i="2" s="1"/>
  <c r="P393" i="2" s="1"/>
  <c r="F393" i="2"/>
  <c r="M391" i="2"/>
  <c r="Q392" i="2"/>
  <c r="R392" i="2" s="1"/>
  <c r="S392" i="2" s="1"/>
  <c r="I392" i="2"/>
  <c r="K392" i="2" s="1"/>
  <c r="M392" i="2" s="1"/>
  <c r="B394" i="2"/>
  <c r="E393" i="2"/>
  <c r="C393" i="2"/>
  <c r="D393" i="2"/>
  <c r="T406" i="3" l="1"/>
  <c r="I407" i="3"/>
  <c r="K407" i="3" s="1"/>
  <c r="M407" i="3" s="1"/>
  <c r="B409" i="3"/>
  <c r="F408" i="3"/>
  <c r="H408" i="3"/>
  <c r="D408" i="3"/>
  <c r="J408" i="3" s="1"/>
  <c r="L408" i="3" s="1"/>
  <c r="C408" i="3"/>
  <c r="E408" i="3"/>
  <c r="G408" i="3"/>
  <c r="U392" i="2"/>
  <c r="H394" i="2"/>
  <c r="G394" i="2"/>
  <c r="N394" i="2" s="1"/>
  <c r="O394" i="2" s="1"/>
  <c r="P394" i="2" s="1"/>
  <c r="F394" i="2"/>
  <c r="J393" i="2"/>
  <c r="L393" i="2" s="1"/>
  <c r="T392" i="2"/>
  <c r="Q393" i="2"/>
  <c r="R393" i="2" s="1"/>
  <c r="S393" i="2" s="1"/>
  <c r="I393" i="2"/>
  <c r="K393" i="2" s="1"/>
  <c r="B395" i="2"/>
  <c r="E394" i="2"/>
  <c r="C394" i="2"/>
  <c r="D394" i="2"/>
  <c r="I408" i="3" l="1"/>
  <c r="K408" i="3" s="1"/>
  <c r="M408" i="3" s="1"/>
  <c r="T407" i="3"/>
  <c r="B410" i="3"/>
  <c r="F409" i="3"/>
  <c r="H409" i="3"/>
  <c r="D409" i="3"/>
  <c r="G409" i="3"/>
  <c r="C409" i="3"/>
  <c r="E409" i="3"/>
  <c r="U393" i="2"/>
  <c r="H395" i="2"/>
  <c r="G395" i="2"/>
  <c r="N395" i="2" s="1"/>
  <c r="O395" i="2" s="1"/>
  <c r="P395" i="2" s="1"/>
  <c r="F395" i="2"/>
  <c r="T393" i="2"/>
  <c r="J394" i="2"/>
  <c r="L394" i="2" s="1"/>
  <c r="M393" i="2"/>
  <c r="Q394" i="2"/>
  <c r="R394" i="2" s="1"/>
  <c r="S394" i="2" s="1"/>
  <c r="I394" i="2"/>
  <c r="K394" i="2" s="1"/>
  <c r="B396" i="2"/>
  <c r="C395" i="2"/>
  <c r="E395" i="2"/>
  <c r="D395" i="2"/>
  <c r="I409" i="3" l="1"/>
  <c r="K409" i="3" s="1"/>
  <c r="B411" i="3"/>
  <c r="F410" i="3"/>
  <c r="H410" i="3"/>
  <c r="D410" i="3"/>
  <c r="J410" i="3" s="1"/>
  <c r="L410" i="3" s="1"/>
  <c r="G410" i="3"/>
  <c r="C410" i="3"/>
  <c r="E410" i="3"/>
  <c r="J409" i="3"/>
  <c r="L409" i="3" s="1"/>
  <c r="T408" i="3"/>
  <c r="J395" i="2"/>
  <c r="L395" i="2" s="1"/>
  <c r="M394" i="2"/>
  <c r="U394" i="2"/>
  <c r="G396" i="2"/>
  <c r="N396" i="2" s="1"/>
  <c r="O396" i="2" s="1"/>
  <c r="P396" i="2" s="1"/>
  <c r="H396" i="2"/>
  <c r="F396" i="2"/>
  <c r="Q395" i="2"/>
  <c r="R395" i="2" s="1"/>
  <c r="S395" i="2" s="1"/>
  <c r="I395" i="2"/>
  <c r="K395" i="2" s="1"/>
  <c r="M395" i="2" s="1"/>
  <c r="T394" i="2"/>
  <c r="B397" i="2"/>
  <c r="C396" i="2"/>
  <c r="E396" i="2"/>
  <c r="D396" i="2"/>
  <c r="B412" i="3" l="1"/>
  <c r="H411" i="3"/>
  <c r="F411" i="3"/>
  <c r="D411" i="3"/>
  <c r="C411" i="3"/>
  <c r="G411" i="3"/>
  <c r="E411" i="3"/>
  <c r="I410" i="3"/>
  <c r="K410" i="3" s="1"/>
  <c r="M410" i="3" s="1"/>
  <c r="T409" i="3"/>
  <c r="M409" i="3"/>
  <c r="U395" i="2"/>
  <c r="J396" i="2"/>
  <c r="L396" i="2" s="1"/>
  <c r="Q396" i="2"/>
  <c r="R396" i="2" s="1"/>
  <c r="S396" i="2" s="1"/>
  <c r="I396" i="2"/>
  <c r="K396" i="2" s="1"/>
  <c r="H397" i="2"/>
  <c r="G397" i="2"/>
  <c r="N397" i="2" s="1"/>
  <c r="O397" i="2" s="1"/>
  <c r="P397" i="2" s="1"/>
  <c r="F397" i="2"/>
  <c r="T395" i="2"/>
  <c r="B398" i="2"/>
  <c r="E397" i="2"/>
  <c r="C397" i="2"/>
  <c r="D397" i="2"/>
  <c r="J411" i="3" l="1"/>
  <c r="L411" i="3" s="1"/>
  <c r="T410" i="3"/>
  <c r="I411" i="3"/>
  <c r="K411" i="3" s="1"/>
  <c r="B413" i="3"/>
  <c r="F412" i="3"/>
  <c r="H412" i="3"/>
  <c r="D412" i="3"/>
  <c r="G412" i="3"/>
  <c r="C412" i="3"/>
  <c r="E412" i="3"/>
  <c r="M396" i="2"/>
  <c r="U396" i="2"/>
  <c r="Q397" i="2"/>
  <c r="R397" i="2" s="1"/>
  <c r="S397" i="2" s="1"/>
  <c r="I397" i="2"/>
  <c r="K397" i="2" s="1"/>
  <c r="J397" i="2"/>
  <c r="L397" i="2" s="1"/>
  <c r="T396" i="2"/>
  <c r="H398" i="2"/>
  <c r="G398" i="2"/>
  <c r="N398" i="2" s="1"/>
  <c r="O398" i="2" s="1"/>
  <c r="P398" i="2" s="1"/>
  <c r="F398" i="2"/>
  <c r="B399" i="2"/>
  <c r="E398" i="2"/>
  <c r="C398" i="2"/>
  <c r="D398" i="2"/>
  <c r="M411" i="3" l="1"/>
  <c r="B414" i="3"/>
  <c r="F413" i="3"/>
  <c r="H413" i="3"/>
  <c r="D413" i="3"/>
  <c r="J413" i="3" s="1"/>
  <c r="L413" i="3" s="1"/>
  <c r="C413" i="3"/>
  <c r="G413" i="3"/>
  <c r="E413" i="3"/>
  <c r="T411" i="3"/>
  <c r="I412" i="3"/>
  <c r="K412" i="3" s="1"/>
  <c r="J412" i="3"/>
  <c r="L412" i="3" s="1"/>
  <c r="J398" i="2"/>
  <c r="L398" i="2" s="1"/>
  <c r="T397" i="2"/>
  <c r="U397" i="2"/>
  <c r="Q398" i="2"/>
  <c r="R398" i="2" s="1"/>
  <c r="S398" i="2" s="1"/>
  <c r="I398" i="2"/>
  <c r="K398" i="2" s="1"/>
  <c r="M398" i="2" s="1"/>
  <c r="H399" i="2"/>
  <c r="G399" i="2"/>
  <c r="N399" i="2" s="1"/>
  <c r="O399" i="2" s="1"/>
  <c r="P399" i="2" s="1"/>
  <c r="F399" i="2"/>
  <c r="M397" i="2"/>
  <c r="B400" i="2"/>
  <c r="C399" i="2"/>
  <c r="E399" i="2"/>
  <c r="D399" i="2"/>
  <c r="M412" i="3" l="1"/>
  <c r="B415" i="3"/>
  <c r="F414" i="3"/>
  <c r="H414" i="3"/>
  <c r="D414" i="3"/>
  <c r="J414" i="3" s="1"/>
  <c r="L414" i="3" s="1"/>
  <c r="G414" i="3"/>
  <c r="C414" i="3"/>
  <c r="E414" i="3"/>
  <c r="I413" i="3"/>
  <c r="K413" i="3" s="1"/>
  <c r="M413" i="3" s="1"/>
  <c r="T412" i="3"/>
  <c r="U398" i="2"/>
  <c r="J399" i="2"/>
  <c r="L399" i="2" s="1"/>
  <c r="G400" i="2"/>
  <c r="N400" i="2" s="1"/>
  <c r="O400" i="2" s="1"/>
  <c r="P400" i="2" s="1"/>
  <c r="H400" i="2"/>
  <c r="F400" i="2"/>
  <c r="Q399" i="2"/>
  <c r="R399" i="2" s="1"/>
  <c r="S399" i="2" s="1"/>
  <c r="I399" i="2"/>
  <c r="K399" i="2" s="1"/>
  <c r="M399" i="2" s="1"/>
  <c r="T398" i="2"/>
  <c r="B401" i="2"/>
  <c r="C400" i="2"/>
  <c r="E400" i="2"/>
  <c r="D400" i="2"/>
  <c r="B416" i="3" l="1"/>
  <c r="H415" i="3"/>
  <c r="F415" i="3"/>
  <c r="D415" i="3"/>
  <c r="J415" i="3" s="1"/>
  <c r="L415" i="3" s="1"/>
  <c r="E415" i="3"/>
  <c r="C415" i="3"/>
  <c r="G415" i="3"/>
  <c r="I414" i="3"/>
  <c r="K414" i="3" s="1"/>
  <c r="M414" i="3" s="1"/>
  <c r="T413" i="3"/>
  <c r="U399" i="2"/>
  <c r="H401" i="2"/>
  <c r="G401" i="2"/>
  <c r="N401" i="2" s="1"/>
  <c r="O401" i="2" s="1"/>
  <c r="P401" i="2" s="1"/>
  <c r="F401" i="2"/>
  <c r="T399" i="2"/>
  <c r="J400" i="2"/>
  <c r="L400" i="2" s="1"/>
  <c r="Q400" i="2"/>
  <c r="R400" i="2" s="1"/>
  <c r="S400" i="2" s="1"/>
  <c r="I400" i="2"/>
  <c r="K400" i="2" s="1"/>
  <c r="B402" i="2"/>
  <c r="C401" i="2"/>
  <c r="E401" i="2"/>
  <c r="D401" i="2"/>
  <c r="I415" i="3" l="1"/>
  <c r="K415" i="3" s="1"/>
  <c r="M415" i="3" s="1"/>
  <c r="B417" i="3"/>
  <c r="F416" i="3"/>
  <c r="H416" i="3"/>
  <c r="D416" i="3"/>
  <c r="C416" i="3"/>
  <c r="G416" i="3"/>
  <c r="E416" i="3"/>
  <c r="T414" i="3"/>
  <c r="U400" i="2"/>
  <c r="Q401" i="2"/>
  <c r="R401" i="2" s="1"/>
  <c r="S401" i="2" s="1"/>
  <c r="I401" i="2"/>
  <c r="K401" i="2" s="1"/>
  <c r="H402" i="2"/>
  <c r="G402" i="2"/>
  <c r="N402" i="2" s="1"/>
  <c r="O402" i="2" s="1"/>
  <c r="P402" i="2" s="1"/>
  <c r="F402" i="2"/>
  <c r="J401" i="2"/>
  <c r="L401" i="2" s="1"/>
  <c r="M400" i="2"/>
  <c r="T400" i="2"/>
  <c r="B403" i="2"/>
  <c r="E402" i="2"/>
  <c r="C402" i="2"/>
  <c r="D402" i="2"/>
  <c r="T415" i="3" l="1"/>
  <c r="B418" i="3"/>
  <c r="F417" i="3"/>
  <c r="H417" i="3"/>
  <c r="D417" i="3"/>
  <c r="J417" i="3" s="1"/>
  <c r="L417" i="3" s="1"/>
  <c r="C417" i="3"/>
  <c r="G417" i="3"/>
  <c r="E417" i="3"/>
  <c r="I416" i="3"/>
  <c r="K416" i="3" s="1"/>
  <c r="J416" i="3"/>
  <c r="L416" i="3" s="1"/>
  <c r="J402" i="2"/>
  <c r="L402" i="2" s="1"/>
  <c r="U401" i="2"/>
  <c r="H403" i="2"/>
  <c r="G403" i="2"/>
  <c r="N403" i="2" s="1"/>
  <c r="O403" i="2" s="1"/>
  <c r="P403" i="2" s="1"/>
  <c r="F403" i="2"/>
  <c r="M401" i="2"/>
  <c r="Q402" i="2"/>
  <c r="R402" i="2" s="1"/>
  <c r="S402" i="2" s="1"/>
  <c r="I402" i="2"/>
  <c r="K402" i="2" s="1"/>
  <c r="T401" i="2"/>
  <c r="B404" i="2"/>
  <c r="E403" i="2"/>
  <c r="C403" i="2"/>
  <c r="D403" i="2"/>
  <c r="M402" i="2" l="1"/>
  <c r="M416" i="3"/>
  <c r="B419" i="3"/>
  <c r="F418" i="3"/>
  <c r="H418" i="3"/>
  <c r="D418" i="3"/>
  <c r="G418" i="3"/>
  <c r="C418" i="3"/>
  <c r="E418" i="3"/>
  <c r="I417" i="3"/>
  <c r="K417" i="3" s="1"/>
  <c r="M417" i="3" s="1"/>
  <c r="T416" i="3"/>
  <c r="U402" i="2"/>
  <c r="G404" i="2"/>
  <c r="N404" i="2" s="1"/>
  <c r="O404" i="2" s="1"/>
  <c r="P404" i="2" s="1"/>
  <c r="H404" i="2"/>
  <c r="F404" i="2"/>
  <c r="J403" i="2"/>
  <c r="L403" i="2" s="1"/>
  <c r="T402" i="2"/>
  <c r="Q403" i="2"/>
  <c r="R403" i="2" s="1"/>
  <c r="S403" i="2" s="1"/>
  <c r="I403" i="2"/>
  <c r="K403" i="2" s="1"/>
  <c r="B405" i="2"/>
  <c r="E404" i="2"/>
  <c r="C404" i="2"/>
  <c r="D404" i="2"/>
  <c r="B420" i="3" l="1"/>
  <c r="H419" i="3"/>
  <c r="F419" i="3"/>
  <c r="D419" i="3"/>
  <c r="J419" i="3" s="1"/>
  <c r="L419" i="3" s="1"/>
  <c r="G419" i="3"/>
  <c r="C419" i="3"/>
  <c r="E419" i="3"/>
  <c r="J418" i="3"/>
  <c r="L418" i="3" s="1"/>
  <c r="I418" i="3"/>
  <c r="K418" i="3" s="1"/>
  <c r="T417" i="3"/>
  <c r="J404" i="2"/>
  <c r="L404" i="2" s="1"/>
  <c r="M403" i="2"/>
  <c r="U403" i="2"/>
  <c r="T403" i="2"/>
  <c r="H405" i="2"/>
  <c r="G405" i="2"/>
  <c r="N405" i="2" s="1"/>
  <c r="O405" i="2" s="1"/>
  <c r="P405" i="2" s="1"/>
  <c r="F405" i="2"/>
  <c r="Q404" i="2"/>
  <c r="R404" i="2" s="1"/>
  <c r="S404" i="2" s="1"/>
  <c r="I404" i="2"/>
  <c r="K404" i="2" s="1"/>
  <c r="M404" i="2" s="1"/>
  <c r="B406" i="2"/>
  <c r="E405" i="2"/>
  <c r="C405" i="2"/>
  <c r="D405" i="2"/>
  <c r="M418" i="3" l="1"/>
  <c r="I419" i="3"/>
  <c r="K419" i="3" s="1"/>
  <c r="M419" i="3" s="1"/>
  <c r="B421" i="3"/>
  <c r="F420" i="3"/>
  <c r="H420" i="3"/>
  <c r="D420" i="3"/>
  <c r="C420" i="3"/>
  <c r="G420" i="3"/>
  <c r="E420" i="3"/>
  <c r="T418" i="3"/>
  <c r="J405" i="2"/>
  <c r="L405" i="2" s="1"/>
  <c r="U404" i="2"/>
  <c r="H406" i="2"/>
  <c r="G406" i="2"/>
  <c r="N406" i="2" s="1"/>
  <c r="O406" i="2" s="1"/>
  <c r="P406" i="2" s="1"/>
  <c r="F406" i="2"/>
  <c r="T404" i="2"/>
  <c r="Q405" i="2"/>
  <c r="R405" i="2" s="1"/>
  <c r="S405" i="2" s="1"/>
  <c r="I405" i="2"/>
  <c r="K405" i="2" s="1"/>
  <c r="M405" i="2" s="1"/>
  <c r="B407" i="2"/>
  <c r="E406" i="2"/>
  <c r="C406" i="2"/>
  <c r="D406" i="2"/>
  <c r="J420" i="3" l="1"/>
  <c r="L420" i="3" s="1"/>
  <c r="B422" i="3"/>
  <c r="F421" i="3"/>
  <c r="H421" i="3"/>
  <c r="D421" i="3"/>
  <c r="C421" i="3"/>
  <c r="G421" i="3"/>
  <c r="E421" i="3"/>
  <c r="I420" i="3"/>
  <c r="K420" i="3" s="1"/>
  <c r="M420" i="3" s="1"/>
  <c r="T419" i="3"/>
  <c r="U405" i="2"/>
  <c r="J406" i="2"/>
  <c r="L406" i="2" s="1"/>
  <c r="T405" i="2"/>
  <c r="G407" i="2"/>
  <c r="N407" i="2" s="1"/>
  <c r="O407" i="2" s="1"/>
  <c r="P407" i="2" s="1"/>
  <c r="H407" i="2"/>
  <c r="F407" i="2"/>
  <c r="Q406" i="2"/>
  <c r="R406" i="2" s="1"/>
  <c r="S406" i="2" s="1"/>
  <c r="I406" i="2"/>
  <c r="K406" i="2" s="1"/>
  <c r="M406" i="2" s="1"/>
  <c r="B408" i="2"/>
  <c r="C407" i="2"/>
  <c r="E407" i="2"/>
  <c r="D407" i="2"/>
  <c r="J407" i="2" s="1"/>
  <c r="L407" i="2" s="1"/>
  <c r="J421" i="3" l="1"/>
  <c r="L421" i="3" s="1"/>
  <c r="I421" i="3"/>
  <c r="K421" i="3" s="1"/>
  <c r="T420" i="3"/>
  <c r="B423" i="3"/>
  <c r="F422" i="3"/>
  <c r="H422" i="3"/>
  <c r="D422" i="3"/>
  <c r="C422" i="3"/>
  <c r="G422" i="3"/>
  <c r="E422" i="3"/>
  <c r="U406" i="2"/>
  <c r="T406" i="2"/>
  <c r="G408" i="2"/>
  <c r="N408" i="2" s="1"/>
  <c r="O408" i="2" s="1"/>
  <c r="P408" i="2" s="1"/>
  <c r="H408" i="2"/>
  <c r="F408" i="2"/>
  <c r="Q407" i="2"/>
  <c r="R407" i="2" s="1"/>
  <c r="S407" i="2" s="1"/>
  <c r="I407" i="2"/>
  <c r="K407" i="2" s="1"/>
  <c r="M407" i="2" s="1"/>
  <c r="B409" i="2"/>
  <c r="E408" i="2"/>
  <c r="C408" i="2"/>
  <c r="D408" i="2"/>
  <c r="M421" i="3" l="1"/>
  <c r="J422" i="3"/>
  <c r="L422" i="3" s="1"/>
  <c r="T421" i="3"/>
  <c r="B424" i="3"/>
  <c r="H423" i="3"/>
  <c r="F423" i="3"/>
  <c r="D423" i="3"/>
  <c r="G423" i="3"/>
  <c r="C423" i="3"/>
  <c r="E423" i="3"/>
  <c r="I422" i="3"/>
  <c r="K422" i="3" s="1"/>
  <c r="T407" i="2"/>
  <c r="U407" i="2"/>
  <c r="H409" i="2"/>
  <c r="G409" i="2"/>
  <c r="N409" i="2" s="1"/>
  <c r="O409" i="2" s="1"/>
  <c r="P409" i="2" s="1"/>
  <c r="F409" i="2"/>
  <c r="J408" i="2"/>
  <c r="L408" i="2" s="1"/>
  <c r="Q408" i="2"/>
  <c r="R408" i="2" s="1"/>
  <c r="S408" i="2" s="1"/>
  <c r="I408" i="2"/>
  <c r="K408" i="2" s="1"/>
  <c r="M408" i="2" s="1"/>
  <c r="B410" i="2"/>
  <c r="E409" i="2"/>
  <c r="C409" i="2"/>
  <c r="D409" i="2"/>
  <c r="M422" i="3" l="1"/>
  <c r="J423" i="3"/>
  <c r="L423" i="3" s="1"/>
  <c r="B425" i="3"/>
  <c r="F424" i="3"/>
  <c r="H424" i="3"/>
  <c r="D424" i="3"/>
  <c r="J424" i="3" s="1"/>
  <c r="L424" i="3" s="1"/>
  <c r="C424" i="3"/>
  <c r="E424" i="3"/>
  <c r="G424" i="3"/>
  <c r="I423" i="3"/>
  <c r="K423" i="3" s="1"/>
  <c r="M423" i="3" s="1"/>
  <c r="T422" i="3"/>
  <c r="U408" i="2"/>
  <c r="H410" i="2"/>
  <c r="G410" i="2"/>
  <c r="N410" i="2" s="1"/>
  <c r="O410" i="2" s="1"/>
  <c r="P410" i="2" s="1"/>
  <c r="F410" i="2"/>
  <c r="J409" i="2"/>
  <c r="L409" i="2" s="1"/>
  <c r="T408" i="2"/>
  <c r="Q409" i="2"/>
  <c r="R409" i="2" s="1"/>
  <c r="S409" i="2" s="1"/>
  <c r="I409" i="2"/>
  <c r="K409" i="2" s="1"/>
  <c r="B411" i="2"/>
  <c r="E410" i="2"/>
  <c r="C410" i="2"/>
  <c r="D410" i="2"/>
  <c r="B426" i="3" l="1"/>
  <c r="F425" i="3"/>
  <c r="H425" i="3"/>
  <c r="D425" i="3"/>
  <c r="E425" i="3"/>
  <c r="C425" i="3"/>
  <c r="G425" i="3"/>
  <c r="I424" i="3"/>
  <c r="K424" i="3" s="1"/>
  <c r="M424" i="3" s="1"/>
  <c r="T423" i="3"/>
  <c r="U409" i="2"/>
  <c r="H411" i="2"/>
  <c r="G411" i="2"/>
  <c r="N411" i="2" s="1"/>
  <c r="O411" i="2" s="1"/>
  <c r="P411" i="2" s="1"/>
  <c r="F411" i="2"/>
  <c r="T409" i="2"/>
  <c r="J410" i="2"/>
  <c r="L410" i="2" s="1"/>
  <c r="M409" i="2"/>
  <c r="Q410" i="2"/>
  <c r="R410" i="2" s="1"/>
  <c r="S410" i="2" s="1"/>
  <c r="I410" i="2"/>
  <c r="K410" i="2" s="1"/>
  <c r="B412" i="2"/>
  <c r="C411" i="2"/>
  <c r="E411" i="2"/>
  <c r="D411" i="2"/>
  <c r="J425" i="3" l="1"/>
  <c r="L425" i="3" s="1"/>
  <c r="T424" i="3"/>
  <c r="I425" i="3"/>
  <c r="K425" i="3" s="1"/>
  <c r="B427" i="3"/>
  <c r="F426" i="3"/>
  <c r="H426" i="3"/>
  <c r="D426" i="3"/>
  <c r="G426" i="3"/>
  <c r="C426" i="3"/>
  <c r="E426" i="3"/>
  <c r="J411" i="2"/>
  <c r="L411" i="2" s="1"/>
  <c r="M410" i="2"/>
  <c r="U410" i="2"/>
  <c r="G412" i="2"/>
  <c r="N412" i="2" s="1"/>
  <c r="O412" i="2" s="1"/>
  <c r="P412" i="2" s="1"/>
  <c r="H412" i="2"/>
  <c r="F412" i="2"/>
  <c r="Q411" i="2"/>
  <c r="R411" i="2" s="1"/>
  <c r="S411" i="2" s="1"/>
  <c r="I411" i="2"/>
  <c r="K411" i="2" s="1"/>
  <c r="T410" i="2"/>
  <c r="B413" i="2"/>
  <c r="C412" i="2"/>
  <c r="E412" i="2"/>
  <c r="D412" i="2"/>
  <c r="M425" i="3" l="1"/>
  <c r="B428" i="3"/>
  <c r="H427" i="3"/>
  <c r="F427" i="3"/>
  <c r="D427" i="3"/>
  <c r="J427" i="3" s="1"/>
  <c r="L427" i="3" s="1"/>
  <c r="C427" i="3"/>
  <c r="G427" i="3"/>
  <c r="E427" i="3"/>
  <c r="T425" i="3"/>
  <c r="I426" i="3"/>
  <c r="K426" i="3" s="1"/>
  <c r="J426" i="3"/>
  <c r="L426" i="3" s="1"/>
  <c r="M411" i="2"/>
  <c r="U411" i="2"/>
  <c r="J412" i="2"/>
  <c r="L412" i="2" s="1"/>
  <c r="Q412" i="2"/>
  <c r="R412" i="2" s="1"/>
  <c r="S412" i="2" s="1"/>
  <c r="I412" i="2"/>
  <c r="K412" i="2" s="1"/>
  <c r="H413" i="2"/>
  <c r="G413" i="2"/>
  <c r="N413" i="2" s="1"/>
  <c r="O413" i="2" s="1"/>
  <c r="P413" i="2" s="1"/>
  <c r="F413" i="2"/>
  <c r="T411" i="2"/>
  <c r="B414" i="2"/>
  <c r="E413" i="2"/>
  <c r="C413" i="2"/>
  <c r="D413" i="2"/>
  <c r="M426" i="3" l="1"/>
  <c r="I427" i="3"/>
  <c r="K427" i="3" s="1"/>
  <c r="M427" i="3" s="1"/>
  <c r="B429" i="3"/>
  <c r="F428" i="3"/>
  <c r="H428" i="3"/>
  <c r="D428" i="3"/>
  <c r="G428" i="3"/>
  <c r="C428" i="3"/>
  <c r="E428" i="3"/>
  <c r="T426" i="3"/>
  <c r="M412" i="2"/>
  <c r="U412" i="2"/>
  <c r="Q413" i="2"/>
  <c r="R413" i="2" s="1"/>
  <c r="S413" i="2" s="1"/>
  <c r="I413" i="2"/>
  <c r="K413" i="2" s="1"/>
  <c r="J413" i="2"/>
  <c r="L413" i="2" s="1"/>
  <c r="T412" i="2"/>
  <c r="H414" i="2"/>
  <c r="G414" i="2"/>
  <c r="N414" i="2" s="1"/>
  <c r="O414" i="2" s="1"/>
  <c r="P414" i="2" s="1"/>
  <c r="F414" i="2"/>
  <c r="B415" i="2"/>
  <c r="E414" i="2"/>
  <c r="C414" i="2"/>
  <c r="D414" i="2"/>
  <c r="I428" i="3" l="1"/>
  <c r="K428" i="3" s="1"/>
  <c r="J428" i="3"/>
  <c r="L428" i="3" s="1"/>
  <c r="B430" i="3"/>
  <c r="F429" i="3"/>
  <c r="H429" i="3"/>
  <c r="D429" i="3"/>
  <c r="J429" i="3" s="1"/>
  <c r="L429" i="3" s="1"/>
  <c r="C429" i="3"/>
  <c r="G429" i="3"/>
  <c r="E429" i="3"/>
  <c r="T427" i="3"/>
  <c r="J414" i="2"/>
  <c r="L414" i="2" s="1"/>
  <c r="T413" i="2"/>
  <c r="U413" i="2"/>
  <c r="Q414" i="2"/>
  <c r="R414" i="2" s="1"/>
  <c r="S414" i="2" s="1"/>
  <c r="I414" i="2"/>
  <c r="K414" i="2" s="1"/>
  <c r="M414" i="2" s="1"/>
  <c r="H415" i="2"/>
  <c r="G415" i="2"/>
  <c r="N415" i="2" s="1"/>
  <c r="O415" i="2" s="1"/>
  <c r="P415" i="2" s="1"/>
  <c r="F415" i="2"/>
  <c r="M413" i="2"/>
  <c r="B416" i="2"/>
  <c r="C415" i="2"/>
  <c r="E415" i="2"/>
  <c r="D415" i="2"/>
  <c r="I429" i="3" l="1"/>
  <c r="K429" i="3" s="1"/>
  <c r="M429" i="3" s="1"/>
  <c r="T428" i="3"/>
  <c r="B431" i="3"/>
  <c r="F430" i="3"/>
  <c r="H430" i="3"/>
  <c r="D430" i="3"/>
  <c r="J430" i="3" s="1"/>
  <c r="L430" i="3" s="1"/>
  <c r="G430" i="3"/>
  <c r="C430" i="3"/>
  <c r="E430" i="3"/>
  <c r="M428" i="3"/>
  <c r="U414" i="2"/>
  <c r="J415" i="2"/>
  <c r="L415" i="2" s="1"/>
  <c r="G416" i="2"/>
  <c r="N416" i="2" s="1"/>
  <c r="O416" i="2" s="1"/>
  <c r="P416" i="2" s="1"/>
  <c r="H416" i="2"/>
  <c r="F416" i="2"/>
  <c r="Q415" i="2"/>
  <c r="R415" i="2" s="1"/>
  <c r="S415" i="2" s="1"/>
  <c r="I415" i="2"/>
  <c r="K415" i="2" s="1"/>
  <c r="M415" i="2" s="1"/>
  <c r="T414" i="2"/>
  <c r="B417" i="2"/>
  <c r="C416" i="2"/>
  <c r="E416" i="2"/>
  <c r="D416" i="2"/>
  <c r="I430" i="3" l="1"/>
  <c r="K430" i="3" s="1"/>
  <c r="M430" i="3" s="1"/>
  <c r="T429" i="3"/>
  <c r="B432" i="3"/>
  <c r="H431" i="3"/>
  <c r="F431" i="3"/>
  <c r="D431" i="3"/>
  <c r="J431" i="3" s="1"/>
  <c r="L431" i="3" s="1"/>
  <c r="C431" i="3"/>
  <c r="G431" i="3"/>
  <c r="E431" i="3"/>
  <c r="U415" i="2"/>
  <c r="H417" i="2"/>
  <c r="G417" i="2"/>
  <c r="N417" i="2" s="1"/>
  <c r="O417" i="2" s="1"/>
  <c r="P417" i="2" s="1"/>
  <c r="F417" i="2"/>
  <c r="T415" i="2"/>
  <c r="J416" i="2"/>
  <c r="L416" i="2" s="1"/>
  <c r="Q416" i="2"/>
  <c r="R416" i="2" s="1"/>
  <c r="S416" i="2" s="1"/>
  <c r="I416" i="2"/>
  <c r="K416" i="2" s="1"/>
  <c r="B418" i="2"/>
  <c r="C417" i="2"/>
  <c r="E417" i="2"/>
  <c r="D417" i="2"/>
  <c r="T430" i="3" l="1"/>
  <c r="I431" i="3"/>
  <c r="K431" i="3" s="1"/>
  <c r="M431" i="3" s="1"/>
  <c r="B433" i="3"/>
  <c r="F432" i="3"/>
  <c r="H432" i="3"/>
  <c r="D432" i="3"/>
  <c r="C432" i="3"/>
  <c r="G432" i="3"/>
  <c r="E432" i="3"/>
  <c r="U416" i="2"/>
  <c r="Q417" i="2"/>
  <c r="R417" i="2" s="1"/>
  <c r="S417" i="2" s="1"/>
  <c r="I417" i="2"/>
  <c r="K417" i="2" s="1"/>
  <c r="H418" i="2"/>
  <c r="G418" i="2"/>
  <c r="N418" i="2" s="1"/>
  <c r="O418" i="2" s="1"/>
  <c r="P418" i="2" s="1"/>
  <c r="F418" i="2"/>
  <c r="J417" i="2"/>
  <c r="L417" i="2" s="1"/>
  <c r="M416" i="2"/>
  <c r="T416" i="2"/>
  <c r="B419" i="2"/>
  <c r="E418" i="2"/>
  <c r="C418" i="2"/>
  <c r="D418" i="2"/>
  <c r="B434" i="3" l="1"/>
  <c r="F433" i="3"/>
  <c r="H433" i="3"/>
  <c r="D433" i="3"/>
  <c r="J433" i="3" s="1"/>
  <c r="L433" i="3" s="1"/>
  <c r="C433" i="3"/>
  <c r="G433" i="3"/>
  <c r="E433" i="3"/>
  <c r="T431" i="3"/>
  <c r="I432" i="3"/>
  <c r="K432" i="3" s="1"/>
  <c r="J432" i="3"/>
  <c r="L432" i="3" s="1"/>
  <c r="J418" i="2"/>
  <c r="L418" i="2" s="1"/>
  <c r="U417" i="2"/>
  <c r="H419" i="2"/>
  <c r="G419" i="2"/>
  <c r="N419" i="2" s="1"/>
  <c r="O419" i="2" s="1"/>
  <c r="P419" i="2" s="1"/>
  <c r="F419" i="2"/>
  <c r="M417" i="2"/>
  <c r="Q418" i="2"/>
  <c r="R418" i="2" s="1"/>
  <c r="S418" i="2" s="1"/>
  <c r="I418" i="2"/>
  <c r="K418" i="2" s="1"/>
  <c r="T417" i="2"/>
  <c r="B420" i="2"/>
  <c r="E419" i="2"/>
  <c r="C419" i="2"/>
  <c r="D419" i="2"/>
  <c r="M432" i="3" l="1"/>
  <c r="B435" i="3"/>
  <c r="F434" i="3"/>
  <c r="H434" i="3"/>
  <c r="D434" i="3"/>
  <c r="G434" i="3"/>
  <c r="C434" i="3"/>
  <c r="E434" i="3"/>
  <c r="I433" i="3"/>
  <c r="K433" i="3" s="1"/>
  <c r="M433" i="3" s="1"/>
  <c r="T432" i="3"/>
  <c r="M418" i="2"/>
  <c r="U418" i="2"/>
  <c r="G420" i="2"/>
  <c r="N420" i="2" s="1"/>
  <c r="O420" i="2" s="1"/>
  <c r="P420" i="2" s="1"/>
  <c r="H420" i="2"/>
  <c r="F420" i="2"/>
  <c r="J419" i="2"/>
  <c r="L419" i="2" s="1"/>
  <c r="T418" i="2"/>
  <c r="Q419" i="2"/>
  <c r="R419" i="2" s="1"/>
  <c r="S419" i="2" s="1"/>
  <c r="I419" i="2"/>
  <c r="K419" i="2" s="1"/>
  <c r="B421" i="2"/>
  <c r="E420" i="2"/>
  <c r="C420" i="2"/>
  <c r="D420" i="2"/>
  <c r="J434" i="3" l="1"/>
  <c r="L434" i="3" s="1"/>
  <c r="B436" i="3"/>
  <c r="H435" i="3"/>
  <c r="F435" i="3"/>
  <c r="D435" i="3"/>
  <c r="J435" i="3" s="1"/>
  <c r="L435" i="3" s="1"/>
  <c r="C435" i="3"/>
  <c r="G435" i="3"/>
  <c r="E435" i="3"/>
  <c r="I434" i="3"/>
  <c r="K434" i="3" s="1"/>
  <c r="M434" i="3" s="1"/>
  <c r="T433" i="3"/>
  <c r="J420" i="2"/>
  <c r="L420" i="2" s="1"/>
  <c r="M419" i="2"/>
  <c r="U419" i="2"/>
  <c r="T419" i="2"/>
  <c r="H421" i="2"/>
  <c r="G421" i="2"/>
  <c r="N421" i="2" s="1"/>
  <c r="O421" i="2" s="1"/>
  <c r="P421" i="2" s="1"/>
  <c r="F421" i="2"/>
  <c r="Q420" i="2"/>
  <c r="R420" i="2" s="1"/>
  <c r="S420" i="2" s="1"/>
  <c r="I420" i="2"/>
  <c r="K420" i="2" s="1"/>
  <c r="M420" i="2" s="1"/>
  <c r="B422" i="2"/>
  <c r="E421" i="2"/>
  <c r="C421" i="2"/>
  <c r="D421" i="2"/>
  <c r="I435" i="3" l="1"/>
  <c r="K435" i="3" s="1"/>
  <c r="M435" i="3" s="1"/>
  <c r="B437" i="3"/>
  <c r="F436" i="3"/>
  <c r="H436" i="3"/>
  <c r="D436" i="3"/>
  <c r="C436" i="3"/>
  <c r="G436" i="3"/>
  <c r="E436" i="3"/>
  <c r="T434" i="3"/>
  <c r="J421" i="2"/>
  <c r="L421" i="2" s="1"/>
  <c r="U420" i="2"/>
  <c r="H422" i="2"/>
  <c r="G422" i="2"/>
  <c r="N422" i="2" s="1"/>
  <c r="O422" i="2" s="1"/>
  <c r="P422" i="2" s="1"/>
  <c r="F422" i="2"/>
  <c r="T420" i="2"/>
  <c r="Q421" i="2"/>
  <c r="R421" i="2" s="1"/>
  <c r="S421" i="2" s="1"/>
  <c r="I421" i="2"/>
  <c r="K421" i="2" s="1"/>
  <c r="B423" i="2"/>
  <c r="E422" i="2"/>
  <c r="C422" i="2"/>
  <c r="D422" i="2"/>
  <c r="J422" i="2" s="1"/>
  <c r="L422" i="2" s="1"/>
  <c r="J436" i="3" l="1"/>
  <c r="L436" i="3" s="1"/>
  <c r="I436" i="3"/>
  <c r="K436" i="3" s="1"/>
  <c r="M436" i="3" s="1"/>
  <c r="B438" i="3"/>
  <c r="F437" i="3"/>
  <c r="H437" i="3"/>
  <c r="D437" i="3"/>
  <c r="J437" i="3" s="1"/>
  <c r="L437" i="3" s="1"/>
  <c r="C437" i="3"/>
  <c r="G437" i="3"/>
  <c r="E437" i="3"/>
  <c r="T435" i="3"/>
  <c r="M421" i="2"/>
  <c r="U421" i="2"/>
  <c r="Q422" i="2"/>
  <c r="R422" i="2" s="1"/>
  <c r="S422" i="2" s="1"/>
  <c r="I422" i="2"/>
  <c r="K422" i="2" s="1"/>
  <c r="M422" i="2" s="1"/>
  <c r="G423" i="2"/>
  <c r="N423" i="2" s="1"/>
  <c r="O423" i="2" s="1"/>
  <c r="P423" i="2" s="1"/>
  <c r="H423" i="2"/>
  <c r="F423" i="2"/>
  <c r="T421" i="2"/>
  <c r="B424" i="2"/>
  <c r="C423" i="2"/>
  <c r="E423" i="2"/>
  <c r="D423" i="2"/>
  <c r="I437" i="3" l="1"/>
  <c r="K437" i="3" s="1"/>
  <c r="M437" i="3" s="1"/>
  <c r="T436" i="3"/>
  <c r="B439" i="3"/>
  <c r="F438" i="3"/>
  <c r="H438" i="3"/>
  <c r="D438" i="3"/>
  <c r="C438" i="3"/>
  <c r="G438" i="3"/>
  <c r="E438" i="3"/>
  <c r="U422" i="2"/>
  <c r="G424" i="2"/>
  <c r="N424" i="2" s="1"/>
  <c r="O424" i="2" s="1"/>
  <c r="P424" i="2" s="1"/>
  <c r="H424" i="2"/>
  <c r="F424" i="2"/>
  <c r="J423" i="2"/>
  <c r="L423" i="2" s="1"/>
  <c r="Q423" i="2"/>
  <c r="R423" i="2" s="1"/>
  <c r="S423" i="2" s="1"/>
  <c r="I423" i="2"/>
  <c r="K423" i="2" s="1"/>
  <c r="T422" i="2"/>
  <c r="B425" i="2"/>
  <c r="E424" i="2"/>
  <c r="C424" i="2"/>
  <c r="D424" i="2"/>
  <c r="J438" i="3" l="1"/>
  <c r="L438" i="3" s="1"/>
  <c r="I438" i="3"/>
  <c r="K438" i="3" s="1"/>
  <c r="M438" i="3" s="1"/>
  <c r="T437" i="3"/>
  <c r="B440" i="3"/>
  <c r="H439" i="3"/>
  <c r="F439" i="3"/>
  <c r="D439" i="3"/>
  <c r="J439" i="3" s="1"/>
  <c r="L439" i="3" s="1"/>
  <c r="C439" i="3"/>
  <c r="G439" i="3"/>
  <c r="E439" i="3"/>
  <c r="J424" i="2"/>
  <c r="L424" i="2" s="1"/>
  <c r="U423" i="2"/>
  <c r="T423" i="2"/>
  <c r="H425" i="2"/>
  <c r="G425" i="2"/>
  <c r="N425" i="2" s="1"/>
  <c r="O425" i="2" s="1"/>
  <c r="P425" i="2" s="1"/>
  <c r="F425" i="2"/>
  <c r="M423" i="2"/>
  <c r="Q424" i="2"/>
  <c r="R424" i="2" s="1"/>
  <c r="S424" i="2" s="1"/>
  <c r="I424" i="2"/>
  <c r="K424" i="2" s="1"/>
  <c r="M424" i="2" s="1"/>
  <c r="B426" i="2"/>
  <c r="E425" i="2"/>
  <c r="C425" i="2"/>
  <c r="D425" i="2"/>
  <c r="T438" i="3" l="1"/>
  <c r="I439" i="3"/>
  <c r="K439" i="3" s="1"/>
  <c r="M439" i="3" s="1"/>
  <c r="B441" i="3"/>
  <c r="F440" i="3"/>
  <c r="H440" i="3"/>
  <c r="D440" i="3"/>
  <c r="C440" i="3"/>
  <c r="E440" i="3"/>
  <c r="G440" i="3"/>
  <c r="U424" i="2"/>
  <c r="H426" i="2"/>
  <c r="G426" i="2"/>
  <c r="N426" i="2" s="1"/>
  <c r="O426" i="2" s="1"/>
  <c r="P426" i="2" s="1"/>
  <c r="F426" i="2"/>
  <c r="J425" i="2"/>
  <c r="L425" i="2" s="1"/>
  <c r="T424" i="2"/>
  <c r="Q425" i="2"/>
  <c r="R425" i="2" s="1"/>
  <c r="S425" i="2" s="1"/>
  <c r="I425" i="2"/>
  <c r="K425" i="2" s="1"/>
  <c r="B427" i="2"/>
  <c r="E426" i="2"/>
  <c r="C426" i="2"/>
  <c r="D426" i="2"/>
  <c r="B442" i="3" l="1"/>
  <c r="F441" i="3"/>
  <c r="H441" i="3"/>
  <c r="D441" i="3"/>
  <c r="C441" i="3"/>
  <c r="G441" i="3"/>
  <c r="E441" i="3"/>
  <c r="T439" i="3"/>
  <c r="I440" i="3"/>
  <c r="K440" i="3" s="1"/>
  <c r="J440" i="3"/>
  <c r="L440" i="3" s="1"/>
  <c r="U425" i="2"/>
  <c r="H427" i="2"/>
  <c r="G427" i="2"/>
  <c r="N427" i="2" s="1"/>
  <c r="O427" i="2" s="1"/>
  <c r="P427" i="2" s="1"/>
  <c r="F427" i="2"/>
  <c r="T425" i="2"/>
  <c r="J426" i="2"/>
  <c r="L426" i="2" s="1"/>
  <c r="M425" i="2"/>
  <c r="Q426" i="2"/>
  <c r="R426" i="2" s="1"/>
  <c r="S426" i="2" s="1"/>
  <c r="I426" i="2"/>
  <c r="K426" i="2" s="1"/>
  <c r="B428" i="2"/>
  <c r="C427" i="2"/>
  <c r="E427" i="2"/>
  <c r="D427" i="2"/>
  <c r="M440" i="3" l="1"/>
  <c r="J441" i="3"/>
  <c r="L441" i="3" s="1"/>
  <c r="B443" i="3"/>
  <c r="F442" i="3"/>
  <c r="H442" i="3"/>
  <c r="D442" i="3"/>
  <c r="J442" i="3" s="1"/>
  <c r="L442" i="3" s="1"/>
  <c r="G442" i="3"/>
  <c r="C442" i="3"/>
  <c r="E442" i="3"/>
  <c r="I441" i="3"/>
  <c r="K441" i="3" s="1"/>
  <c r="M441" i="3" s="1"/>
  <c r="T440" i="3"/>
  <c r="J427" i="2"/>
  <c r="L427" i="2" s="1"/>
  <c r="M426" i="2"/>
  <c r="U426" i="2"/>
  <c r="G428" i="2"/>
  <c r="N428" i="2" s="1"/>
  <c r="O428" i="2" s="1"/>
  <c r="P428" i="2" s="1"/>
  <c r="H428" i="2"/>
  <c r="F428" i="2"/>
  <c r="Q427" i="2"/>
  <c r="R427" i="2" s="1"/>
  <c r="S427" i="2" s="1"/>
  <c r="I427" i="2"/>
  <c r="K427" i="2" s="1"/>
  <c r="T426" i="2"/>
  <c r="B429" i="2"/>
  <c r="C428" i="2"/>
  <c r="E428" i="2"/>
  <c r="D428" i="2"/>
  <c r="B444" i="3" l="1"/>
  <c r="H443" i="3"/>
  <c r="F443" i="3"/>
  <c r="D443" i="3"/>
  <c r="J443" i="3" s="1"/>
  <c r="L443" i="3" s="1"/>
  <c r="C443" i="3"/>
  <c r="G443" i="3"/>
  <c r="E443" i="3"/>
  <c r="I442" i="3"/>
  <c r="K442" i="3" s="1"/>
  <c r="M442" i="3" s="1"/>
  <c r="T441" i="3"/>
  <c r="M427" i="2"/>
  <c r="U427" i="2"/>
  <c r="J428" i="2"/>
  <c r="L428" i="2" s="1"/>
  <c r="Q428" i="2"/>
  <c r="R428" i="2" s="1"/>
  <c r="S428" i="2" s="1"/>
  <c r="I428" i="2"/>
  <c r="K428" i="2" s="1"/>
  <c r="H429" i="2"/>
  <c r="G429" i="2"/>
  <c r="N429" i="2" s="1"/>
  <c r="O429" i="2" s="1"/>
  <c r="P429" i="2" s="1"/>
  <c r="F429" i="2"/>
  <c r="T427" i="2"/>
  <c r="B430" i="2"/>
  <c r="E429" i="2"/>
  <c r="C429" i="2"/>
  <c r="D429" i="2"/>
  <c r="I443" i="3" l="1"/>
  <c r="K443" i="3" s="1"/>
  <c r="M443" i="3" s="1"/>
  <c r="B445" i="3"/>
  <c r="F444" i="3"/>
  <c r="H444" i="3"/>
  <c r="D444" i="3"/>
  <c r="G444" i="3"/>
  <c r="C444" i="3"/>
  <c r="E444" i="3"/>
  <c r="T442" i="3"/>
  <c r="M428" i="2"/>
  <c r="U428" i="2"/>
  <c r="Q429" i="2"/>
  <c r="R429" i="2" s="1"/>
  <c r="S429" i="2" s="1"/>
  <c r="I429" i="2"/>
  <c r="K429" i="2" s="1"/>
  <c r="J429" i="2"/>
  <c r="L429" i="2" s="1"/>
  <c r="T428" i="2"/>
  <c r="H430" i="2"/>
  <c r="G430" i="2"/>
  <c r="N430" i="2" s="1"/>
  <c r="O430" i="2" s="1"/>
  <c r="P430" i="2" s="1"/>
  <c r="F430" i="2"/>
  <c r="B431" i="2"/>
  <c r="E430" i="2"/>
  <c r="C430" i="2"/>
  <c r="D430" i="2"/>
  <c r="J444" i="3" l="1"/>
  <c r="L444" i="3" s="1"/>
  <c r="I444" i="3"/>
  <c r="K444" i="3" s="1"/>
  <c r="M444" i="3" s="1"/>
  <c r="B446" i="3"/>
  <c r="F445" i="3"/>
  <c r="H445" i="3"/>
  <c r="D445" i="3"/>
  <c r="J445" i="3" s="1"/>
  <c r="L445" i="3" s="1"/>
  <c r="C445" i="3"/>
  <c r="E445" i="3"/>
  <c r="G445" i="3"/>
  <c r="T443" i="3"/>
  <c r="J430" i="2"/>
  <c r="L430" i="2" s="1"/>
  <c r="T429" i="2"/>
  <c r="U429" i="2"/>
  <c r="Q430" i="2"/>
  <c r="R430" i="2" s="1"/>
  <c r="S430" i="2" s="1"/>
  <c r="I430" i="2"/>
  <c r="K430" i="2" s="1"/>
  <c r="H431" i="2"/>
  <c r="G431" i="2"/>
  <c r="N431" i="2" s="1"/>
  <c r="O431" i="2" s="1"/>
  <c r="P431" i="2" s="1"/>
  <c r="F431" i="2"/>
  <c r="M429" i="2"/>
  <c r="B432" i="2"/>
  <c r="C431" i="2"/>
  <c r="E431" i="2"/>
  <c r="D431" i="2"/>
  <c r="I445" i="3" l="1"/>
  <c r="K445" i="3" s="1"/>
  <c r="M445" i="3" s="1"/>
  <c r="T444" i="3"/>
  <c r="B447" i="3"/>
  <c r="F446" i="3"/>
  <c r="H446" i="3"/>
  <c r="D446" i="3"/>
  <c r="G446" i="3"/>
  <c r="C446" i="3"/>
  <c r="E446" i="3"/>
  <c r="M430" i="2"/>
  <c r="U430" i="2"/>
  <c r="J431" i="2"/>
  <c r="L431" i="2" s="1"/>
  <c r="G432" i="2"/>
  <c r="N432" i="2" s="1"/>
  <c r="O432" i="2" s="1"/>
  <c r="P432" i="2" s="1"/>
  <c r="H432" i="2"/>
  <c r="F432" i="2"/>
  <c r="Q431" i="2"/>
  <c r="R431" i="2" s="1"/>
  <c r="S431" i="2" s="1"/>
  <c r="I431" i="2"/>
  <c r="K431" i="2" s="1"/>
  <c r="T430" i="2"/>
  <c r="B433" i="2"/>
  <c r="C432" i="2"/>
  <c r="E432" i="2"/>
  <c r="D432" i="2"/>
  <c r="I446" i="3" l="1"/>
  <c r="K446" i="3" s="1"/>
  <c r="B448" i="3"/>
  <c r="H447" i="3"/>
  <c r="F447" i="3"/>
  <c r="D447" i="3"/>
  <c r="J447" i="3" s="1"/>
  <c r="L447" i="3" s="1"/>
  <c r="C447" i="3"/>
  <c r="G447" i="3"/>
  <c r="E447" i="3"/>
  <c r="J446" i="3"/>
  <c r="L446" i="3" s="1"/>
  <c r="T445" i="3"/>
  <c r="M431" i="2"/>
  <c r="U431" i="2"/>
  <c r="H433" i="2"/>
  <c r="G433" i="2"/>
  <c r="N433" i="2" s="1"/>
  <c r="O433" i="2" s="1"/>
  <c r="P433" i="2" s="1"/>
  <c r="F433" i="2"/>
  <c r="T431" i="2"/>
  <c r="J432" i="2"/>
  <c r="L432" i="2" s="1"/>
  <c r="Q432" i="2"/>
  <c r="R432" i="2" s="1"/>
  <c r="S432" i="2" s="1"/>
  <c r="I432" i="2"/>
  <c r="K432" i="2" s="1"/>
  <c r="B434" i="2"/>
  <c r="C433" i="2"/>
  <c r="E433" i="2"/>
  <c r="D433" i="2"/>
  <c r="B449" i="3" l="1"/>
  <c r="F448" i="3"/>
  <c r="H448" i="3"/>
  <c r="D448" i="3"/>
  <c r="C448" i="3"/>
  <c r="G448" i="3"/>
  <c r="E448" i="3"/>
  <c r="T446" i="3"/>
  <c r="I447" i="3"/>
  <c r="K447" i="3" s="1"/>
  <c r="M447" i="3" s="1"/>
  <c r="M446" i="3"/>
  <c r="U432" i="2"/>
  <c r="Q433" i="2"/>
  <c r="R433" i="2" s="1"/>
  <c r="S433" i="2" s="1"/>
  <c r="I433" i="2"/>
  <c r="K433" i="2" s="1"/>
  <c r="H434" i="2"/>
  <c r="G434" i="2"/>
  <c r="N434" i="2" s="1"/>
  <c r="O434" i="2" s="1"/>
  <c r="P434" i="2" s="1"/>
  <c r="F434" i="2"/>
  <c r="J433" i="2"/>
  <c r="L433" i="2" s="1"/>
  <c r="M432" i="2"/>
  <c r="T432" i="2"/>
  <c r="B435" i="2"/>
  <c r="E434" i="2"/>
  <c r="C434" i="2"/>
  <c r="D434" i="2"/>
  <c r="J434" i="2" l="1"/>
  <c r="L434" i="2" s="1"/>
  <c r="J448" i="3"/>
  <c r="L448" i="3" s="1"/>
  <c r="I448" i="3"/>
  <c r="K448" i="3" s="1"/>
  <c r="T447" i="3"/>
  <c r="B450" i="3"/>
  <c r="F449" i="3"/>
  <c r="H449" i="3"/>
  <c r="D449" i="3"/>
  <c r="G449" i="3"/>
  <c r="C449" i="3"/>
  <c r="E449" i="3"/>
  <c r="U433" i="2"/>
  <c r="G435" i="2"/>
  <c r="N435" i="2" s="1"/>
  <c r="O435" i="2" s="1"/>
  <c r="P435" i="2" s="1"/>
  <c r="H435" i="2"/>
  <c r="F435" i="2"/>
  <c r="M433" i="2"/>
  <c r="Q434" i="2"/>
  <c r="R434" i="2" s="1"/>
  <c r="S434" i="2" s="1"/>
  <c r="I434" i="2"/>
  <c r="K434" i="2" s="1"/>
  <c r="M434" i="2" s="1"/>
  <c r="T433" i="2"/>
  <c r="B436" i="2"/>
  <c r="E435" i="2"/>
  <c r="C435" i="2"/>
  <c r="D435" i="2"/>
  <c r="M448" i="3" l="1"/>
  <c r="J449" i="3"/>
  <c r="L449" i="3" s="1"/>
  <c r="I449" i="3"/>
  <c r="K449" i="3" s="1"/>
  <c r="T448" i="3"/>
  <c r="B451" i="3"/>
  <c r="F450" i="3"/>
  <c r="H450" i="3"/>
  <c r="D450" i="3"/>
  <c r="G450" i="3"/>
  <c r="E450" i="3"/>
  <c r="C450" i="3"/>
  <c r="J435" i="2"/>
  <c r="L435" i="2" s="1"/>
  <c r="U434" i="2"/>
  <c r="T434" i="2"/>
  <c r="G436" i="2"/>
  <c r="N436" i="2" s="1"/>
  <c r="O436" i="2" s="1"/>
  <c r="P436" i="2" s="1"/>
  <c r="H436" i="2"/>
  <c r="F436" i="2"/>
  <c r="Q435" i="2"/>
  <c r="R435" i="2" s="1"/>
  <c r="S435" i="2" s="1"/>
  <c r="I435" i="2"/>
  <c r="K435" i="2" s="1"/>
  <c r="B437" i="2"/>
  <c r="E436" i="2"/>
  <c r="C436" i="2"/>
  <c r="D436" i="2"/>
  <c r="M449" i="3" l="1"/>
  <c r="J450" i="3"/>
  <c r="L450" i="3" s="1"/>
  <c r="I450" i="3"/>
  <c r="K450" i="3" s="1"/>
  <c r="T449" i="3"/>
  <c r="B452" i="3"/>
  <c r="H451" i="3"/>
  <c r="F451" i="3"/>
  <c r="D451" i="3"/>
  <c r="J451" i="3" s="1"/>
  <c r="L451" i="3" s="1"/>
  <c r="G451" i="3"/>
  <c r="C451" i="3"/>
  <c r="E451" i="3"/>
  <c r="M435" i="2"/>
  <c r="U435" i="2"/>
  <c r="H437" i="2"/>
  <c r="G437" i="2"/>
  <c r="N437" i="2" s="1"/>
  <c r="O437" i="2" s="1"/>
  <c r="P437" i="2" s="1"/>
  <c r="F437" i="2"/>
  <c r="J436" i="2"/>
  <c r="L436" i="2" s="1"/>
  <c r="T435" i="2"/>
  <c r="Q436" i="2"/>
  <c r="R436" i="2" s="1"/>
  <c r="S436" i="2" s="1"/>
  <c r="I436" i="2"/>
  <c r="K436" i="2" s="1"/>
  <c r="B438" i="2"/>
  <c r="E437" i="2"/>
  <c r="C437" i="2"/>
  <c r="D437" i="2"/>
  <c r="M450" i="3" l="1"/>
  <c r="T450" i="3"/>
  <c r="I451" i="3"/>
  <c r="K451" i="3" s="1"/>
  <c r="M451" i="3" s="1"/>
  <c r="B453" i="3"/>
  <c r="F452" i="3"/>
  <c r="H452" i="3"/>
  <c r="D452" i="3"/>
  <c r="J452" i="3" s="1"/>
  <c r="L452" i="3" s="1"/>
  <c r="C452" i="3"/>
  <c r="G452" i="3"/>
  <c r="E452" i="3"/>
  <c r="J437" i="2"/>
  <c r="L437" i="2" s="1"/>
  <c r="M436" i="2"/>
  <c r="U436" i="2"/>
  <c r="T436" i="2"/>
  <c r="H438" i="2"/>
  <c r="G438" i="2"/>
  <c r="N438" i="2" s="1"/>
  <c r="O438" i="2" s="1"/>
  <c r="P438" i="2" s="1"/>
  <c r="F438" i="2"/>
  <c r="Q437" i="2"/>
  <c r="R437" i="2" s="1"/>
  <c r="S437" i="2" s="1"/>
  <c r="I437" i="2"/>
  <c r="K437" i="2" s="1"/>
  <c r="M437" i="2" s="1"/>
  <c r="B439" i="2"/>
  <c r="E438" i="2"/>
  <c r="C438" i="2"/>
  <c r="D438" i="2"/>
  <c r="B454" i="3" l="1"/>
  <c r="F453" i="3"/>
  <c r="H453" i="3"/>
  <c r="D453" i="3"/>
  <c r="C453" i="3"/>
  <c r="G453" i="3"/>
  <c r="E453" i="3"/>
  <c r="I452" i="3"/>
  <c r="K452" i="3" s="1"/>
  <c r="M452" i="3" s="1"/>
  <c r="T451" i="3"/>
  <c r="J438" i="2"/>
  <c r="L438" i="2" s="1"/>
  <c r="U437" i="2"/>
  <c r="H439" i="2"/>
  <c r="G439" i="2"/>
  <c r="N439" i="2" s="1"/>
  <c r="O439" i="2" s="1"/>
  <c r="P439" i="2" s="1"/>
  <c r="F439" i="2"/>
  <c r="Q438" i="2"/>
  <c r="R438" i="2" s="1"/>
  <c r="S438" i="2" s="1"/>
  <c r="I438" i="2"/>
  <c r="K438" i="2" s="1"/>
  <c r="T437" i="2"/>
  <c r="B440" i="2"/>
  <c r="C439" i="2"/>
  <c r="E439" i="2"/>
  <c r="D439" i="2"/>
  <c r="J439" i="2" l="1"/>
  <c r="L439" i="2" s="1"/>
  <c r="J453" i="3"/>
  <c r="L453" i="3" s="1"/>
  <c r="T452" i="3"/>
  <c r="I453" i="3"/>
  <c r="K453" i="3" s="1"/>
  <c r="B455" i="3"/>
  <c r="F454" i="3"/>
  <c r="H454" i="3"/>
  <c r="D454" i="3"/>
  <c r="J454" i="3" s="1"/>
  <c r="L454" i="3" s="1"/>
  <c r="C454" i="3"/>
  <c r="G454" i="3"/>
  <c r="E454" i="3"/>
  <c r="M438" i="2"/>
  <c r="U438" i="2"/>
  <c r="T438" i="2"/>
  <c r="G440" i="2"/>
  <c r="N440" i="2" s="1"/>
  <c r="O440" i="2" s="1"/>
  <c r="P440" i="2" s="1"/>
  <c r="H440" i="2"/>
  <c r="F440" i="2"/>
  <c r="Q439" i="2"/>
  <c r="R439" i="2" s="1"/>
  <c r="S439" i="2" s="1"/>
  <c r="I439" i="2"/>
  <c r="K439" i="2" s="1"/>
  <c r="M439" i="2" s="1"/>
  <c r="B441" i="2"/>
  <c r="E440" i="2"/>
  <c r="C440" i="2"/>
  <c r="D440" i="2"/>
  <c r="M453" i="3" l="1"/>
  <c r="B456" i="3"/>
  <c r="H455" i="3"/>
  <c r="F455" i="3"/>
  <c r="D455" i="3"/>
  <c r="J455" i="3" s="1"/>
  <c r="L455" i="3" s="1"/>
  <c r="C455" i="3"/>
  <c r="G455" i="3"/>
  <c r="E455" i="3"/>
  <c r="I454" i="3"/>
  <c r="K454" i="3" s="1"/>
  <c r="M454" i="3" s="1"/>
  <c r="T453" i="3"/>
  <c r="J440" i="2"/>
  <c r="L440" i="2" s="1"/>
  <c r="U439" i="2"/>
  <c r="T439" i="2"/>
  <c r="H441" i="2"/>
  <c r="G441" i="2"/>
  <c r="N441" i="2" s="1"/>
  <c r="O441" i="2" s="1"/>
  <c r="P441" i="2" s="1"/>
  <c r="F441" i="2"/>
  <c r="Q440" i="2"/>
  <c r="R440" i="2" s="1"/>
  <c r="S440" i="2" s="1"/>
  <c r="I440" i="2"/>
  <c r="K440" i="2" s="1"/>
  <c r="B442" i="2"/>
  <c r="E441" i="2"/>
  <c r="C441" i="2"/>
  <c r="D441" i="2"/>
  <c r="M440" i="2" l="1"/>
  <c r="I455" i="3"/>
  <c r="K455" i="3" s="1"/>
  <c r="M455" i="3" s="1"/>
  <c r="B457" i="3"/>
  <c r="F456" i="3"/>
  <c r="H456" i="3"/>
  <c r="D456" i="3"/>
  <c r="C456" i="3"/>
  <c r="G456" i="3"/>
  <c r="E456" i="3"/>
  <c r="T454" i="3"/>
  <c r="U440" i="2"/>
  <c r="H442" i="2"/>
  <c r="G442" i="2"/>
  <c r="N442" i="2" s="1"/>
  <c r="O442" i="2" s="1"/>
  <c r="P442" i="2" s="1"/>
  <c r="F442" i="2"/>
  <c r="J441" i="2"/>
  <c r="L441" i="2" s="1"/>
  <c r="Q441" i="2"/>
  <c r="R441" i="2" s="1"/>
  <c r="S441" i="2" s="1"/>
  <c r="I441" i="2"/>
  <c r="K441" i="2" s="1"/>
  <c r="T440" i="2"/>
  <c r="B443" i="2"/>
  <c r="E442" i="2"/>
  <c r="C442" i="2"/>
  <c r="D442" i="2"/>
  <c r="J442" i="2" l="1"/>
  <c r="L442" i="2" s="1"/>
  <c r="J456" i="3"/>
  <c r="L456" i="3" s="1"/>
  <c r="I456" i="3"/>
  <c r="K456" i="3" s="1"/>
  <c r="M456" i="3" s="1"/>
  <c r="B458" i="3"/>
  <c r="F457" i="3"/>
  <c r="H457" i="3"/>
  <c r="D457" i="3"/>
  <c r="J457" i="3" s="1"/>
  <c r="L457" i="3" s="1"/>
  <c r="C457" i="3"/>
  <c r="E457" i="3"/>
  <c r="G457" i="3"/>
  <c r="T455" i="3"/>
  <c r="M441" i="2"/>
  <c r="U441" i="2"/>
  <c r="T441" i="2"/>
  <c r="H443" i="2"/>
  <c r="G443" i="2"/>
  <c r="N443" i="2" s="1"/>
  <c r="O443" i="2" s="1"/>
  <c r="P443" i="2" s="1"/>
  <c r="F443" i="2"/>
  <c r="Q442" i="2"/>
  <c r="R442" i="2" s="1"/>
  <c r="S442" i="2" s="1"/>
  <c r="I442" i="2"/>
  <c r="K442" i="2" s="1"/>
  <c r="B444" i="2"/>
  <c r="C443" i="2"/>
  <c r="E443" i="2"/>
  <c r="D443" i="2"/>
  <c r="M442" i="2" l="1"/>
  <c r="I457" i="3"/>
  <c r="K457" i="3" s="1"/>
  <c r="M457" i="3" s="1"/>
  <c r="T456" i="3"/>
  <c r="B459" i="3"/>
  <c r="F458" i="3"/>
  <c r="H458" i="3"/>
  <c r="D458" i="3"/>
  <c r="G458" i="3"/>
  <c r="C458" i="3"/>
  <c r="E458" i="3"/>
  <c r="U442" i="2"/>
  <c r="J443" i="2"/>
  <c r="L443" i="2" s="1"/>
  <c r="Q443" i="2"/>
  <c r="R443" i="2" s="1"/>
  <c r="S443" i="2" s="1"/>
  <c r="I443" i="2"/>
  <c r="K443" i="2" s="1"/>
  <c r="G444" i="2"/>
  <c r="N444" i="2" s="1"/>
  <c r="O444" i="2" s="1"/>
  <c r="P444" i="2" s="1"/>
  <c r="H444" i="2"/>
  <c r="F444" i="2"/>
  <c r="T442" i="2"/>
  <c r="B445" i="2"/>
  <c r="C444" i="2"/>
  <c r="E444" i="2"/>
  <c r="D444" i="2"/>
  <c r="I458" i="3" l="1"/>
  <c r="K458" i="3" s="1"/>
  <c r="B460" i="3"/>
  <c r="H459" i="3"/>
  <c r="F459" i="3"/>
  <c r="D459" i="3"/>
  <c r="J459" i="3" s="1"/>
  <c r="L459" i="3" s="1"/>
  <c r="G459" i="3"/>
  <c r="C459" i="3"/>
  <c r="E459" i="3"/>
  <c r="J458" i="3"/>
  <c r="L458" i="3" s="1"/>
  <c r="T457" i="3"/>
  <c r="M443" i="2"/>
  <c r="U443" i="2"/>
  <c r="T443" i="2"/>
  <c r="Q444" i="2"/>
  <c r="R444" i="2" s="1"/>
  <c r="S444" i="2" s="1"/>
  <c r="I444" i="2"/>
  <c r="K444" i="2" s="1"/>
  <c r="H445" i="2"/>
  <c r="G445" i="2"/>
  <c r="N445" i="2" s="1"/>
  <c r="O445" i="2" s="1"/>
  <c r="P445" i="2" s="1"/>
  <c r="F445" i="2"/>
  <c r="J444" i="2"/>
  <c r="L444" i="2" s="1"/>
  <c r="B446" i="2"/>
  <c r="E445" i="2"/>
  <c r="C445" i="2"/>
  <c r="D445" i="2"/>
  <c r="B461" i="3" l="1"/>
  <c r="F460" i="3"/>
  <c r="H460" i="3"/>
  <c r="D460" i="3"/>
  <c r="G460" i="3"/>
  <c r="C460" i="3"/>
  <c r="E460" i="3"/>
  <c r="T458" i="3"/>
  <c r="I459" i="3"/>
  <c r="K459" i="3" s="1"/>
  <c r="M459" i="3" s="1"/>
  <c r="M458" i="3"/>
  <c r="U444" i="2"/>
  <c r="H446" i="2"/>
  <c r="G446" i="2"/>
  <c r="N446" i="2" s="1"/>
  <c r="O446" i="2" s="1"/>
  <c r="P446" i="2" s="1"/>
  <c r="F446" i="2"/>
  <c r="Q445" i="2"/>
  <c r="R445" i="2" s="1"/>
  <c r="S445" i="2" s="1"/>
  <c r="I445" i="2"/>
  <c r="K445" i="2" s="1"/>
  <c r="J445" i="2"/>
  <c r="L445" i="2" s="1"/>
  <c r="M444" i="2"/>
  <c r="T444" i="2"/>
  <c r="B447" i="2"/>
  <c r="E446" i="2"/>
  <c r="C446" i="2"/>
  <c r="D446" i="2"/>
  <c r="J460" i="3" l="1"/>
  <c r="L460" i="3" s="1"/>
  <c r="I460" i="3"/>
  <c r="K460" i="3" s="1"/>
  <c r="T459" i="3"/>
  <c r="B462" i="3"/>
  <c r="F461" i="3"/>
  <c r="H461" i="3"/>
  <c r="D461" i="3"/>
  <c r="J461" i="3" s="1"/>
  <c r="L461" i="3" s="1"/>
  <c r="C461" i="3"/>
  <c r="G461" i="3"/>
  <c r="E461" i="3"/>
  <c r="J446" i="2"/>
  <c r="L446" i="2" s="1"/>
  <c r="U445" i="2"/>
  <c r="G447" i="2"/>
  <c r="N447" i="2" s="1"/>
  <c r="O447" i="2" s="1"/>
  <c r="P447" i="2" s="1"/>
  <c r="H447" i="2"/>
  <c r="F447" i="2"/>
  <c r="M445" i="2"/>
  <c r="Q446" i="2"/>
  <c r="R446" i="2" s="1"/>
  <c r="S446" i="2" s="1"/>
  <c r="I446" i="2"/>
  <c r="K446" i="2" s="1"/>
  <c r="T445" i="2"/>
  <c r="B448" i="2"/>
  <c r="C447" i="2"/>
  <c r="E447" i="2"/>
  <c r="D447" i="2"/>
  <c r="M446" i="2" l="1"/>
  <c r="M460" i="3"/>
  <c r="B463" i="3"/>
  <c r="F462" i="3"/>
  <c r="H462" i="3"/>
  <c r="D462" i="3"/>
  <c r="J462" i="3" s="1"/>
  <c r="L462" i="3" s="1"/>
  <c r="G462" i="3"/>
  <c r="C462" i="3"/>
  <c r="E462" i="3"/>
  <c r="I461" i="3"/>
  <c r="K461" i="3" s="1"/>
  <c r="M461" i="3" s="1"/>
  <c r="T460" i="3"/>
  <c r="U446" i="2"/>
  <c r="Q447" i="2"/>
  <c r="R447" i="2" s="1"/>
  <c r="S447" i="2" s="1"/>
  <c r="I447" i="2"/>
  <c r="K447" i="2" s="1"/>
  <c r="G448" i="2"/>
  <c r="N448" i="2" s="1"/>
  <c r="O448" i="2" s="1"/>
  <c r="P448" i="2" s="1"/>
  <c r="H448" i="2"/>
  <c r="F448" i="2"/>
  <c r="J447" i="2"/>
  <c r="L447" i="2" s="1"/>
  <c r="T446" i="2"/>
  <c r="B449" i="2"/>
  <c r="C448" i="2"/>
  <c r="E448" i="2"/>
  <c r="D448" i="2"/>
  <c r="B464" i="3" l="1"/>
  <c r="H463" i="3"/>
  <c r="F463" i="3"/>
  <c r="D463" i="3"/>
  <c r="J463" i="3" s="1"/>
  <c r="L463" i="3" s="1"/>
  <c r="C463" i="3"/>
  <c r="G463" i="3"/>
  <c r="E463" i="3"/>
  <c r="I462" i="3"/>
  <c r="K462" i="3" s="1"/>
  <c r="M462" i="3" s="1"/>
  <c r="T461" i="3"/>
  <c r="J448" i="2"/>
  <c r="L448" i="2" s="1"/>
  <c r="U447" i="2"/>
  <c r="T447" i="2"/>
  <c r="H449" i="2"/>
  <c r="G449" i="2"/>
  <c r="N449" i="2" s="1"/>
  <c r="O449" i="2" s="1"/>
  <c r="P449" i="2" s="1"/>
  <c r="F449" i="2"/>
  <c r="Q448" i="2"/>
  <c r="R448" i="2" s="1"/>
  <c r="S448" i="2" s="1"/>
  <c r="I448" i="2"/>
  <c r="K448" i="2" s="1"/>
  <c r="M447" i="2"/>
  <c r="B450" i="2"/>
  <c r="C449" i="2"/>
  <c r="E449" i="2"/>
  <c r="D449" i="2"/>
  <c r="M448" i="2" l="1"/>
  <c r="I463" i="3"/>
  <c r="K463" i="3" s="1"/>
  <c r="M463" i="3" s="1"/>
  <c r="B465" i="3"/>
  <c r="F464" i="3"/>
  <c r="H464" i="3"/>
  <c r="D464" i="3"/>
  <c r="C464" i="3"/>
  <c r="G464" i="3"/>
  <c r="E464" i="3"/>
  <c r="T462" i="3"/>
  <c r="J449" i="2"/>
  <c r="L449" i="2" s="1"/>
  <c r="U448" i="2"/>
  <c r="Q449" i="2"/>
  <c r="R449" i="2" s="1"/>
  <c r="S449" i="2" s="1"/>
  <c r="I449" i="2"/>
  <c r="K449" i="2" s="1"/>
  <c r="H450" i="2"/>
  <c r="G450" i="2"/>
  <c r="N450" i="2" s="1"/>
  <c r="O450" i="2" s="1"/>
  <c r="P450" i="2" s="1"/>
  <c r="F450" i="2"/>
  <c r="T448" i="2"/>
  <c r="B451" i="2"/>
  <c r="E450" i="2"/>
  <c r="C450" i="2"/>
  <c r="D450" i="2"/>
  <c r="M449" i="2" l="1"/>
  <c r="J464" i="3"/>
  <c r="L464" i="3" s="1"/>
  <c r="I464" i="3"/>
  <c r="K464" i="3" s="1"/>
  <c r="B466" i="3"/>
  <c r="F465" i="3"/>
  <c r="H465" i="3"/>
  <c r="D465" i="3"/>
  <c r="C465" i="3"/>
  <c r="G465" i="3"/>
  <c r="E465" i="3"/>
  <c r="T463" i="3"/>
  <c r="J450" i="2"/>
  <c r="L450" i="2" s="1"/>
  <c r="H451" i="2"/>
  <c r="G451" i="2"/>
  <c r="N451" i="2" s="1"/>
  <c r="O451" i="2" s="1"/>
  <c r="P451" i="2" s="1"/>
  <c r="F451" i="2"/>
  <c r="T449" i="2"/>
  <c r="Q450" i="2"/>
  <c r="R450" i="2" s="1"/>
  <c r="S450" i="2" s="1"/>
  <c r="I450" i="2"/>
  <c r="K450" i="2" s="1"/>
  <c r="U449" i="2"/>
  <c r="B452" i="2"/>
  <c r="E451" i="2"/>
  <c r="C451" i="2"/>
  <c r="D451" i="2"/>
  <c r="M450" i="2" l="1"/>
  <c r="M464" i="3"/>
  <c r="J465" i="3"/>
  <c r="L465" i="3" s="1"/>
  <c r="I465" i="3"/>
  <c r="K465" i="3" s="1"/>
  <c r="T464" i="3"/>
  <c r="B467" i="3"/>
  <c r="F466" i="3"/>
  <c r="H466" i="3"/>
  <c r="D466" i="3"/>
  <c r="J466" i="3" s="1"/>
  <c r="L466" i="3" s="1"/>
  <c r="G466" i="3"/>
  <c r="C466" i="3"/>
  <c r="E466" i="3"/>
  <c r="U450" i="2"/>
  <c r="Q451" i="2"/>
  <c r="R451" i="2" s="1"/>
  <c r="S451" i="2" s="1"/>
  <c r="I451" i="2"/>
  <c r="K451" i="2" s="1"/>
  <c r="G452" i="2"/>
  <c r="N452" i="2" s="1"/>
  <c r="O452" i="2" s="1"/>
  <c r="P452" i="2" s="1"/>
  <c r="H452" i="2"/>
  <c r="F452" i="2"/>
  <c r="J451" i="2"/>
  <c r="L451" i="2" s="1"/>
  <c r="T450" i="2"/>
  <c r="B453" i="2"/>
  <c r="E452" i="2"/>
  <c r="C452" i="2"/>
  <c r="D452" i="2"/>
  <c r="M465" i="3" l="1"/>
  <c r="I466" i="3"/>
  <c r="K466" i="3" s="1"/>
  <c r="M466" i="3" s="1"/>
  <c r="T465" i="3"/>
  <c r="B468" i="3"/>
  <c r="H467" i="3"/>
  <c r="F467" i="3"/>
  <c r="D467" i="3"/>
  <c r="J467" i="3" s="1"/>
  <c r="L467" i="3" s="1"/>
  <c r="G467" i="3"/>
  <c r="C467" i="3"/>
  <c r="E467" i="3"/>
  <c r="J452" i="2"/>
  <c r="L452" i="2" s="1"/>
  <c r="U451" i="2"/>
  <c r="M451" i="2"/>
  <c r="H453" i="2"/>
  <c r="G453" i="2"/>
  <c r="N453" i="2" s="1"/>
  <c r="O453" i="2" s="1"/>
  <c r="P453" i="2" s="1"/>
  <c r="F453" i="2"/>
  <c r="Q452" i="2"/>
  <c r="R452" i="2" s="1"/>
  <c r="S452" i="2" s="1"/>
  <c r="I452" i="2"/>
  <c r="K452" i="2" s="1"/>
  <c r="T451" i="2"/>
  <c r="B454" i="2"/>
  <c r="E453" i="2"/>
  <c r="C453" i="2"/>
  <c r="D453" i="2"/>
  <c r="J453" i="2" l="1"/>
  <c r="L453" i="2" s="1"/>
  <c r="M452" i="2"/>
  <c r="T466" i="3"/>
  <c r="I467" i="3"/>
  <c r="K467" i="3" s="1"/>
  <c r="M467" i="3" s="1"/>
  <c r="B469" i="3"/>
  <c r="F468" i="3"/>
  <c r="H468" i="3"/>
  <c r="D468" i="3"/>
  <c r="J468" i="3" s="1"/>
  <c r="L468" i="3" s="1"/>
  <c r="C468" i="3"/>
  <c r="G468" i="3"/>
  <c r="E468" i="3"/>
  <c r="U452" i="2"/>
  <c r="T452" i="2"/>
  <c r="H454" i="2"/>
  <c r="G454" i="2"/>
  <c r="N454" i="2" s="1"/>
  <c r="O454" i="2" s="1"/>
  <c r="P454" i="2" s="1"/>
  <c r="F454" i="2"/>
  <c r="Q453" i="2"/>
  <c r="R453" i="2" s="1"/>
  <c r="S453" i="2" s="1"/>
  <c r="I453" i="2"/>
  <c r="K453" i="2" s="1"/>
  <c r="B455" i="2"/>
  <c r="E454" i="2"/>
  <c r="C454" i="2"/>
  <c r="D454" i="2"/>
  <c r="M453" i="2" l="1"/>
  <c r="I468" i="3"/>
  <c r="K468" i="3" s="1"/>
  <c r="M468" i="3" s="1"/>
  <c r="T467" i="3"/>
  <c r="B470" i="3"/>
  <c r="F469" i="3"/>
  <c r="H469" i="3"/>
  <c r="D469" i="3"/>
  <c r="J469" i="3" s="1"/>
  <c r="L469" i="3" s="1"/>
  <c r="C469" i="3"/>
  <c r="E469" i="3"/>
  <c r="G469" i="3"/>
  <c r="U453" i="2"/>
  <c r="H455" i="2"/>
  <c r="G455" i="2"/>
  <c r="N455" i="2" s="1"/>
  <c r="O455" i="2" s="1"/>
  <c r="P455" i="2" s="1"/>
  <c r="F455" i="2"/>
  <c r="J454" i="2"/>
  <c r="L454" i="2" s="1"/>
  <c r="Q454" i="2"/>
  <c r="R454" i="2" s="1"/>
  <c r="S454" i="2" s="1"/>
  <c r="I454" i="2"/>
  <c r="K454" i="2" s="1"/>
  <c r="T453" i="2"/>
  <c r="B456" i="2"/>
  <c r="C455" i="2"/>
  <c r="E455" i="2"/>
  <c r="D455" i="2"/>
  <c r="I469" i="3" l="1"/>
  <c r="K469" i="3" s="1"/>
  <c r="M469" i="3" s="1"/>
  <c r="T468" i="3"/>
  <c r="B471" i="3"/>
  <c r="F470" i="3"/>
  <c r="H470" i="3"/>
  <c r="D470" i="3"/>
  <c r="C470" i="3"/>
  <c r="E470" i="3"/>
  <c r="G470" i="3"/>
  <c r="M454" i="2"/>
  <c r="J455" i="2"/>
  <c r="L455" i="2" s="1"/>
  <c r="U454" i="2"/>
  <c r="T454" i="2"/>
  <c r="G456" i="2"/>
  <c r="N456" i="2" s="1"/>
  <c r="O456" i="2" s="1"/>
  <c r="P456" i="2" s="1"/>
  <c r="H456" i="2"/>
  <c r="F456" i="2"/>
  <c r="Q455" i="2"/>
  <c r="R455" i="2" s="1"/>
  <c r="S455" i="2" s="1"/>
  <c r="I455" i="2"/>
  <c r="K455" i="2" s="1"/>
  <c r="B457" i="2"/>
  <c r="E456" i="2"/>
  <c r="C456" i="2"/>
  <c r="D456" i="2"/>
  <c r="M455" i="2" l="1"/>
  <c r="I470" i="3"/>
  <c r="K470" i="3" s="1"/>
  <c r="B472" i="3"/>
  <c r="H471" i="3"/>
  <c r="F471" i="3"/>
  <c r="D471" i="3"/>
  <c r="G471" i="3"/>
  <c r="C471" i="3"/>
  <c r="E471" i="3"/>
  <c r="J470" i="3"/>
  <c r="L470" i="3" s="1"/>
  <c r="T469" i="3"/>
  <c r="U455" i="2"/>
  <c r="J456" i="2"/>
  <c r="L456" i="2" s="1"/>
  <c r="Q456" i="2"/>
  <c r="R456" i="2" s="1"/>
  <c r="S456" i="2" s="1"/>
  <c r="I456" i="2"/>
  <c r="K456" i="2" s="1"/>
  <c r="M456" i="2" s="1"/>
  <c r="H457" i="2"/>
  <c r="G457" i="2"/>
  <c r="N457" i="2" s="1"/>
  <c r="O457" i="2" s="1"/>
  <c r="P457" i="2" s="1"/>
  <c r="F457" i="2"/>
  <c r="T455" i="2"/>
  <c r="B458" i="2"/>
  <c r="E457" i="2"/>
  <c r="C457" i="2"/>
  <c r="D457" i="2"/>
  <c r="J471" i="3" l="1"/>
  <c r="L471" i="3" s="1"/>
  <c r="M470" i="3"/>
  <c r="I471" i="3"/>
  <c r="K471" i="3" s="1"/>
  <c r="M471" i="3" s="1"/>
  <c r="B473" i="3"/>
  <c r="F472" i="3"/>
  <c r="H472" i="3"/>
  <c r="D472" i="3"/>
  <c r="J472" i="3" s="1"/>
  <c r="L472" i="3" s="1"/>
  <c r="C472" i="3"/>
  <c r="G472" i="3"/>
  <c r="E472" i="3"/>
  <c r="T470" i="3"/>
  <c r="U456" i="2"/>
  <c r="H458" i="2"/>
  <c r="G458" i="2"/>
  <c r="N458" i="2" s="1"/>
  <c r="O458" i="2" s="1"/>
  <c r="P458" i="2" s="1"/>
  <c r="F458" i="2"/>
  <c r="Q457" i="2"/>
  <c r="R457" i="2" s="1"/>
  <c r="S457" i="2" s="1"/>
  <c r="I457" i="2"/>
  <c r="K457" i="2" s="1"/>
  <c r="J457" i="2"/>
  <c r="L457" i="2" s="1"/>
  <c r="T456" i="2"/>
  <c r="B459" i="2"/>
  <c r="E458" i="2"/>
  <c r="C458" i="2"/>
  <c r="D458" i="2"/>
  <c r="B474" i="3" l="1"/>
  <c r="F473" i="3"/>
  <c r="H473" i="3"/>
  <c r="D473" i="3"/>
  <c r="J473" i="3" s="1"/>
  <c r="L473" i="3" s="1"/>
  <c r="G473" i="3"/>
  <c r="C473" i="3"/>
  <c r="E473" i="3"/>
  <c r="I472" i="3"/>
  <c r="K472" i="3" s="1"/>
  <c r="M472" i="3" s="1"/>
  <c r="T471" i="3"/>
  <c r="J458" i="2"/>
  <c r="L458" i="2" s="1"/>
  <c r="U457" i="2"/>
  <c r="T457" i="2"/>
  <c r="G459" i="2"/>
  <c r="N459" i="2" s="1"/>
  <c r="O459" i="2" s="1"/>
  <c r="P459" i="2" s="1"/>
  <c r="H459" i="2"/>
  <c r="F459" i="2"/>
  <c r="M457" i="2"/>
  <c r="Q458" i="2"/>
  <c r="R458" i="2" s="1"/>
  <c r="S458" i="2" s="1"/>
  <c r="I458" i="2"/>
  <c r="K458" i="2" s="1"/>
  <c r="M458" i="2" s="1"/>
  <c r="B460" i="2"/>
  <c r="C459" i="2"/>
  <c r="E459" i="2"/>
  <c r="D459" i="2"/>
  <c r="B475" i="3" l="1"/>
  <c r="F474" i="3"/>
  <c r="H474" i="3"/>
  <c r="D474" i="3"/>
  <c r="J474" i="3" s="1"/>
  <c r="L474" i="3" s="1"/>
  <c r="G474" i="3"/>
  <c r="C474" i="3"/>
  <c r="E474" i="3"/>
  <c r="I473" i="3"/>
  <c r="K473" i="3" s="1"/>
  <c r="M473" i="3" s="1"/>
  <c r="T472" i="3"/>
  <c r="U458" i="2"/>
  <c r="G460" i="2"/>
  <c r="N460" i="2" s="1"/>
  <c r="O460" i="2" s="1"/>
  <c r="P460" i="2" s="1"/>
  <c r="H460" i="2"/>
  <c r="F460" i="2"/>
  <c r="T458" i="2"/>
  <c r="J459" i="2"/>
  <c r="L459" i="2" s="1"/>
  <c r="Q459" i="2"/>
  <c r="R459" i="2" s="1"/>
  <c r="S459" i="2" s="1"/>
  <c r="I459" i="2"/>
  <c r="K459" i="2" s="1"/>
  <c r="B461" i="2"/>
  <c r="C460" i="2"/>
  <c r="E460" i="2"/>
  <c r="D460" i="2"/>
  <c r="B476" i="3" l="1"/>
  <c r="H475" i="3"/>
  <c r="F475" i="3"/>
  <c r="D475" i="3"/>
  <c r="J475" i="3" s="1"/>
  <c r="L475" i="3" s="1"/>
  <c r="C475" i="3"/>
  <c r="G475" i="3"/>
  <c r="E475" i="3"/>
  <c r="I474" i="3"/>
  <c r="K474" i="3" s="1"/>
  <c r="M474" i="3" s="1"/>
  <c r="T473" i="3"/>
  <c r="U459" i="2"/>
  <c r="Q460" i="2"/>
  <c r="R460" i="2" s="1"/>
  <c r="S460" i="2" s="1"/>
  <c r="I460" i="2"/>
  <c r="K460" i="2" s="1"/>
  <c r="H461" i="2"/>
  <c r="G461" i="2"/>
  <c r="N461" i="2" s="1"/>
  <c r="O461" i="2" s="1"/>
  <c r="P461" i="2" s="1"/>
  <c r="F461" i="2"/>
  <c r="J460" i="2"/>
  <c r="L460" i="2" s="1"/>
  <c r="M459" i="2"/>
  <c r="T459" i="2"/>
  <c r="B462" i="2"/>
  <c r="E461" i="2"/>
  <c r="C461" i="2"/>
  <c r="D461" i="2"/>
  <c r="I475" i="3" l="1"/>
  <c r="K475" i="3" s="1"/>
  <c r="M475" i="3" s="1"/>
  <c r="B477" i="3"/>
  <c r="F476" i="3"/>
  <c r="H476" i="3"/>
  <c r="D476" i="3"/>
  <c r="G476" i="3"/>
  <c r="C476" i="3"/>
  <c r="E476" i="3"/>
  <c r="T474" i="3"/>
  <c r="J461" i="2"/>
  <c r="L461" i="2" s="1"/>
  <c r="U460" i="2"/>
  <c r="Q461" i="2"/>
  <c r="R461" i="2" s="1"/>
  <c r="S461" i="2" s="1"/>
  <c r="I461" i="2"/>
  <c r="K461" i="2" s="1"/>
  <c r="H462" i="2"/>
  <c r="G462" i="2"/>
  <c r="N462" i="2" s="1"/>
  <c r="O462" i="2" s="1"/>
  <c r="P462" i="2" s="1"/>
  <c r="F462" i="2"/>
  <c r="T460" i="2"/>
  <c r="M460" i="2"/>
  <c r="B463" i="2"/>
  <c r="E462" i="2"/>
  <c r="C462" i="2"/>
  <c r="D462" i="2"/>
  <c r="M461" i="2" l="1"/>
  <c r="J476" i="3"/>
  <c r="L476" i="3" s="1"/>
  <c r="I476" i="3"/>
  <c r="K476" i="3" s="1"/>
  <c r="B478" i="3"/>
  <c r="F477" i="3"/>
  <c r="H477" i="3"/>
  <c r="D477" i="3"/>
  <c r="J477" i="3" s="1"/>
  <c r="L477" i="3" s="1"/>
  <c r="C477" i="3"/>
  <c r="G477" i="3"/>
  <c r="E477" i="3"/>
  <c r="T475" i="3"/>
  <c r="J462" i="2"/>
  <c r="L462" i="2" s="1"/>
  <c r="T461" i="2"/>
  <c r="Q462" i="2"/>
  <c r="R462" i="2" s="1"/>
  <c r="S462" i="2" s="1"/>
  <c r="I462" i="2"/>
  <c r="K462" i="2" s="1"/>
  <c r="H463" i="2"/>
  <c r="G463" i="2"/>
  <c r="N463" i="2" s="1"/>
  <c r="O463" i="2" s="1"/>
  <c r="P463" i="2" s="1"/>
  <c r="F463" i="2"/>
  <c r="U461" i="2"/>
  <c r="B464" i="2"/>
  <c r="C463" i="2"/>
  <c r="E463" i="2"/>
  <c r="D463" i="2"/>
  <c r="M462" i="2" l="1"/>
  <c r="M476" i="3"/>
  <c r="I477" i="3"/>
  <c r="K477" i="3" s="1"/>
  <c r="M477" i="3" s="1"/>
  <c r="T476" i="3"/>
  <c r="B479" i="3"/>
  <c r="F478" i="3"/>
  <c r="H478" i="3"/>
  <c r="D478" i="3"/>
  <c r="J478" i="3" s="1"/>
  <c r="L478" i="3" s="1"/>
  <c r="G478" i="3"/>
  <c r="C478" i="3"/>
  <c r="E478" i="3"/>
  <c r="U462" i="2"/>
  <c r="G464" i="2"/>
  <c r="N464" i="2" s="1"/>
  <c r="O464" i="2" s="1"/>
  <c r="P464" i="2" s="1"/>
  <c r="H464" i="2"/>
  <c r="F464" i="2"/>
  <c r="Q463" i="2"/>
  <c r="R463" i="2" s="1"/>
  <c r="S463" i="2" s="1"/>
  <c r="I463" i="2"/>
  <c r="K463" i="2" s="1"/>
  <c r="J463" i="2"/>
  <c r="L463" i="2" s="1"/>
  <c r="T462" i="2"/>
  <c r="B465" i="2"/>
  <c r="C464" i="2"/>
  <c r="E464" i="2"/>
  <c r="D464" i="2"/>
  <c r="I478" i="3" l="1"/>
  <c r="K478" i="3" s="1"/>
  <c r="M478" i="3" s="1"/>
  <c r="T477" i="3"/>
  <c r="B480" i="3"/>
  <c r="H479" i="3"/>
  <c r="F479" i="3"/>
  <c r="D479" i="3"/>
  <c r="J479" i="3" s="1"/>
  <c r="L479" i="3" s="1"/>
  <c r="C479" i="3"/>
  <c r="G479" i="3"/>
  <c r="E479" i="3"/>
  <c r="M463" i="2"/>
  <c r="U463" i="2"/>
  <c r="Q464" i="2"/>
  <c r="R464" i="2" s="1"/>
  <c r="S464" i="2" s="1"/>
  <c r="I464" i="2"/>
  <c r="K464" i="2" s="1"/>
  <c r="H465" i="2"/>
  <c r="G465" i="2"/>
  <c r="N465" i="2" s="1"/>
  <c r="O465" i="2" s="1"/>
  <c r="P465" i="2" s="1"/>
  <c r="F465" i="2"/>
  <c r="J464" i="2"/>
  <c r="L464" i="2" s="1"/>
  <c r="T463" i="2"/>
  <c r="B466" i="2"/>
  <c r="C465" i="2"/>
  <c r="E465" i="2"/>
  <c r="D465" i="2"/>
  <c r="T478" i="3" l="1"/>
  <c r="I479" i="3"/>
  <c r="K479" i="3" s="1"/>
  <c r="M479" i="3" s="1"/>
  <c r="B481" i="3"/>
  <c r="F480" i="3"/>
  <c r="H480" i="3"/>
  <c r="D480" i="3"/>
  <c r="C480" i="3"/>
  <c r="G480" i="3"/>
  <c r="E480" i="3"/>
  <c r="J465" i="2"/>
  <c r="L465" i="2" s="1"/>
  <c r="U464" i="2"/>
  <c r="H466" i="2"/>
  <c r="G466" i="2"/>
  <c r="N466" i="2" s="1"/>
  <c r="O466" i="2" s="1"/>
  <c r="P466" i="2" s="1"/>
  <c r="F466" i="2"/>
  <c r="Q465" i="2"/>
  <c r="R465" i="2" s="1"/>
  <c r="S465" i="2" s="1"/>
  <c r="I465" i="2"/>
  <c r="K465" i="2" s="1"/>
  <c r="T464" i="2"/>
  <c r="M464" i="2"/>
  <c r="B467" i="2"/>
  <c r="E466" i="2"/>
  <c r="C466" i="2"/>
  <c r="D466" i="2"/>
  <c r="I480" i="3" l="1"/>
  <c r="K480" i="3" s="1"/>
  <c r="B482" i="3"/>
  <c r="F481" i="3"/>
  <c r="H481" i="3"/>
  <c r="D481" i="3"/>
  <c r="C481" i="3"/>
  <c r="G481" i="3"/>
  <c r="E481" i="3"/>
  <c r="T479" i="3"/>
  <c r="J480" i="3"/>
  <c r="L480" i="3" s="1"/>
  <c r="M465" i="2"/>
  <c r="U465" i="2"/>
  <c r="T465" i="2"/>
  <c r="H467" i="2"/>
  <c r="G467" i="2"/>
  <c r="N467" i="2" s="1"/>
  <c r="O467" i="2" s="1"/>
  <c r="P467" i="2" s="1"/>
  <c r="F467" i="2"/>
  <c r="J466" i="2"/>
  <c r="L466" i="2" s="1"/>
  <c r="Q466" i="2"/>
  <c r="R466" i="2" s="1"/>
  <c r="S466" i="2" s="1"/>
  <c r="I466" i="2"/>
  <c r="K466" i="2" s="1"/>
  <c r="B468" i="2"/>
  <c r="E467" i="2"/>
  <c r="C467" i="2"/>
  <c r="D467" i="2"/>
  <c r="T480" i="3" l="1"/>
  <c r="I481" i="3"/>
  <c r="K481" i="3" s="1"/>
  <c r="B483" i="3"/>
  <c r="F482" i="3"/>
  <c r="H482" i="3"/>
  <c r="D482" i="3"/>
  <c r="G482" i="3"/>
  <c r="C482" i="3"/>
  <c r="E482" i="3"/>
  <c r="J481" i="3"/>
  <c r="L481" i="3" s="1"/>
  <c r="M480" i="3"/>
  <c r="J467" i="2"/>
  <c r="L467" i="2" s="1"/>
  <c r="M466" i="2"/>
  <c r="U466" i="2"/>
  <c r="Q467" i="2"/>
  <c r="R467" i="2" s="1"/>
  <c r="S467" i="2" s="1"/>
  <c r="I467" i="2"/>
  <c r="K467" i="2" s="1"/>
  <c r="M467" i="2" s="1"/>
  <c r="G468" i="2"/>
  <c r="N468" i="2" s="1"/>
  <c r="O468" i="2" s="1"/>
  <c r="P468" i="2" s="1"/>
  <c r="H468" i="2"/>
  <c r="F468" i="2"/>
  <c r="T466" i="2"/>
  <c r="B469" i="2"/>
  <c r="E468" i="2"/>
  <c r="C468" i="2"/>
  <c r="D468" i="2"/>
  <c r="I482" i="3" l="1"/>
  <c r="K482" i="3" s="1"/>
  <c r="J482" i="3"/>
  <c r="L482" i="3" s="1"/>
  <c r="M481" i="3"/>
  <c r="B484" i="3"/>
  <c r="H483" i="3"/>
  <c r="F483" i="3"/>
  <c r="D483" i="3"/>
  <c r="G483" i="3"/>
  <c r="C483" i="3"/>
  <c r="E483" i="3"/>
  <c r="T481" i="3"/>
  <c r="J468" i="2"/>
  <c r="L468" i="2" s="1"/>
  <c r="U467" i="2"/>
  <c r="Q468" i="2"/>
  <c r="R468" i="2" s="1"/>
  <c r="S468" i="2" s="1"/>
  <c r="I468" i="2"/>
  <c r="K468" i="2" s="1"/>
  <c r="H469" i="2"/>
  <c r="G469" i="2"/>
  <c r="N469" i="2" s="1"/>
  <c r="O469" i="2" s="1"/>
  <c r="P469" i="2" s="1"/>
  <c r="F469" i="2"/>
  <c r="T467" i="2"/>
  <c r="B470" i="2"/>
  <c r="E469" i="2"/>
  <c r="C469" i="2"/>
  <c r="D469" i="2"/>
  <c r="T482" i="3" l="1"/>
  <c r="J483" i="3"/>
  <c r="L483" i="3" s="1"/>
  <c r="I483" i="3"/>
  <c r="K483" i="3" s="1"/>
  <c r="M483" i="3" s="1"/>
  <c r="B485" i="3"/>
  <c r="F484" i="3"/>
  <c r="H484" i="3"/>
  <c r="D484" i="3"/>
  <c r="C484" i="3"/>
  <c r="G484" i="3"/>
  <c r="E484" i="3"/>
  <c r="M482" i="3"/>
  <c r="M468" i="2"/>
  <c r="U468" i="2"/>
  <c r="H470" i="2"/>
  <c r="G470" i="2"/>
  <c r="N470" i="2" s="1"/>
  <c r="O470" i="2" s="1"/>
  <c r="P470" i="2" s="1"/>
  <c r="F470" i="2"/>
  <c r="Q469" i="2"/>
  <c r="R469" i="2" s="1"/>
  <c r="S469" i="2" s="1"/>
  <c r="I469" i="2"/>
  <c r="K469" i="2" s="1"/>
  <c r="J469" i="2"/>
  <c r="L469" i="2" s="1"/>
  <c r="T468" i="2"/>
  <c r="B471" i="2"/>
  <c r="E470" i="2"/>
  <c r="C470" i="2"/>
  <c r="D470" i="2"/>
  <c r="J484" i="3" l="1"/>
  <c r="L484" i="3" s="1"/>
  <c r="B486" i="3"/>
  <c r="F485" i="3"/>
  <c r="H485" i="3"/>
  <c r="D485" i="3"/>
  <c r="C485" i="3"/>
  <c r="E485" i="3"/>
  <c r="G485" i="3"/>
  <c r="I484" i="3"/>
  <c r="K484" i="3" s="1"/>
  <c r="T483" i="3"/>
  <c r="J470" i="2"/>
  <c r="L470" i="2" s="1"/>
  <c r="U469" i="2"/>
  <c r="H471" i="2"/>
  <c r="G471" i="2"/>
  <c r="N471" i="2" s="1"/>
  <c r="O471" i="2" s="1"/>
  <c r="P471" i="2" s="1"/>
  <c r="F471" i="2"/>
  <c r="T469" i="2"/>
  <c r="M469" i="2"/>
  <c r="Q470" i="2"/>
  <c r="R470" i="2" s="1"/>
  <c r="S470" i="2" s="1"/>
  <c r="I470" i="2"/>
  <c r="K470" i="2" s="1"/>
  <c r="M470" i="2" s="1"/>
  <c r="B472" i="2"/>
  <c r="C471" i="2"/>
  <c r="E471" i="2"/>
  <c r="D471" i="2"/>
  <c r="M484" i="3" l="1"/>
  <c r="J485" i="3"/>
  <c r="L485" i="3" s="1"/>
  <c r="I485" i="3"/>
  <c r="K485" i="3" s="1"/>
  <c r="T484" i="3"/>
  <c r="B487" i="3"/>
  <c r="F486" i="3"/>
  <c r="H486" i="3"/>
  <c r="D486" i="3"/>
  <c r="C486" i="3"/>
  <c r="G486" i="3"/>
  <c r="E486" i="3"/>
  <c r="U470" i="2"/>
  <c r="G472" i="2"/>
  <c r="N472" i="2" s="1"/>
  <c r="O472" i="2" s="1"/>
  <c r="P472" i="2" s="1"/>
  <c r="H472" i="2"/>
  <c r="F472" i="2"/>
  <c r="J471" i="2"/>
  <c r="L471" i="2" s="1"/>
  <c r="T470" i="2"/>
  <c r="Q471" i="2"/>
  <c r="R471" i="2" s="1"/>
  <c r="S471" i="2" s="1"/>
  <c r="I471" i="2"/>
  <c r="K471" i="2" s="1"/>
  <c r="B473" i="2"/>
  <c r="E472" i="2"/>
  <c r="C472" i="2"/>
  <c r="D472" i="2"/>
  <c r="M485" i="3" l="1"/>
  <c r="I486" i="3"/>
  <c r="K486" i="3" s="1"/>
  <c r="B488" i="3"/>
  <c r="H487" i="3"/>
  <c r="F487" i="3"/>
  <c r="D487" i="3"/>
  <c r="J487" i="3" s="1"/>
  <c r="L487" i="3" s="1"/>
  <c r="G487" i="3"/>
  <c r="C487" i="3"/>
  <c r="E487" i="3"/>
  <c r="J486" i="3"/>
  <c r="L486" i="3" s="1"/>
  <c r="T485" i="3"/>
  <c r="J472" i="2"/>
  <c r="L472" i="2" s="1"/>
  <c r="M471" i="2"/>
  <c r="U471" i="2"/>
  <c r="T471" i="2"/>
  <c r="H473" i="2"/>
  <c r="G473" i="2"/>
  <c r="N473" i="2" s="1"/>
  <c r="O473" i="2" s="1"/>
  <c r="P473" i="2" s="1"/>
  <c r="F473" i="2"/>
  <c r="Q472" i="2"/>
  <c r="R472" i="2" s="1"/>
  <c r="S472" i="2" s="1"/>
  <c r="I472" i="2"/>
  <c r="K472" i="2" s="1"/>
  <c r="M472" i="2" s="1"/>
  <c r="B474" i="2"/>
  <c r="E473" i="2"/>
  <c r="C473" i="2"/>
  <c r="D473" i="2"/>
  <c r="B489" i="3" l="1"/>
  <c r="F488" i="3"/>
  <c r="H488" i="3"/>
  <c r="D488" i="3"/>
  <c r="C488" i="3"/>
  <c r="G488" i="3"/>
  <c r="E488" i="3"/>
  <c r="T486" i="3"/>
  <c r="I487" i="3"/>
  <c r="K487" i="3" s="1"/>
  <c r="M487" i="3" s="1"/>
  <c r="M486" i="3"/>
  <c r="J473" i="2"/>
  <c r="L473" i="2" s="1"/>
  <c r="T472" i="2"/>
  <c r="Q473" i="2"/>
  <c r="R473" i="2" s="1"/>
  <c r="S473" i="2" s="1"/>
  <c r="I473" i="2"/>
  <c r="K473" i="2" s="1"/>
  <c r="H474" i="2"/>
  <c r="G474" i="2"/>
  <c r="N474" i="2" s="1"/>
  <c r="O474" i="2" s="1"/>
  <c r="P474" i="2" s="1"/>
  <c r="F474" i="2"/>
  <c r="U472" i="2"/>
  <c r="B475" i="2"/>
  <c r="E474" i="2"/>
  <c r="C474" i="2"/>
  <c r="D474" i="2"/>
  <c r="J488" i="3" l="1"/>
  <c r="L488" i="3" s="1"/>
  <c r="I488" i="3"/>
  <c r="K488" i="3" s="1"/>
  <c r="T487" i="3"/>
  <c r="B490" i="3"/>
  <c r="F489" i="3"/>
  <c r="H489" i="3"/>
  <c r="D489" i="3"/>
  <c r="C489" i="3"/>
  <c r="G489" i="3"/>
  <c r="E489" i="3"/>
  <c r="M473" i="2"/>
  <c r="U473" i="2"/>
  <c r="G475" i="2"/>
  <c r="N475" i="2" s="1"/>
  <c r="O475" i="2" s="1"/>
  <c r="P475" i="2" s="1"/>
  <c r="H475" i="2"/>
  <c r="F475" i="2"/>
  <c r="Q474" i="2"/>
  <c r="R474" i="2" s="1"/>
  <c r="S474" i="2" s="1"/>
  <c r="I474" i="2"/>
  <c r="K474" i="2" s="1"/>
  <c r="J474" i="2"/>
  <c r="L474" i="2" s="1"/>
  <c r="T473" i="2"/>
  <c r="B476" i="2"/>
  <c r="C475" i="2"/>
  <c r="E475" i="2"/>
  <c r="D475" i="2"/>
  <c r="M488" i="3" l="1"/>
  <c r="J489" i="3"/>
  <c r="L489" i="3" s="1"/>
  <c r="T488" i="3"/>
  <c r="I489" i="3"/>
  <c r="K489" i="3" s="1"/>
  <c r="B491" i="3"/>
  <c r="F490" i="3"/>
  <c r="H490" i="3"/>
  <c r="D490" i="3"/>
  <c r="G490" i="3"/>
  <c r="C490" i="3"/>
  <c r="E490" i="3"/>
  <c r="U474" i="2"/>
  <c r="Q475" i="2"/>
  <c r="R475" i="2" s="1"/>
  <c r="S475" i="2" s="1"/>
  <c r="I475" i="2"/>
  <c r="K475" i="2" s="1"/>
  <c r="M474" i="2"/>
  <c r="G476" i="2"/>
  <c r="N476" i="2" s="1"/>
  <c r="O476" i="2" s="1"/>
  <c r="P476" i="2" s="1"/>
  <c r="H476" i="2"/>
  <c r="F476" i="2"/>
  <c r="J475" i="2"/>
  <c r="L475" i="2" s="1"/>
  <c r="T474" i="2"/>
  <c r="B477" i="2"/>
  <c r="C476" i="2"/>
  <c r="E476" i="2"/>
  <c r="D476" i="2"/>
  <c r="J476" i="2" s="1"/>
  <c r="L476" i="2" s="1"/>
  <c r="M489" i="3" l="1"/>
  <c r="I490" i="3"/>
  <c r="K490" i="3" s="1"/>
  <c r="B492" i="3"/>
  <c r="H491" i="3"/>
  <c r="F491" i="3"/>
  <c r="D491" i="3"/>
  <c r="J491" i="3" s="1"/>
  <c r="L491" i="3" s="1"/>
  <c r="C491" i="3"/>
  <c r="G491" i="3"/>
  <c r="E491" i="3"/>
  <c r="J490" i="3"/>
  <c r="L490" i="3" s="1"/>
  <c r="T489" i="3"/>
  <c r="M475" i="2"/>
  <c r="U475" i="2"/>
  <c r="H477" i="2"/>
  <c r="G477" i="2"/>
  <c r="N477" i="2" s="1"/>
  <c r="O477" i="2" s="1"/>
  <c r="P477" i="2" s="1"/>
  <c r="F477" i="2"/>
  <c r="Q476" i="2"/>
  <c r="R476" i="2" s="1"/>
  <c r="S476" i="2" s="1"/>
  <c r="I476" i="2"/>
  <c r="K476" i="2" s="1"/>
  <c r="M476" i="2" s="1"/>
  <c r="T475" i="2"/>
  <c r="B478" i="2"/>
  <c r="E477" i="2"/>
  <c r="C477" i="2"/>
  <c r="D477" i="2"/>
  <c r="B493" i="3" l="1"/>
  <c r="F492" i="3"/>
  <c r="H492" i="3"/>
  <c r="D492" i="3"/>
  <c r="J492" i="3" s="1"/>
  <c r="L492" i="3" s="1"/>
  <c r="G492" i="3"/>
  <c r="E492" i="3"/>
  <c r="C492" i="3"/>
  <c r="T490" i="3"/>
  <c r="I491" i="3"/>
  <c r="K491" i="3" s="1"/>
  <c r="M491" i="3" s="1"/>
  <c r="M490" i="3"/>
  <c r="J477" i="2"/>
  <c r="L477" i="2" s="1"/>
  <c r="U476" i="2"/>
  <c r="T476" i="2"/>
  <c r="H478" i="2"/>
  <c r="G478" i="2"/>
  <c r="N478" i="2" s="1"/>
  <c r="O478" i="2" s="1"/>
  <c r="P478" i="2" s="1"/>
  <c r="F478" i="2"/>
  <c r="Q477" i="2"/>
  <c r="R477" i="2" s="1"/>
  <c r="S477" i="2" s="1"/>
  <c r="I477" i="2"/>
  <c r="K477" i="2" s="1"/>
  <c r="B479" i="2"/>
  <c r="E478" i="2"/>
  <c r="C478" i="2"/>
  <c r="D478" i="2"/>
  <c r="M477" i="2" l="1"/>
  <c r="I492" i="3"/>
  <c r="K492" i="3" s="1"/>
  <c r="M492" i="3" s="1"/>
  <c r="T491" i="3"/>
  <c r="B494" i="3"/>
  <c r="F493" i="3"/>
  <c r="H493" i="3"/>
  <c r="D493" i="3"/>
  <c r="J493" i="3" s="1"/>
  <c r="L493" i="3" s="1"/>
  <c r="C493" i="3"/>
  <c r="G493" i="3"/>
  <c r="E493" i="3"/>
  <c r="U477" i="2"/>
  <c r="H479" i="2"/>
  <c r="G479" i="2"/>
  <c r="N479" i="2" s="1"/>
  <c r="O479" i="2" s="1"/>
  <c r="P479" i="2" s="1"/>
  <c r="F479" i="2"/>
  <c r="J478" i="2"/>
  <c r="L478" i="2" s="1"/>
  <c r="Q478" i="2"/>
  <c r="R478" i="2" s="1"/>
  <c r="S478" i="2" s="1"/>
  <c r="I478" i="2"/>
  <c r="K478" i="2" s="1"/>
  <c r="M478" i="2" s="1"/>
  <c r="T477" i="2"/>
  <c r="B480" i="2"/>
  <c r="C479" i="2"/>
  <c r="E479" i="2"/>
  <c r="D479" i="2"/>
  <c r="I493" i="3" l="1"/>
  <c r="K493" i="3" s="1"/>
  <c r="M493" i="3" s="1"/>
  <c r="T492" i="3"/>
  <c r="B495" i="3"/>
  <c r="F494" i="3"/>
  <c r="H494" i="3"/>
  <c r="D494" i="3"/>
  <c r="J494" i="3" s="1"/>
  <c r="L494" i="3" s="1"/>
  <c r="G494" i="3"/>
  <c r="C494" i="3"/>
  <c r="E494" i="3"/>
  <c r="J479" i="2"/>
  <c r="L479" i="2" s="1"/>
  <c r="U478" i="2"/>
  <c r="G480" i="2"/>
  <c r="N480" i="2" s="1"/>
  <c r="O480" i="2" s="1"/>
  <c r="P480" i="2" s="1"/>
  <c r="H480" i="2"/>
  <c r="F480" i="2"/>
  <c r="T478" i="2"/>
  <c r="Q479" i="2"/>
  <c r="R479" i="2" s="1"/>
  <c r="S479" i="2" s="1"/>
  <c r="I479" i="2"/>
  <c r="K479" i="2" s="1"/>
  <c r="B481" i="2"/>
  <c r="C480" i="2"/>
  <c r="E480" i="2"/>
  <c r="D480" i="2"/>
  <c r="I494" i="3" l="1"/>
  <c r="K494" i="3" s="1"/>
  <c r="M494" i="3" s="1"/>
  <c r="T493" i="3"/>
  <c r="B496" i="3"/>
  <c r="H495" i="3"/>
  <c r="F495" i="3"/>
  <c r="D495" i="3"/>
  <c r="J495" i="3" s="1"/>
  <c r="L495" i="3" s="1"/>
  <c r="C495" i="3"/>
  <c r="E495" i="3"/>
  <c r="G495" i="3"/>
  <c r="J480" i="2"/>
  <c r="L480" i="2" s="1"/>
  <c r="M479" i="2"/>
  <c r="T479" i="2"/>
  <c r="U479" i="2"/>
  <c r="Q480" i="2"/>
  <c r="R480" i="2" s="1"/>
  <c r="S480" i="2" s="1"/>
  <c r="I480" i="2"/>
  <c r="K480" i="2" s="1"/>
  <c r="M480" i="2" s="1"/>
  <c r="H481" i="2"/>
  <c r="G481" i="2"/>
  <c r="N481" i="2" s="1"/>
  <c r="O481" i="2" s="1"/>
  <c r="P481" i="2" s="1"/>
  <c r="F481" i="2"/>
  <c r="B482" i="2"/>
  <c r="C481" i="2"/>
  <c r="E481" i="2"/>
  <c r="D481" i="2"/>
  <c r="T494" i="3" l="1"/>
  <c r="I495" i="3"/>
  <c r="K495" i="3" s="1"/>
  <c r="M495" i="3" s="1"/>
  <c r="B497" i="3"/>
  <c r="F496" i="3"/>
  <c r="H496" i="3"/>
  <c r="D496" i="3"/>
  <c r="C496" i="3"/>
  <c r="G496" i="3"/>
  <c r="E496" i="3"/>
  <c r="J481" i="2"/>
  <c r="L481" i="2" s="1"/>
  <c r="U480" i="2"/>
  <c r="Q481" i="2"/>
  <c r="R481" i="2" s="1"/>
  <c r="S481" i="2" s="1"/>
  <c r="I481" i="2"/>
  <c r="K481" i="2" s="1"/>
  <c r="H482" i="2"/>
  <c r="G482" i="2"/>
  <c r="N482" i="2" s="1"/>
  <c r="O482" i="2" s="1"/>
  <c r="P482" i="2" s="1"/>
  <c r="F482" i="2"/>
  <c r="T480" i="2"/>
  <c r="B483" i="2"/>
  <c r="E482" i="2"/>
  <c r="C482" i="2"/>
  <c r="D482" i="2"/>
  <c r="M481" i="2" l="1"/>
  <c r="I496" i="3"/>
  <c r="K496" i="3" s="1"/>
  <c r="B498" i="3"/>
  <c r="F497" i="3"/>
  <c r="H497" i="3"/>
  <c r="D497" i="3"/>
  <c r="C497" i="3"/>
  <c r="E497" i="3"/>
  <c r="G497" i="3"/>
  <c r="J496" i="3"/>
  <c r="L496" i="3" s="1"/>
  <c r="T495" i="3"/>
  <c r="U481" i="2"/>
  <c r="J482" i="2"/>
  <c r="L482" i="2" s="1"/>
  <c r="H483" i="2"/>
  <c r="G483" i="2"/>
  <c r="N483" i="2" s="1"/>
  <c r="O483" i="2" s="1"/>
  <c r="P483" i="2" s="1"/>
  <c r="F483" i="2"/>
  <c r="Q482" i="2"/>
  <c r="R482" i="2" s="1"/>
  <c r="S482" i="2" s="1"/>
  <c r="I482" i="2"/>
  <c r="K482" i="2" s="1"/>
  <c r="T481" i="2"/>
  <c r="B484" i="2"/>
  <c r="E483" i="2"/>
  <c r="C483" i="2"/>
  <c r="D483" i="2"/>
  <c r="M482" i="2" l="1"/>
  <c r="J497" i="3"/>
  <c r="L497" i="3" s="1"/>
  <c r="M496" i="3"/>
  <c r="I497" i="3"/>
  <c r="K497" i="3" s="1"/>
  <c r="B499" i="3"/>
  <c r="F498" i="3"/>
  <c r="H498" i="3"/>
  <c r="D498" i="3"/>
  <c r="G498" i="3"/>
  <c r="C498" i="3"/>
  <c r="E498" i="3"/>
  <c r="T496" i="3"/>
  <c r="U482" i="2"/>
  <c r="J483" i="2"/>
  <c r="L483" i="2" s="1"/>
  <c r="Q483" i="2"/>
  <c r="R483" i="2" s="1"/>
  <c r="S483" i="2" s="1"/>
  <c r="I483" i="2"/>
  <c r="K483" i="2" s="1"/>
  <c r="G484" i="2"/>
  <c r="N484" i="2" s="1"/>
  <c r="O484" i="2" s="1"/>
  <c r="P484" i="2" s="1"/>
  <c r="H484" i="2"/>
  <c r="F484" i="2"/>
  <c r="T482" i="2"/>
  <c r="B485" i="2"/>
  <c r="E484" i="2"/>
  <c r="C484" i="2"/>
  <c r="D484" i="2"/>
  <c r="J484" i="2" s="1"/>
  <c r="L484" i="2" s="1"/>
  <c r="M497" i="3" l="1"/>
  <c r="B500" i="3"/>
  <c r="H499" i="3"/>
  <c r="F499" i="3"/>
  <c r="D499" i="3"/>
  <c r="C499" i="3"/>
  <c r="G499" i="3"/>
  <c r="E499" i="3"/>
  <c r="T497" i="3"/>
  <c r="I498" i="3"/>
  <c r="K498" i="3" s="1"/>
  <c r="J498" i="3"/>
  <c r="L498" i="3" s="1"/>
  <c r="M483" i="2"/>
  <c r="U483" i="2"/>
  <c r="T483" i="2"/>
  <c r="H485" i="2"/>
  <c r="G485" i="2"/>
  <c r="N485" i="2" s="1"/>
  <c r="O485" i="2" s="1"/>
  <c r="P485" i="2" s="1"/>
  <c r="F485" i="2"/>
  <c r="Q484" i="2"/>
  <c r="R484" i="2" s="1"/>
  <c r="S484" i="2" s="1"/>
  <c r="I484" i="2"/>
  <c r="K484" i="2" s="1"/>
  <c r="M484" i="2" s="1"/>
  <c r="B486" i="2"/>
  <c r="E485" i="2"/>
  <c r="C485" i="2"/>
  <c r="D485" i="2"/>
  <c r="M498" i="3" l="1"/>
  <c r="J499" i="3"/>
  <c r="L499" i="3" s="1"/>
  <c r="I499" i="3"/>
  <c r="K499" i="3" s="1"/>
  <c r="B501" i="3"/>
  <c r="F500" i="3"/>
  <c r="H500" i="3"/>
  <c r="D500" i="3"/>
  <c r="C500" i="3"/>
  <c r="G500" i="3"/>
  <c r="E500" i="3"/>
  <c r="T498" i="3"/>
  <c r="J485" i="2"/>
  <c r="L485" i="2" s="1"/>
  <c r="U484" i="2"/>
  <c r="H486" i="2"/>
  <c r="G486" i="2"/>
  <c r="N486" i="2" s="1"/>
  <c r="O486" i="2" s="1"/>
  <c r="P486" i="2" s="1"/>
  <c r="F486" i="2"/>
  <c r="Q485" i="2"/>
  <c r="R485" i="2" s="1"/>
  <c r="S485" i="2" s="1"/>
  <c r="I485" i="2"/>
  <c r="K485" i="2" s="1"/>
  <c r="T484" i="2"/>
  <c r="B487" i="2"/>
  <c r="E486" i="2"/>
  <c r="C486" i="2"/>
  <c r="D486" i="2"/>
  <c r="M499" i="3" l="1"/>
  <c r="J500" i="3"/>
  <c r="L500" i="3" s="1"/>
  <c r="I500" i="3"/>
  <c r="K500" i="3" s="1"/>
  <c r="B502" i="3"/>
  <c r="F501" i="3"/>
  <c r="H501" i="3"/>
  <c r="D501" i="3"/>
  <c r="J501" i="3" s="1"/>
  <c r="L501" i="3" s="1"/>
  <c r="C501" i="3"/>
  <c r="G501" i="3"/>
  <c r="E501" i="3"/>
  <c r="T499" i="3"/>
  <c r="M485" i="2"/>
  <c r="U485" i="2"/>
  <c r="J486" i="2"/>
  <c r="L486" i="2" s="1"/>
  <c r="Q486" i="2"/>
  <c r="R486" i="2" s="1"/>
  <c r="S486" i="2" s="1"/>
  <c r="I486" i="2"/>
  <c r="K486" i="2" s="1"/>
  <c r="G487" i="2"/>
  <c r="N487" i="2" s="1"/>
  <c r="O487" i="2" s="1"/>
  <c r="P487" i="2" s="1"/>
  <c r="H487" i="2"/>
  <c r="F487" i="2"/>
  <c r="T485" i="2"/>
  <c r="B488" i="2"/>
  <c r="C487" i="2"/>
  <c r="E487" i="2"/>
  <c r="D487" i="2"/>
  <c r="M500" i="3" l="1"/>
  <c r="B503" i="3"/>
  <c r="F502" i="3"/>
  <c r="H502" i="3"/>
  <c r="D502" i="3"/>
  <c r="C502" i="3"/>
  <c r="G502" i="3"/>
  <c r="E502" i="3"/>
  <c r="I501" i="3"/>
  <c r="K501" i="3" s="1"/>
  <c r="M501" i="3" s="1"/>
  <c r="T500" i="3"/>
  <c r="U486" i="2"/>
  <c r="Q487" i="2"/>
  <c r="R487" i="2" s="1"/>
  <c r="S487" i="2" s="1"/>
  <c r="I487" i="2"/>
  <c r="K487" i="2" s="1"/>
  <c r="G488" i="2"/>
  <c r="N488" i="2" s="1"/>
  <c r="O488" i="2" s="1"/>
  <c r="P488" i="2" s="1"/>
  <c r="H488" i="2"/>
  <c r="F488" i="2"/>
  <c r="J487" i="2"/>
  <c r="L487" i="2" s="1"/>
  <c r="M486" i="2"/>
  <c r="T486" i="2"/>
  <c r="B489" i="2"/>
  <c r="E488" i="2"/>
  <c r="C488" i="2"/>
  <c r="D488" i="2"/>
  <c r="J502" i="3" l="1"/>
  <c r="L502" i="3" s="1"/>
  <c r="I502" i="3"/>
  <c r="K502" i="3" s="1"/>
  <c r="M502" i="3" s="1"/>
  <c r="T501" i="3"/>
  <c r="B504" i="3"/>
  <c r="H503" i="3"/>
  <c r="F503" i="3"/>
  <c r="D503" i="3"/>
  <c r="G503" i="3"/>
  <c r="E503" i="3"/>
  <c r="C503" i="3"/>
  <c r="J488" i="2"/>
  <c r="L488" i="2" s="1"/>
  <c r="H489" i="2"/>
  <c r="G489" i="2"/>
  <c r="N489" i="2" s="1"/>
  <c r="O489" i="2" s="1"/>
  <c r="P489" i="2" s="1"/>
  <c r="F489" i="2"/>
  <c r="Q488" i="2"/>
  <c r="R488" i="2" s="1"/>
  <c r="S488" i="2" s="1"/>
  <c r="I488" i="2"/>
  <c r="K488" i="2" s="1"/>
  <c r="T487" i="2"/>
  <c r="M487" i="2"/>
  <c r="U487" i="2"/>
  <c r="B490" i="2"/>
  <c r="E489" i="2"/>
  <c r="C489" i="2"/>
  <c r="D489" i="2"/>
  <c r="J503" i="3" l="1"/>
  <c r="L503" i="3" s="1"/>
  <c r="I503" i="3"/>
  <c r="K503" i="3" s="1"/>
  <c r="T502" i="3"/>
  <c r="B505" i="3"/>
  <c r="F504" i="3"/>
  <c r="H504" i="3"/>
  <c r="D504" i="3"/>
  <c r="J504" i="3" s="1"/>
  <c r="L504" i="3" s="1"/>
  <c r="C504" i="3"/>
  <c r="G504" i="3"/>
  <c r="E504" i="3"/>
  <c r="M488" i="2"/>
  <c r="U488" i="2"/>
  <c r="H490" i="2"/>
  <c r="G490" i="2"/>
  <c r="N490" i="2" s="1"/>
  <c r="O490" i="2" s="1"/>
  <c r="P490" i="2" s="1"/>
  <c r="F490" i="2"/>
  <c r="J489" i="2"/>
  <c r="L489" i="2" s="1"/>
  <c r="T488" i="2"/>
  <c r="Q489" i="2"/>
  <c r="R489" i="2" s="1"/>
  <c r="S489" i="2" s="1"/>
  <c r="I489" i="2"/>
  <c r="K489" i="2" s="1"/>
  <c r="E490" i="2"/>
  <c r="C490" i="2"/>
  <c r="D490" i="2"/>
  <c r="B491" i="2"/>
  <c r="M503" i="3" l="1"/>
  <c r="I504" i="3"/>
  <c r="K504" i="3" s="1"/>
  <c r="M504" i="3" s="1"/>
  <c r="T503" i="3"/>
  <c r="B506" i="3"/>
  <c r="F505" i="3"/>
  <c r="D505" i="3"/>
  <c r="H505" i="3"/>
  <c r="E505" i="3"/>
  <c r="C505" i="3"/>
  <c r="G505" i="3"/>
  <c r="J490" i="2"/>
  <c r="L490" i="2" s="1"/>
  <c r="U489" i="2"/>
  <c r="Q490" i="2"/>
  <c r="R490" i="2" s="1"/>
  <c r="S490" i="2" s="1"/>
  <c r="I490" i="2"/>
  <c r="K490" i="2" s="1"/>
  <c r="H491" i="2"/>
  <c r="H492" i="2" s="1"/>
  <c r="G491" i="2"/>
  <c r="B492" i="2"/>
  <c r="F491" i="2"/>
  <c r="M489" i="2"/>
  <c r="T489" i="2"/>
  <c r="C491" i="2"/>
  <c r="C492" i="2" s="1"/>
  <c r="E491" i="2"/>
  <c r="E492" i="2" s="1"/>
  <c r="D491" i="2"/>
  <c r="B18" i="2" l="1" a="1"/>
  <c r="B18" i="2" s="1"/>
  <c r="B19" i="2" s="1"/>
  <c r="J505" i="3"/>
  <c r="L505" i="3" s="1"/>
  <c r="I505" i="3"/>
  <c r="K505" i="3" s="1"/>
  <c r="T504" i="3"/>
  <c r="B507" i="3"/>
  <c r="F506" i="3"/>
  <c r="H506" i="3"/>
  <c r="D506" i="3"/>
  <c r="J506" i="3" s="1"/>
  <c r="L506" i="3" s="1"/>
  <c r="G506" i="3"/>
  <c r="C506" i="3"/>
  <c r="E506" i="3"/>
  <c r="M490" i="2"/>
  <c r="N491" i="2"/>
  <c r="O491" i="2" s="1"/>
  <c r="P491" i="2" s="1"/>
  <c r="A32" i="2" s="1"/>
  <c r="G492" i="2"/>
  <c r="U490" i="2"/>
  <c r="J491" i="2"/>
  <c r="L491" i="2" s="1"/>
  <c r="D492" i="2"/>
  <c r="J492" i="2" s="1"/>
  <c r="Q491" i="2"/>
  <c r="R491" i="2" s="1"/>
  <c r="S491" i="2" s="1"/>
  <c r="I491" i="2"/>
  <c r="K491" i="2" s="1"/>
  <c r="T490" i="2"/>
  <c r="M505" i="3" l="1"/>
  <c r="I506" i="3"/>
  <c r="K506" i="3" s="1"/>
  <c r="M506" i="3" s="1"/>
  <c r="T505" i="3"/>
  <c r="B508" i="3"/>
  <c r="F507" i="3"/>
  <c r="H507" i="3"/>
  <c r="D507" i="3"/>
  <c r="J507" i="3" s="1"/>
  <c r="L507" i="3" s="1"/>
  <c r="C507" i="3"/>
  <c r="G507" i="3"/>
  <c r="E507" i="3"/>
  <c r="I492" i="2"/>
  <c r="K492" i="2" s="1"/>
  <c r="M491" i="2"/>
  <c r="B17" i="2" s="1"/>
  <c r="U491" i="2"/>
  <c r="T491" i="2"/>
  <c r="B22" i="2" s="1"/>
  <c r="I507" i="3" l="1"/>
  <c r="K507" i="3" s="1"/>
  <c r="M507" i="3" s="1"/>
  <c r="T506" i="3"/>
  <c r="B509" i="3"/>
  <c r="F508" i="3"/>
  <c r="D508" i="3"/>
  <c r="H508" i="3"/>
  <c r="G508" i="3"/>
  <c r="C508" i="3"/>
  <c r="E508" i="3"/>
  <c r="B20" i="2"/>
  <c r="B21" i="2" s="1"/>
  <c r="B25" i="2"/>
  <c r="B26" i="2" s="1"/>
  <c r="B23" i="2"/>
  <c r="J508" i="3" l="1"/>
  <c r="L508" i="3" s="1"/>
  <c r="T507" i="3"/>
  <c r="I508" i="3"/>
  <c r="K508" i="3" s="1"/>
  <c r="B510" i="3"/>
  <c r="F509" i="3"/>
  <c r="D509" i="3"/>
  <c r="H509" i="3"/>
  <c r="C509" i="3"/>
  <c r="E509" i="3"/>
  <c r="G509" i="3"/>
  <c r="M508" i="3" l="1"/>
  <c r="I509" i="3"/>
  <c r="K509" i="3" s="1"/>
  <c r="B511" i="3"/>
  <c r="F510" i="3"/>
  <c r="H510" i="3"/>
  <c r="D510" i="3"/>
  <c r="G510" i="3"/>
  <c r="C510" i="3"/>
  <c r="E510" i="3"/>
  <c r="J509" i="3"/>
  <c r="L509" i="3" s="1"/>
  <c r="T508" i="3"/>
  <c r="T509" i="3" l="1"/>
  <c r="I510" i="3"/>
  <c r="K510" i="3" s="1"/>
  <c r="B512" i="3"/>
  <c r="F511" i="3"/>
  <c r="H511" i="3"/>
  <c r="D511" i="3"/>
  <c r="J511" i="3" s="1"/>
  <c r="L511" i="3" s="1"/>
  <c r="C511" i="3"/>
  <c r="G511" i="3"/>
  <c r="E511" i="3"/>
  <c r="J510" i="3"/>
  <c r="L510" i="3" s="1"/>
  <c r="M509" i="3"/>
  <c r="I511" i="3" l="1"/>
  <c r="K511" i="3" s="1"/>
  <c r="M511" i="3" s="1"/>
  <c r="T510" i="3"/>
  <c r="M510" i="3"/>
  <c r="B513" i="3"/>
  <c r="F512" i="3"/>
  <c r="D512" i="3"/>
  <c r="C512" i="3"/>
  <c r="G512" i="3"/>
  <c r="H512" i="3"/>
  <c r="E512" i="3"/>
  <c r="J512" i="3" l="1"/>
  <c r="L512" i="3" s="1"/>
  <c r="B514" i="3"/>
  <c r="F513" i="3"/>
  <c r="H513" i="3"/>
  <c r="D513" i="3"/>
  <c r="J513" i="3" s="1"/>
  <c r="L513" i="3" s="1"/>
  <c r="C513" i="3"/>
  <c r="E513" i="3"/>
  <c r="G513" i="3"/>
  <c r="I512" i="3"/>
  <c r="K512" i="3" s="1"/>
  <c r="T511" i="3"/>
  <c r="M512" i="3" l="1"/>
  <c r="B515" i="3"/>
  <c r="F514" i="3"/>
  <c r="H514" i="3"/>
  <c r="D514" i="3"/>
  <c r="G514" i="3"/>
  <c r="E514" i="3"/>
  <c r="C514" i="3"/>
  <c r="I513" i="3"/>
  <c r="K513" i="3" s="1"/>
  <c r="M513" i="3" s="1"/>
  <c r="T512" i="3"/>
  <c r="J514" i="3" l="1"/>
  <c r="L514" i="3" s="1"/>
  <c r="T513" i="3"/>
  <c r="I514" i="3"/>
  <c r="K514" i="3" s="1"/>
  <c r="B516" i="3"/>
  <c r="F515" i="3"/>
  <c r="H515" i="3"/>
  <c r="D515" i="3"/>
  <c r="G515" i="3"/>
  <c r="C515" i="3"/>
  <c r="E515" i="3"/>
  <c r="M514" i="3" l="1"/>
  <c r="T514" i="3"/>
  <c r="I515" i="3"/>
  <c r="K515" i="3" s="1"/>
  <c r="B517" i="3"/>
  <c r="F516" i="3"/>
  <c r="H516" i="3"/>
  <c r="D516" i="3"/>
  <c r="J516" i="3" s="1"/>
  <c r="L516" i="3" s="1"/>
  <c r="C516" i="3"/>
  <c r="G516" i="3"/>
  <c r="E516" i="3"/>
  <c r="J515" i="3"/>
  <c r="L515" i="3" s="1"/>
  <c r="I516" i="3" l="1"/>
  <c r="K516" i="3" s="1"/>
  <c r="M516" i="3" s="1"/>
  <c r="T515" i="3"/>
  <c r="M515" i="3"/>
  <c r="B518" i="3"/>
  <c r="F517" i="3"/>
  <c r="H517" i="3"/>
  <c r="D517" i="3"/>
  <c r="C517" i="3"/>
  <c r="E517" i="3"/>
  <c r="G517" i="3"/>
  <c r="T516" i="3" l="1"/>
  <c r="B519" i="3"/>
  <c r="F518" i="3"/>
  <c r="H518" i="3"/>
  <c r="D518" i="3"/>
  <c r="C518" i="3"/>
  <c r="G518" i="3"/>
  <c r="E518" i="3"/>
  <c r="I517" i="3"/>
  <c r="K517" i="3" s="1"/>
  <c r="J517" i="3"/>
  <c r="L517" i="3" s="1"/>
  <c r="J518" i="3" l="1"/>
  <c r="L518" i="3" s="1"/>
  <c r="T517" i="3"/>
  <c r="M517" i="3"/>
  <c r="I518" i="3"/>
  <c r="K518" i="3" s="1"/>
  <c r="B520" i="3"/>
  <c r="F519" i="3"/>
  <c r="H519" i="3"/>
  <c r="D519" i="3"/>
  <c r="C519" i="3"/>
  <c r="E519" i="3"/>
  <c r="G519" i="3"/>
  <c r="M518" i="3" l="1"/>
  <c r="J519" i="3"/>
  <c r="L519" i="3" s="1"/>
  <c r="B521" i="3"/>
  <c r="F520" i="3"/>
  <c r="H520" i="3"/>
  <c r="D520" i="3"/>
  <c r="C520" i="3"/>
  <c r="G520" i="3"/>
  <c r="E520" i="3"/>
  <c r="I519" i="3"/>
  <c r="K519" i="3" s="1"/>
  <c r="T518" i="3"/>
  <c r="M519" i="3" l="1"/>
  <c r="I520" i="3"/>
  <c r="K520" i="3" s="1"/>
  <c r="B522" i="3"/>
  <c r="F521" i="3"/>
  <c r="H521" i="3"/>
  <c r="D521" i="3"/>
  <c r="G521" i="3"/>
  <c r="C521" i="3"/>
  <c r="E521" i="3"/>
  <c r="T519" i="3"/>
  <c r="J520" i="3"/>
  <c r="L520" i="3" s="1"/>
  <c r="J521" i="3" l="1"/>
  <c r="L521" i="3" s="1"/>
  <c r="M520" i="3"/>
  <c r="I521" i="3"/>
  <c r="K521" i="3" s="1"/>
  <c r="B523" i="3"/>
  <c r="F522" i="3"/>
  <c r="H522" i="3"/>
  <c r="D522" i="3"/>
  <c r="J522" i="3" s="1"/>
  <c r="L522" i="3" s="1"/>
  <c r="G522" i="3"/>
  <c r="C522" i="3"/>
  <c r="E522" i="3"/>
  <c r="T520" i="3"/>
  <c r="M521" i="3" l="1"/>
  <c r="I522" i="3"/>
  <c r="K522" i="3" s="1"/>
  <c r="M522" i="3" s="1"/>
  <c r="T521" i="3"/>
  <c r="B524" i="3"/>
  <c r="F523" i="3"/>
  <c r="H523" i="3"/>
  <c r="D523" i="3"/>
  <c r="J523" i="3" s="1"/>
  <c r="L523" i="3" s="1"/>
  <c r="C523" i="3"/>
  <c r="G523" i="3"/>
  <c r="E523" i="3"/>
  <c r="T522" i="3" l="1"/>
  <c r="I523" i="3"/>
  <c r="K523" i="3" s="1"/>
  <c r="M523" i="3" s="1"/>
  <c r="B525" i="3"/>
  <c r="F524" i="3"/>
  <c r="H524" i="3"/>
  <c r="D524" i="3"/>
  <c r="G524" i="3"/>
  <c r="C524" i="3"/>
  <c r="E524" i="3"/>
  <c r="J524" i="3" l="1"/>
  <c r="L524" i="3" s="1"/>
  <c r="I524" i="3"/>
  <c r="K524" i="3" s="1"/>
  <c r="B526" i="3"/>
  <c r="F525" i="3"/>
  <c r="D525" i="3"/>
  <c r="H525" i="3"/>
  <c r="C525" i="3"/>
  <c r="E525" i="3"/>
  <c r="G525" i="3"/>
  <c r="T523" i="3"/>
  <c r="M524" i="3" l="1"/>
  <c r="I525" i="3"/>
  <c r="K525" i="3" s="1"/>
  <c r="J525" i="3"/>
  <c r="L525" i="3" s="1"/>
  <c r="T524" i="3"/>
  <c r="B527" i="3"/>
  <c r="F526" i="3"/>
  <c r="H526" i="3"/>
  <c r="D526" i="3"/>
  <c r="G526" i="3"/>
  <c r="C526" i="3"/>
  <c r="E526" i="3"/>
  <c r="B528" i="3" l="1"/>
  <c r="F527" i="3"/>
  <c r="H527" i="3"/>
  <c r="D527" i="3"/>
  <c r="J527" i="3" s="1"/>
  <c r="L527" i="3" s="1"/>
  <c r="C527" i="3"/>
  <c r="G527" i="3"/>
  <c r="E527" i="3"/>
  <c r="T525" i="3"/>
  <c r="J526" i="3"/>
  <c r="L526" i="3" s="1"/>
  <c r="M525" i="3"/>
  <c r="I526" i="3"/>
  <c r="K526" i="3" s="1"/>
  <c r="M526" i="3" l="1"/>
  <c r="B529" i="3"/>
  <c r="F528" i="3"/>
  <c r="H528" i="3"/>
  <c r="D528" i="3"/>
  <c r="J528" i="3" s="1"/>
  <c r="L528" i="3" s="1"/>
  <c r="C528" i="3"/>
  <c r="G528" i="3"/>
  <c r="E528" i="3"/>
  <c r="I527" i="3"/>
  <c r="K527" i="3" s="1"/>
  <c r="M527" i="3" s="1"/>
  <c r="T526" i="3"/>
  <c r="B530" i="3" l="1"/>
  <c r="F529" i="3"/>
  <c r="D529" i="3"/>
  <c r="H529" i="3"/>
  <c r="C529" i="3"/>
  <c r="E529" i="3"/>
  <c r="G529" i="3"/>
  <c r="I528" i="3"/>
  <c r="K528" i="3" s="1"/>
  <c r="M528" i="3" s="1"/>
  <c r="T527" i="3"/>
  <c r="B531" i="3" l="1"/>
  <c r="F530" i="3"/>
  <c r="H530" i="3"/>
  <c r="D530" i="3"/>
  <c r="J530" i="3" s="1"/>
  <c r="L530" i="3" s="1"/>
  <c r="G530" i="3"/>
  <c r="C530" i="3"/>
  <c r="E530" i="3"/>
  <c r="I529" i="3"/>
  <c r="K529" i="3" s="1"/>
  <c r="J529" i="3"/>
  <c r="L529" i="3" s="1"/>
  <c r="T528" i="3"/>
  <c r="I530" i="3" l="1"/>
  <c r="K530" i="3" s="1"/>
  <c r="M530" i="3" s="1"/>
  <c r="T529" i="3"/>
  <c r="M529" i="3"/>
  <c r="B532" i="3"/>
  <c r="F531" i="3"/>
  <c r="H531" i="3"/>
  <c r="D531" i="3"/>
  <c r="C531" i="3"/>
  <c r="G531" i="3"/>
  <c r="E531" i="3"/>
  <c r="T530" i="3" l="1"/>
  <c r="B533" i="3"/>
  <c r="F532" i="3"/>
  <c r="H532" i="3"/>
  <c r="D532" i="3"/>
  <c r="J532" i="3" s="1"/>
  <c r="L532" i="3" s="1"/>
  <c r="C532" i="3"/>
  <c r="G532" i="3"/>
  <c r="E532" i="3"/>
  <c r="J531" i="3"/>
  <c r="L531" i="3" s="1"/>
  <c r="I531" i="3"/>
  <c r="K531" i="3" s="1"/>
  <c r="M531" i="3" l="1"/>
  <c r="B534" i="3"/>
  <c r="F533" i="3"/>
  <c r="H533" i="3"/>
  <c r="D533" i="3"/>
  <c r="J533" i="3" s="1"/>
  <c r="L533" i="3" s="1"/>
  <c r="C533" i="3"/>
  <c r="G533" i="3"/>
  <c r="E533" i="3"/>
  <c r="I532" i="3"/>
  <c r="K532" i="3" s="1"/>
  <c r="M532" i="3" s="1"/>
  <c r="T531" i="3"/>
  <c r="B535" i="3" l="1"/>
  <c r="F534" i="3"/>
  <c r="H534" i="3"/>
  <c r="D534" i="3"/>
  <c r="C534" i="3"/>
  <c r="E534" i="3"/>
  <c r="G534" i="3"/>
  <c r="I533" i="3"/>
  <c r="K533" i="3" s="1"/>
  <c r="M533" i="3" s="1"/>
  <c r="T532" i="3"/>
  <c r="T533" i="3" l="1"/>
  <c r="J534" i="3"/>
  <c r="L534" i="3" s="1"/>
  <c r="I534" i="3"/>
  <c r="K534" i="3" s="1"/>
  <c r="B536" i="3"/>
  <c r="F535" i="3"/>
  <c r="H535" i="3"/>
  <c r="D535" i="3"/>
  <c r="C535" i="3"/>
  <c r="G535" i="3"/>
  <c r="E535" i="3"/>
  <c r="J535" i="3" l="1"/>
  <c r="L535" i="3" s="1"/>
  <c r="M534" i="3"/>
  <c r="I535" i="3"/>
  <c r="K535" i="3" s="1"/>
  <c r="B537" i="3"/>
  <c r="F536" i="3"/>
  <c r="H536" i="3"/>
  <c r="D536" i="3"/>
  <c r="J536" i="3" s="1"/>
  <c r="L536" i="3" s="1"/>
  <c r="C536" i="3"/>
  <c r="G536" i="3"/>
  <c r="E536" i="3"/>
  <c r="T534" i="3"/>
  <c r="M535" i="3" l="1"/>
  <c r="I536" i="3"/>
  <c r="K536" i="3" s="1"/>
  <c r="M536" i="3" s="1"/>
  <c r="T535" i="3"/>
  <c r="B538" i="3"/>
  <c r="F537" i="3"/>
  <c r="H537" i="3"/>
  <c r="D537" i="3"/>
  <c r="G537" i="3"/>
  <c r="C537" i="3"/>
  <c r="E537" i="3"/>
  <c r="B539" i="3" l="1"/>
  <c r="F538" i="3"/>
  <c r="H538" i="3"/>
  <c r="D538" i="3"/>
  <c r="J538" i="3" s="1"/>
  <c r="L538" i="3" s="1"/>
  <c r="G538" i="3"/>
  <c r="C538" i="3"/>
  <c r="E538" i="3"/>
  <c r="J537" i="3"/>
  <c r="L537" i="3" s="1"/>
  <c r="T536" i="3"/>
  <c r="I537" i="3"/>
  <c r="K537" i="3" s="1"/>
  <c r="B540" i="3" l="1"/>
  <c r="F539" i="3"/>
  <c r="H539" i="3"/>
  <c r="D539" i="3"/>
  <c r="C539" i="3"/>
  <c r="E539" i="3"/>
  <c r="G539" i="3"/>
  <c r="M537" i="3"/>
  <c r="I538" i="3"/>
  <c r="K538" i="3" s="1"/>
  <c r="M538" i="3" s="1"/>
  <c r="T537" i="3"/>
  <c r="J539" i="3" l="1"/>
  <c r="L539" i="3" s="1"/>
  <c r="I539" i="3"/>
  <c r="K539" i="3" s="1"/>
  <c r="T538" i="3"/>
  <c r="B541" i="3"/>
  <c r="F540" i="3"/>
  <c r="D540" i="3"/>
  <c r="H540" i="3"/>
  <c r="G540" i="3"/>
  <c r="C540" i="3"/>
  <c r="E540" i="3"/>
  <c r="M539" i="3" l="1"/>
  <c r="J540" i="3"/>
  <c r="L540" i="3" s="1"/>
  <c r="B542" i="3"/>
  <c r="F541" i="3"/>
  <c r="H541" i="3"/>
  <c r="D541" i="3"/>
  <c r="J541" i="3" s="1"/>
  <c r="L541" i="3" s="1"/>
  <c r="C541" i="3"/>
  <c r="G541" i="3"/>
  <c r="E541" i="3"/>
  <c r="I540" i="3"/>
  <c r="K540" i="3" s="1"/>
  <c r="M540" i="3" s="1"/>
  <c r="T539" i="3"/>
  <c r="B543" i="3" l="1"/>
  <c r="F542" i="3"/>
  <c r="H542" i="3"/>
  <c r="D542" i="3"/>
  <c r="J542" i="3" s="1"/>
  <c r="L542" i="3" s="1"/>
  <c r="G542" i="3"/>
  <c r="C542" i="3"/>
  <c r="E542" i="3"/>
  <c r="I541" i="3"/>
  <c r="K541" i="3" s="1"/>
  <c r="M541" i="3" s="1"/>
  <c r="T540" i="3"/>
  <c r="T541" i="3" l="1"/>
  <c r="I542" i="3"/>
  <c r="K542" i="3" s="1"/>
  <c r="M542" i="3" s="1"/>
  <c r="B544" i="3"/>
  <c r="F543" i="3"/>
  <c r="H543" i="3"/>
  <c r="D543" i="3"/>
  <c r="E543" i="3"/>
  <c r="C543" i="3"/>
  <c r="G543" i="3"/>
  <c r="T542" i="3" l="1"/>
  <c r="I543" i="3"/>
  <c r="K543" i="3" s="1"/>
  <c r="B545" i="3"/>
  <c r="F544" i="3"/>
  <c r="D544" i="3"/>
  <c r="H544" i="3"/>
  <c r="C544" i="3"/>
  <c r="G544" i="3"/>
  <c r="E544" i="3"/>
  <c r="J543" i="3"/>
  <c r="L543" i="3" s="1"/>
  <c r="M543" i="3" l="1"/>
  <c r="J544" i="3"/>
  <c r="L544" i="3" s="1"/>
  <c r="I544" i="3"/>
  <c r="K544" i="3" s="1"/>
  <c r="B546" i="3"/>
  <c r="F545" i="3"/>
  <c r="D545" i="3"/>
  <c r="H545" i="3"/>
  <c r="C545" i="3"/>
  <c r="E545" i="3"/>
  <c r="G545" i="3"/>
  <c r="T543" i="3"/>
  <c r="M544" i="3" l="1"/>
  <c r="I545" i="3"/>
  <c r="K545" i="3" s="1"/>
  <c r="B547" i="3"/>
  <c r="F546" i="3"/>
  <c r="H546" i="3"/>
  <c r="D546" i="3"/>
  <c r="G546" i="3"/>
  <c r="C546" i="3"/>
  <c r="E546" i="3"/>
  <c r="J545" i="3"/>
  <c r="L545" i="3" s="1"/>
  <c r="T544" i="3"/>
  <c r="B548" i="3" l="1"/>
  <c r="F547" i="3"/>
  <c r="H547" i="3"/>
  <c r="D547" i="3"/>
  <c r="C547" i="3"/>
  <c r="E547" i="3"/>
  <c r="G547" i="3"/>
  <c r="T545" i="3"/>
  <c r="J546" i="3"/>
  <c r="L546" i="3" s="1"/>
  <c r="M545" i="3"/>
  <c r="I546" i="3"/>
  <c r="K546" i="3" s="1"/>
  <c r="B549" i="3" l="1"/>
  <c r="F548" i="3"/>
  <c r="H548" i="3"/>
  <c r="D548" i="3"/>
  <c r="C548" i="3"/>
  <c r="G548" i="3"/>
  <c r="E548" i="3"/>
  <c r="M546" i="3"/>
  <c r="J547" i="3"/>
  <c r="L547" i="3" s="1"/>
  <c r="I547" i="3"/>
  <c r="K547" i="3" s="1"/>
  <c r="T546" i="3"/>
  <c r="M547" i="3" l="1"/>
  <c r="J548" i="3"/>
  <c r="L548" i="3" s="1"/>
  <c r="I548" i="3"/>
  <c r="K548" i="3" s="1"/>
  <c r="T547" i="3"/>
  <c r="B550" i="3"/>
  <c r="F549" i="3"/>
  <c r="H549" i="3"/>
  <c r="D549" i="3"/>
  <c r="C549" i="3"/>
  <c r="G549" i="3"/>
  <c r="E549" i="3"/>
  <c r="M548" i="3" l="1"/>
  <c r="T548" i="3"/>
  <c r="I549" i="3"/>
  <c r="K549" i="3" s="1"/>
  <c r="B551" i="3"/>
  <c r="F550" i="3"/>
  <c r="H550" i="3"/>
  <c r="D550" i="3"/>
  <c r="C550" i="3"/>
  <c r="G550" i="3"/>
  <c r="E550" i="3"/>
  <c r="J549" i="3"/>
  <c r="L549" i="3" s="1"/>
  <c r="I550" i="3" l="1"/>
  <c r="K550" i="3" s="1"/>
  <c r="B552" i="3"/>
  <c r="F551" i="3"/>
  <c r="H551" i="3"/>
  <c r="D551" i="3"/>
  <c r="C551" i="3"/>
  <c r="G551" i="3"/>
  <c r="E551" i="3"/>
  <c r="J550" i="3"/>
  <c r="L550" i="3" s="1"/>
  <c r="M549" i="3"/>
  <c r="T549" i="3"/>
  <c r="I551" i="3" l="1"/>
  <c r="K551" i="3" s="1"/>
  <c r="J551" i="3"/>
  <c r="L551" i="3" s="1"/>
  <c r="M550" i="3"/>
  <c r="B553" i="3"/>
  <c r="F552" i="3"/>
  <c r="H552" i="3"/>
  <c r="D552" i="3"/>
  <c r="J552" i="3" s="1"/>
  <c r="L552" i="3" s="1"/>
  <c r="C552" i="3"/>
  <c r="E552" i="3"/>
  <c r="G552" i="3"/>
  <c r="T550" i="3"/>
  <c r="T551" i="3" l="1"/>
  <c r="I552" i="3"/>
  <c r="K552" i="3" s="1"/>
  <c r="M552" i="3" s="1"/>
  <c r="B554" i="3"/>
  <c r="F553" i="3"/>
  <c r="H553" i="3"/>
  <c r="D553" i="3"/>
  <c r="J553" i="3" s="1"/>
  <c r="L553" i="3" s="1"/>
  <c r="G553" i="3"/>
  <c r="E553" i="3"/>
  <c r="C553" i="3"/>
  <c r="M551" i="3"/>
  <c r="B555" i="3" l="1"/>
  <c r="F554" i="3"/>
  <c r="H554" i="3"/>
  <c r="D554" i="3"/>
  <c r="J554" i="3" s="1"/>
  <c r="L554" i="3" s="1"/>
  <c r="G554" i="3"/>
  <c r="C554" i="3"/>
  <c r="E554" i="3"/>
  <c r="I553" i="3"/>
  <c r="K553" i="3" s="1"/>
  <c r="M553" i="3" s="1"/>
  <c r="T552" i="3"/>
  <c r="B556" i="3" l="1"/>
  <c r="F555" i="3"/>
  <c r="D555" i="3"/>
  <c r="H555" i="3"/>
  <c r="C555" i="3"/>
  <c r="E555" i="3"/>
  <c r="G555" i="3"/>
  <c r="I554" i="3"/>
  <c r="K554" i="3" s="1"/>
  <c r="M554" i="3" s="1"/>
  <c r="T553" i="3"/>
  <c r="I555" i="3" l="1"/>
  <c r="K555" i="3" s="1"/>
  <c r="B557" i="3"/>
  <c r="F556" i="3"/>
  <c r="D556" i="3"/>
  <c r="J556" i="3" s="1"/>
  <c r="L556" i="3" s="1"/>
  <c r="H556" i="3"/>
  <c r="G556" i="3"/>
  <c r="E556" i="3"/>
  <c r="C556" i="3"/>
  <c r="J555" i="3"/>
  <c r="L555" i="3" s="1"/>
  <c r="T554" i="3"/>
  <c r="B558" i="3" l="1"/>
  <c r="F557" i="3"/>
  <c r="H557" i="3"/>
  <c r="D557" i="3"/>
  <c r="C557" i="3"/>
  <c r="G557" i="3"/>
  <c r="E557" i="3"/>
  <c r="T555" i="3"/>
  <c r="I556" i="3"/>
  <c r="K556" i="3" s="1"/>
  <c r="M556" i="3" s="1"/>
  <c r="M555" i="3"/>
  <c r="J557" i="3" l="1"/>
  <c r="L557" i="3" s="1"/>
  <c r="B559" i="3"/>
  <c r="F558" i="3"/>
  <c r="H558" i="3"/>
  <c r="D558" i="3"/>
  <c r="G558" i="3"/>
  <c r="C558" i="3"/>
  <c r="E558" i="3"/>
  <c r="I557" i="3"/>
  <c r="K557" i="3" s="1"/>
  <c r="T556" i="3"/>
  <c r="M557" i="3" l="1"/>
  <c r="J558" i="3"/>
  <c r="L558" i="3" s="1"/>
  <c r="B560" i="3"/>
  <c r="F559" i="3"/>
  <c r="H559" i="3"/>
  <c r="D559" i="3"/>
  <c r="J559" i="3" s="1"/>
  <c r="L559" i="3" s="1"/>
  <c r="C559" i="3"/>
  <c r="G559" i="3"/>
  <c r="E559" i="3"/>
  <c r="I558" i="3"/>
  <c r="K558" i="3" s="1"/>
  <c r="T557" i="3"/>
  <c r="M558" i="3" l="1"/>
  <c r="B561" i="3"/>
  <c r="F560" i="3"/>
  <c r="H560" i="3"/>
  <c r="D560" i="3"/>
  <c r="J560" i="3" s="1"/>
  <c r="L560" i="3" s="1"/>
  <c r="C560" i="3"/>
  <c r="G560" i="3"/>
  <c r="E560" i="3"/>
  <c r="I559" i="3"/>
  <c r="K559" i="3" s="1"/>
  <c r="M559" i="3" s="1"/>
  <c r="T558" i="3"/>
  <c r="B562" i="3" l="1"/>
  <c r="F561" i="3"/>
  <c r="D561" i="3"/>
  <c r="H561" i="3"/>
  <c r="C561" i="3"/>
  <c r="G561" i="3"/>
  <c r="E561" i="3"/>
  <c r="I560" i="3"/>
  <c r="K560" i="3" s="1"/>
  <c r="M560" i="3" s="1"/>
  <c r="T559" i="3"/>
  <c r="B563" i="3" l="1"/>
  <c r="F562" i="3"/>
  <c r="H562" i="3"/>
  <c r="D562" i="3"/>
  <c r="J562" i="3" s="1"/>
  <c r="L562" i="3" s="1"/>
  <c r="G562" i="3"/>
  <c r="C562" i="3"/>
  <c r="E562" i="3"/>
  <c r="I561" i="3"/>
  <c r="K561" i="3" s="1"/>
  <c r="J561" i="3"/>
  <c r="L561" i="3" s="1"/>
  <c r="T560" i="3"/>
  <c r="M561" i="3" l="1"/>
  <c r="B564" i="3"/>
  <c r="F563" i="3"/>
  <c r="H563" i="3"/>
  <c r="D563" i="3"/>
  <c r="J563" i="3" s="1"/>
  <c r="L563" i="3" s="1"/>
  <c r="C563" i="3"/>
  <c r="G563" i="3"/>
  <c r="E563" i="3"/>
  <c r="I562" i="3"/>
  <c r="K562" i="3" s="1"/>
  <c r="M562" i="3" s="1"/>
  <c r="T561" i="3"/>
  <c r="B565" i="3" l="1"/>
  <c r="F564" i="3"/>
  <c r="D564" i="3"/>
  <c r="H564" i="3"/>
  <c r="C564" i="3"/>
  <c r="G564" i="3"/>
  <c r="E564" i="3"/>
  <c r="I563" i="3"/>
  <c r="K563" i="3" s="1"/>
  <c r="M563" i="3" s="1"/>
  <c r="T562" i="3"/>
  <c r="B566" i="3" l="1"/>
  <c r="F565" i="3"/>
  <c r="H565" i="3"/>
  <c r="D565" i="3"/>
  <c r="J565" i="3" s="1"/>
  <c r="L565" i="3" s="1"/>
  <c r="C565" i="3"/>
  <c r="E565" i="3"/>
  <c r="G565" i="3"/>
  <c r="I564" i="3"/>
  <c r="K564" i="3" s="1"/>
  <c r="J564" i="3"/>
  <c r="L564" i="3" s="1"/>
  <c r="T563" i="3"/>
  <c r="M564" i="3" l="1"/>
  <c r="B567" i="3"/>
  <c r="F566" i="3"/>
  <c r="H566" i="3"/>
  <c r="D566" i="3"/>
  <c r="C566" i="3"/>
  <c r="G566" i="3"/>
  <c r="E566" i="3"/>
  <c r="I565" i="3"/>
  <c r="K565" i="3" s="1"/>
  <c r="M565" i="3" s="1"/>
  <c r="T564" i="3"/>
  <c r="T565" i="3" l="1"/>
  <c r="J566" i="3"/>
  <c r="L566" i="3" s="1"/>
  <c r="I566" i="3"/>
  <c r="K566" i="3" s="1"/>
  <c r="M566" i="3" s="1"/>
  <c r="B568" i="3"/>
  <c r="F567" i="3"/>
  <c r="D567" i="3"/>
  <c r="H567" i="3"/>
  <c r="C567" i="3"/>
  <c r="E567" i="3"/>
  <c r="G567" i="3"/>
  <c r="B569" i="3" l="1"/>
  <c r="F568" i="3"/>
  <c r="H568" i="3"/>
  <c r="D568" i="3"/>
  <c r="C568" i="3"/>
  <c r="G568" i="3"/>
  <c r="E568" i="3"/>
  <c r="I567" i="3"/>
  <c r="K567" i="3" s="1"/>
  <c r="J567" i="3"/>
  <c r="L567" i="3" s="1"/>
  <c r="T566" i="3"/>
  <c r="J568" i="3" l="1"/>
  <c r="L568" i="3" s="1"/>
  <c r="I568" i="3"/>
  <c r="K568" i="3" s="1"/>
  <c r="T567" i="3"/>
  <c r="M567" i="3"/>
  <c r="B570" i="3"/>
  <c r="F569" i="3"/>
  <c r="H569" i="3"/>
  <c r="D569" i="3"/>
  <c r="G569" i="3"/>
  <c r="C569" i="3"/>
  <c r="E569" i="3"/>
  <c r="M568" i="3" l="1"/>
  <c r="B571" i="3"/>
  <c r="F570" i="3"/>
  <c r="H570" i="3"/>
  <c r="D570" i="3"/>
  <c r="J570" i="3" s="1"/>
  <c r="L570" i="3" s="1"/>
  <c r="G570" i="3"/>
  <c r="C570" i="3"/>
  <c r="E570" i="3"/>
  <c r="T568" i="3"/>
  <c r="I569" i="3"/>
  <c r="K569" i="3" s="1"/>
  <c r="J569" i="3"/>
  <c r="L569" i="3" s="1"/>
  <c r="M569" i="3" l="1"/>
  <c r="B572" i="3"/>
  <c r="F571" i="3"/>
  <c r="D571" i="3"/>
  <c r="H571" i="3"/>
  <c r="C571" i="3"/>
  <c r="G571" i="3"/>
  <c r="E571" i="3"/>
  <c r="I570" i="3"/>
  <c r="K570" i="3" s="1"/>
  <c r="M570" i="3" s="1"/>
  <c r="T569" i="3"/>
  <c r="B573" i="3" l="1"/>
  <c r="F572" i="3"/>
  <c r="D572" i="3"/>
  <c r="H572" i="3"/>
  <c r="G572" i="3"/>
  <c r="E572" i="3"/>
  <c r="C572" i="3"/>
  <c r="I571" i="3"/>
  <c r="K571" i="3" s="1"/>
  <c r="J571" i="3"/>
  <c r="L571" i="3" s="1"/>
  <c r="T570" i="3"/>
  <c r="B574" i="3" l="1"/>
  <c r="F573" i="3"/>
  <c r="H573" i="3"/>
  <c r="D573" i="3"/>
  <c r="J573" i="3" s="1"/>
  <c r="L573" i="3" s="1"/>
  <c r="C573" i="3"/>
  <c r="G573" i="3"/>
  <c r="E573" i="3"/>
  <c r="M571" i="3"/>
  <c r="I572" i="3"/>
  <c r="K572" i="3" s="1"/>
  <c r="J572" i="3"/>
  <c r="L572" i="3" s="1"/>
  <c r="T571" i="3"/>
  <c r="M572" i="3" l="1"/>
  <c r="B575" i="3"/>
  <c r="F574" i="3"/>
  <c r="H574" i="3"/>
  <c r="D574" i="3"/>
  <c r="J574" i="3" s="1"/>
  <c r="L574" i="3" s="1"/>
  <c r="C574" i="3"/>
  <c r="G574" i="3"/>
  <c r="E574" i="3"/>
  <c r="I573" i="3"/>
  <c r="K573" i="3" s="1"/>
  <c r="M573" i="3" s="1"/>
  <c r="T572" i="3"/>
  <c r="T573" i="3" l="1"/>
  <c r="I574" i="3"/>
  <c r="K574" i="3" s="1"/>
  <c r="M574" i="3" s="1"/>
  <c r="B576" i="3"/>
  <c r="F575" i="3"/>
  <c r="H575" i="3"/>
  <c r="D575" i="3"/>
  <c r="J575" i="3" s="1"/>
  <c r="L575" i="3" s="1"/>
  <c r="C575" i="3"/>
  <c r="E575" i="3"/>
  <c r="G575" i="3"/>
  <c r="I575" i="3" l="1"/>
  <c r="K575" i="3" s="1"/>
  <c r="M575" i="3" s="1"/>
  <c r="T574" i="3"/>
  <c r="B577" i="3"/>
  <c r="F576" i="3"/>
  <c r="D576" i="3"/>
  <c r="H576" i="3"/>
  <c r="G576" i="3"/>
  <c r="C576" i="3"/>
  <c r="E576" i="3"/>
  <c r="J576" i="3" l="1"/>
  <c r="L576" i="3" s="1"/>
  <c r="B578" i="3"/>
  <c r="F577" i="3"/>
  <c r="D577" i="3"/>
  <c r="H577" i="3"/>
  <c r="C577" i="3"/>
  <c r="G577" i="3"/>
  <c r="E577" i="3"/>
  <c r="I576" i="3"/>
  <c r="K576" i="3" s="1"/>
  <c r="M576" i="3" s="1"/>
  <c r="T575" i="3"/>
  <c r="B579" i="3" l="1"/>
  <c r="F578" i="3"/>
  <c r="H578" i="3"/>
  <c r="D578" i="3"/>
  <c r="C578" i="3"/>
  <c r="G578" i="3"/>
  <c r="E578" i="3"/>
  <c r="I577" i="3"/>
  <c r="K577" i="3" s="1"/>
  <c r="J577" i="3"/>
  <c r="L577" i="3" s="1"/>
  <c r="T576" i="3"/>
  <c r="J578" i="3" l="1"/>
  <c r="L578" i="3" s="1"/>
  <c r="T577" i="3"/>
  <c r="I578" i="3"/>
  <c r="K578" i="3" s="1"/>
  <c r="M577" i="3"/>
  <c r="B580" i="3"/>
  <c r="F579" i="3"/>
  <c r="D579" i="3"/>
  <c r="J579" i="3" s="1"/>
  <c r="L579" i="3" s="1"/>
  <c r="H579" i="3"/>
  <c r="C579" i="3"/>
  <c r="E579" i="3"/>
  <c r="G579" i="3"/>
  <c r="M578" i="3" l="1"/>
  <c r="B581" i="3"/>
  <c r="F580" i="3"/>
  <c r="H580" i="3"/>
  <c r="D580" i="3"/>
  <c r="J580" i="3" s="1"/>
  <c r="L580" i="3" s="1"/>
  <c r="C580" i="3"/>
  <c r="G580" i="3"/>
  <c r="E580" i="3"/>
  <c r="I579" i="3"/>
  <c r="K579" i="3" s="1"/>
  <c r="M579" i="3" s="1"/>
  <c r="T578" i="3"/>
  <c r="B582" i="3" l="1"/>
  <c r="F581" i="3"/>
  <c r="H581" i="3"/>
  <c r="D581" i="3"/>
  <c r="J581" i="3" s="1"/>
  <c r="L581" i="3" s="1"/>
  <c r="C581" i="3"/>
  <c r="G581" i="3"/>
  <c r="E581" i="3"/>
  <c r="I580" i="3"/>
  <c r="K580" i="3" s="1"/>
  <c r="M580" i="3" s="1"/>
  <c r="T579" i="3"/>
  <c r="B583" i="3" l="1"/>
  <c r="F582" i="3"/>
  <c r="H582" i="3"/>
  <c r="D582" i="3"/>
  <c r="J582" i="3" s="1"/>
  <c r="L582" i="3" s="1"/>
  <c r="C582" i="3"/>
  <c r="G582" i="3"/>
  <c r="E582" i="3"/>
  <c r="I581" i="3"/>
  <c r="K581" i="3" s="1"/>
  <c r="M581" i="3" s="1"/>
  <c r="T580" i="3"/>
  <c r="B584" i="3" l="1"/>
  <c r="F583" i="3"/>
  <c r="H583" i="3"/>
  <c r="D583" i="3"/>
  <c r="J583" i="3" s="1"/>
  <c r="L583" i="3" s="1"/>
  <c r="C583" i="3"/>
  <c r="E583" i="3"/>
  <c r="G583" i="3"/>
  <c r="I582" i="3"/>
  <c r="K582" i="3" s="1"/>
  <c r="M582" i="3" s="1"/>
  <c r="T581" i="3"/>
  <c r="B585" i="3" l="1"/>
  <c r="F584" i="3"/>
  <c r="H584" i="3"/>
  <c r="D584" i="3"/>
  <c r="C584" i="3"/>
  <c r="G584" i="3"/>
  <c r="E584" i="3"/>
  <c r="I583" i="3"/>
  <c r="K583" i="3" s="1"/>
  <c r="M583" i="3" s="1"/>
  <c r="T582" i="3"/>
  <c r="T583" i="3" l="1"/>
  <c r="J584" i="3"/>
  <c r="L584" i="3" s="1"/>
  <c r="I584" i="3"/>
  <c r="K584" i="3" s="1"/>
  <c r="B586" i="3"/>
  <c r="F585" i="3"/>
  <c r="H585" i="3"/>
  <c r="D585" i="3"/>
  <c r="J585" i="3" s="1"/>
  <c r="L585" i="3" s="1"/>
  <c r="C585" i="3"/>
  <c r="G585" i="3"/>
  <c r="E585" i="3"/>
  <c r="M584" i="3" l="1"/>
  <c r="B587" i="3"/>
  <c r="F586" i="3"/>
  <c r="H586" i="3"/>
  <c r="D586" i="3"/>
  <c r="J586" i="3" s="1"/>
  <c r="L586" i="3" s="1"/>
  <c r="C586" i="3"/>
  <c r="G586" i="3"/>
  <c r="E586" i="3"/>
  <c r="I585" i="3"/>
  <c r="K585" i="3" s="1"/>
  <c r="M585" i="3" s="1"/>
  <c r="T584" i="3"/>
  <c r="T585" i="3" l="1"/>
  <c r="I586" i="3"/>
  <c r="K586" i="3" s="1"/>
  <c r="M586" i="3" s="1"/>
  <c r="B588" i="3"/>
  <c r="F587" i="3"/>
  <c r="H587" i="3"/>
  <c r="D587" i="3"/>
  <c r="J587" i="3" s="1"/>
  <c r="L587" i="3" s="1"/>
  <c r="C587" i="3"/>
  <c r="G587" i="3"/>
  <c r="E587" i="3"/>
  <c r="I587" i="3" l="1"/>
  <c r="K587" i="3" s="1"/>
  <c r="M587" i="3" s="1"/>
  <c r="B589" i="3"/>
  <c r="F588" i="3"/>
  <c r="H588" i="3"/>
  <c r="D588" i="3"/>
  <c r="J588" i="3" s="1"/>
  <c r="L588" i="3" s="1"/>
  <c r="G588" i="3"/>
  <c r="C588" i="3"/>
  <c r="E588" i="3"/>
  <c r="T586" i="3"/>
  <c r="I588" i="3" l="1"/>
  <c r="K588" i="3" s="1"/>
  <c r="M588" i="3" s="1"/>
  <c r="T587" i="3"/>
  <c r="B590" i="3"/>
  <c r="F589" i="3"/>
  <c r="D589" i="3"/>
  <c r="H589" i="3"/>
  <c r="C589" i="3"/>
  <c r="G589" i="3"/>
  <c r="E589" i="3"/>
  <c r="T588" i="3" l="1"/>
  <c r="I589" i="3"/>
  <c r="K589" i="3" s="1"/>
  <c r="J589" i="3"/>
  <c r="L589" i="3" s="1"/>
  <c r="B591" i="3"/>
  <c r="F590" i="3"/>
  <c r="H590" i="3"/>
  <c r="D590" i="3"/>
  <c r="J590" i="3" s="1"/>
  <c r="L590" i="3" s="1"/>
  <c r="C590" i="3"/>
  <c r="G590" i="3"/>
  <c r="E590" i="3"/>
  <c r="I590" i="3" l="1"/>
  <c r="K590" i="3" s="1"/>
  <c r="M590" i="3" s="1"/>
  <c r="T589" i="3"/>
  <c r="B592" i="3"/>
  <c r="F591" i="3"/>
  <c r="H591" i="3"/>
  <c r="D591" i="3"/>
  <c r="G591" i="3"/>
  <c r="C591" i="3"/>
  <c r="E591" i="3"/>
  <c r="M589" i="3"/>
  <c r="J591" i="3" l="1"/>
  <c r="L591" i="3" s="1"/>
  <c r="I591" i="3"/>
  <c r="K591" i="3" s="1"/>
  <c r="M591" i="3" s="1"/>
  <c r="T590" i="3"/>
  <c r="B593" i="3"/>
  <c r="F592" i="3"/>
  <c r="H592" i="3"/>
  <c r="D592" i="3"/>
  <c r="G592" i="3"/>
  <c r="C592" i="3"/>
  <c r="E592" i="3"/>
  <c r="J592" i="3" l="1"/>
  <c r="L592" i="3" s="1"/>
  <c r="I592" i="3"/>
  <c r="K592" i="3" s="1"/>
  <c r="M592" i="3" s="1"/>
  <c r="T591" i="3"/>
  <c r="B594" i="3"/>
  <c r="F593" i="3"/>
  <c r="D593" i="3"/>
  <c r="H593" i="3"/>
  <c r="C593" i="3"/>
  <c r="G593" i="3"/>
  <c r="E593" i="3"/>
  <c r="I593" i="3" l="1"/>
  <c r="K593" i="3" s="1"/>
  <c r="J593" i="3"/>
  <c r="L593" i="3" s="1"/>
  <c r="T592" i="3"/>
  <c r="B595" i="3"/>
  <c r="F594" i="3"/>
  <c r="H594" i="3"/>
  <c r="D594" i="3"/>
  <c r="C594" i="3"/>
  <c r="G594" i="3"/>
  <c r="E594" i="3"/>
  <c r="B596" i="3" l="1"/>
  <c r="F595" i="3"/>
  <c r="H595" i="3"/>
  <c r="D595" i="3"/>
  <c r="J595" i="3" s="1"/>
  <c r="L595" i="3" s="1"/>
  <c r="C595" i="3"/>
  <c r="G595" i="3"/>
  <c r="E595" i="3"/>
  <c r="I594" i="3"/>
  <c r="K594" i="3" s="1"/>
  <c r="T593" i="3"/>
  <c r="J594" i="3"/>
  <c r="L594" i="3" s="1"/>
  <c r="M593" i="3"/>
  <c r="M594" i="3" l="1"/>
  <c r="B597" i="3"/>
  <c r="F596" i="3"/>
  <c r="H596" i="3"/>
  <c r="D596" i="3"/>
  <c r="J596" i="3" s="1"/>
  <c r="L596" i="3" s="1"/>
  <c r="C596" i="3"/>
  <c r="G596" i="3"/>
  <c r="E596" i="3"/>
  <c r="I595" i="3"/>
  <c r="K595" i="3" s="1"/>
  <c r="M595" i="3" s="1"/>
  <c r="T594" i="3"/>
  <c r="B598" i="3" l="1"/>
  <c r="F597" i="3"/>
  <c r="H597" i="3"/>
  <c r="D597" i="3"/>
  <c r="J597" i="3" s="1"/>
  <c r="L597" i="3" s="1"/>
  <c r="E597" i="3"/>
  <c r="C597" i="3"/>
  <c r="G597" i="3"/>
  <c r="I596" i="3"/>
  <c r="K596" i="3" s="1"/>
  <c r="M596" i="3" s="1"/>
  <c r="T595" i="3"/>
  <c r="B599" i="3" l="1"/>
  <c r="F598" i="3"/>
  <c r="H598" i="3"/>
  <c r="D598" i="3"/>
  <c r="C598" i="3"/>
  <c r="G598" i="3"/>
  <c r="E598" i="3"/>
  <c r="I597" i="3"/>
  <c r="K597" i="3" s="1"/>
  <c r="M597" i="3" s="1"/>
  <c r="T596" i="3"/>
  <c r="T597" i="3" l="1"/>
  <c r="J598" i="3"/>
  <c r="L598" i="3" s="1"/>
  <c r="I598" i="3"/>
  <c r="K598" i="3" s="1"/>
  <c r="B600" i="3"/>
  <c r="F599" i="3"/>
  <c r="H599" i="3"/>
  <c r="D599" i="3"/>
  <c r="J599" i="3" s="1"/>
  <c r="L599" i="3" s="1"/>
  <c r="C599" i="3"/>
  <c r="G599" i="3"/>
  <c r="E599" i="3"/>
  <c r="M598" i="3" l="1"/>
  <c r="B601" i="3"/>
  <c r="F600" i="3"/>
  <c r="H600" i="3"/>
  <c r="D600" i="3"/>
  <c r="J600" i="3" s="1"/>
  <c r="L600" i="3" s="1"/>
  <c r="C600" i="3"/>
  <c r="E600" i="3"/>
  <c r="G600" i="3"/>
  <c r="I599" i="3"/>
  <c r="K599" i="3" s="1"/>
  <c r="M599" i="3" s="1"/>
  <c r="T598" i="3"/>
  <c r="B602" i="3" l="1"/>
  <c r="F601" i="3"/>
  <c r="H601" i="3"/>
  <c r="D601" i="3"/>
  <c r="C601" i="3"/>
  <c r="G601" i="3"/>
  <c r="E601" i="3"/>
  <c r="I600" i="3"/>
  <c r="K600" i="3" s="1"/>
  <c r="M600" i="3" s="1"/>
  <c r="T599" i="3"/>
  <c r="T600" i="3" l="1"/>
  <c r="J601" i="3"/>
  <c r="L601" i="3" s="1"/>
  <c r="I601" i="3"/>
  <c r="K601" i="3" s="1"/>
  <c r="B603" i="3"/>
  <c r="F602" i="3"/>
  <c r="H602" i="3"/>
  <c r="D602" i="3"/>
  <c r="C602" i="3"/>
  <c r="G602" i="3"/>
  <c r="E602" i="3"/>
  <c r="M601" i="3" l="1"/>
  <c r="I602" i="3"/>
  <c r="K602" i="3" s="1"/>
  <c r="B604" i="3"/>
  <c r="F603" i="3"/>
  <c r="D603" i="3"/>
  <c r="J603" i="3" s="1"/>
  <c r="L603" i="3" s="1"/>
  <c r="H603" i="3"/>
  <c r="C603" i="3"/>
  <c r="E603" i="3"/>
  <c r="G603" i="3"/>
  <c r="T601" i="3"/>
  <c r="J602" i="3"/>
  <c r="L602" i="3" s="1"/>
  <c r="I603" i="3" l="1"/>
  <c r="K603" i="3" s="1"/>
  <c r="M603" i="3" s="1"/>
  <c r="T602" i="3"/>
  <c r="B605" i="3"/>
  <c r="F604" i="3"/>
  <c r="H604" i="3"/>
  <c r="D604" i="3"/>
  <c r="G604" i="3"/>
  <c r="C604" i="3"/>
  <c r="E604" i="3"/>
  <c r="M602" i="3"/>
  <c r="B606" i="3" l="1"/>
  <c r="F605" i="3"/>
  <c r="H605" i="3"/>
  <c r="D605" i="3"/>
  <c r="J605" i="3" s="1"/>
  <c r="L605" i="3" s="1"/>
  <c r="C605" i="3"/>
  <c r="G605" i="3"/>
  <c r="E605" i="3"/>
  <c r="T603" i="3"/>
  <c r="J604" i="3"/>
  <c r="L604" i="3" s="1"/>
  <c r="I604" i="3"/>
  <c r="K604" i="3" s="1"/>
  <c r="M604" i="3" l="1"/>
  <c r="B607" i="3"/>
  <c r="F606" i="3"/>
  <c r="H606" i="3"/>
  <c r="D606" i="3"/>
  <c r="J606" i="3" s="1"/>
  <c r="L606" i="3" s="1"/>
  <c r="C606" i="3"/>
  <c r="G606" i="3"/>
  <c r="E606" i="3"/>
  <c r="I605" i="3"/>
  <c r="K605" i="3" s="1"/>
  <c r="M605" i="3" s="1"/>
  <c r="T604" i="3"/>
  <c r="B608" i="3" l="1"/>
  <c r="F607" i="3"/>
  <c r="H607" i="3"/>
  <c r="D607" i="3"/>
  <c r="C607" i="3"/>
  <c r="G607" i="3"/>
  <c r="E607" i="3"/>
  <c r="I606" i="3"/>
  <c r="K606" i="3" s="1"/>
  <c r="M606" i="3" s="1"/>
  <c r="T605" i="3"/>
  <c r="J607" i="3" l="1"/>
  <c r="L607" i="3" s="1"/>
  <c r="B609" i="3"/>
  <c r="F608" i="3"/>
  <c r="H608" i="3"/>
  <c r="D608" i="3"/>
  <c r="G608" i="3"/>
  <c r="E608" i="3"/>
  <c r="C608" i="3"/>
  <c r="I607" i="3"/>
  <c r="K607" i="3" s="1"/>
  <c r="M607" i="3" s="1"/>
  <c r="T606" i="3"/>
  <c r="J608" i="3" l="1"/>
  <c r="L608" i="3" s="1"/>
  <c r="B610" i="3"/>
  <c r="F609" i="3"/>
  <c r="D609" i="3"/>
  <c r="H609" i="3"/>
  <c r="C609" i="3"/>
  <c r="E609" i="3"/>
  <c r="G609" i="3"/>
  <c r="I608" i="3"/>
  <c r="K608" i="3" s="1"/>
  <c r="M608" i="3" s="1"/>
  <c r="T607" i="3"/>
  <c r="B611" i="3" l="1"/>
  <c r="F610" i="3"/>
  <c r="H610" i="3"/>
  <c r="D610" i="3"/>
  <c r="J610" i="3" s="1"/>
  <c r="L610" i="3" s="1"/>
  <c r="C610" i="3"/>
  <c r="G610" i="3"/>
  <c r="E610" i="3"/>
  <c r="I609" i="3"/>
  <c r="K609" i="3" s="1"/>
  <c r="J609" i="3"/>
  <c r="L609" i="3" s="1"/>
  <c r="T608" i="3"/>
  <c r="I610" i="3" l="1"/>
  <c r="K610" i="3" s="1"/>
  <c r="M610" i="3" s="1"/>
  <c r="T609" i="3"/>
  <c r="M609" i="3"/>
  <c r="B612" i="3"/>
  <c r="F611" i="3"/>
  <c r="H611" i="3"/>
  <c r="D611" i="3"/>
  <c r="C611" i="3"/>
  <c r="E611" i="3"/>
  <c r="G611" i="3"/>
  <c r="T610" i="3" l="1"/>
  <c r="B613" i="3"/>
  <c r="F612" i="3"/>
  <c r="H612" i="3"/>
  <c r="D612" i="3"/>
  <c r="J612" i="3" s="1"/>
  <c r="L612" i="3" s="1"/>
  <c r="C612" i="3"/>
  <c r="G612" i="3"/>
  <c r="E612" i="3"/>
  <c r="I611" i="3"/>
  <c r="K611" i="3" s="1"/>
  <c r="J611" i="3"/>
  <c r="L611" i="3" s="1"/>
  <c r="M611" i="3" l="1"/>
  <c r="B614" i="3"/>
  <c r="F613" i="3"/>
  <c r="H613" i="3"/>
  <c r="D613" i="3"/>
  <c r="C613" i="3"/>
  <c r="G613" i="3"/>
  <c r="E613" i="3"/>
  <c r="I612" i="3"/>
  <c r="K612" i="3" s="1"/>
  <c r="M612" i="3" s="1"/>
  <c r="T611" i="3"/>
  <c r="T612" i="3" l="1"/>
  <c r="I613" i="3"/>
  <c r="K613" i="3" s="1"/>
  <c r="B615" i="3"/>
  <c r="F614" i="3"/>
  <c r="H614" i="3"/>
  <c r="D614" i="3"/>
  <c r="C614" i="3"/>
  <c r="G614" i="3"/>
  <c r="E614" i="3"/>
  <c r="J613" i="3"/>
  <c r="L613" i="3" s="1"/>
  <c r="J614" i="3" l="1"/>
  <c r="L614" i="3" s="1"/>
  <c r="I614" i="3"/>
  <c r="K614" i="3" s="1"/>
  <c r="M614" i="3" s="1"/>
  <c r="T613" i="3"/>
  <c r="M613" i="3"/>
  <c r="B616" i="3"/>
  <c r="F615" i="3"/>
  <c r="D615" i="3"/>
  <c r="H615" i="3"/>
  <c r="C615" i="3"/>
  <c r="G615" i="3"/>
  <c r="E615" i="3"/>
  <c r="T614" i="3" l="1"/>
  <c r="B617" i="3"/>
  <c r="F616" i="3"/>
  <c r="H616" i="3"/>
  <c r="D616" i="3"/>
  <c r="C616" i="3"/>
  <c r="E616" i="3"/>
  <c r="G616" i="3"/>
  <c r="I615" i="3"/>
  <c r="K615" i="3" s="1"/>
  <c r="J615" i="3"/>
  <c r="L615" i="3" s="1"/>
  <c r="M615" i="3" l="1"/>
  <c r="J616" i="3"/>
  <c r="L616" i="3" s="1"/>
  <c r="B618" i="3"/>
  <c r="F617" i="3"/>
  <c r="H617" i="3"/>
  <c r="D617" i="3"/>
  <c r="C617" i="3"/>
  <c r="G617" i="3"/>
  <c r="E617" i="3"/>
  <c r="I616" i="3"/>
  <c r="K616" i="3" s="1"/>
  <c r="T615" i="3"/>
  <c r="M616" i="3" l="1"/>
  <c r="I617" i="3"/>
  <c r="K617" i="3" s="1"/>
  <c r="B619" i="3"/>
  <c r="F618" i="3"/>
  <c r="H618" i="3"/>
  <c r="D618" i="3"/>
  <c r="J618" i="3" s="1"/>
  <c r="L618" i="3" s="1"/>
  <c r="C618" i="3"/>
  <c r="E618" i="3"/>
  <c r="G618" i="3"/>
  <c r="T616" i="3"/>
  <c r="J617" i="3"/>
  <c r="L617" i="3" s="1"/>
  <c r="M617" i="3" l="1"/>
  <c r="I618" i="3"/>
  <c r="K618" i="3" s="1"/>
  <c r="M618" i="3" s="1"/>
  <c r="B620" i="3"/>
  <c r="F619" i="3"/>
  <c r="D619" i="3"/>
  <c r="H619" i="3"/>
  <c r="C619" i="3"/>
  <c r="G619" i="3"/>
  <c r="E619" i="3"/>
  <c r="T617" i="3"/>
  <c r="J619" i="3" l="1"/>
  <c r="L619" i="3" s="1"/>
  <c r="I619" i="3"/>
  <c r="K619" i="3" s="1"/>
  <c r="B621" i="3"/>
  <c r="F620" i="3"/>
  <c r="D620" i="3"/>
  <c r="H620" i="3"/>
  <c r="G620" i="3"/>
  <c r="C620" i="3"/>
  <c r="E620" i="3"/>
  <c r="T618" i="3"/>
  <c r="J620" i="3" l="1"/>
  <c r="L620" i="3" s="1"/>
  <c r="M619" i="3"/>
  <c r="T619" i="3"/>
  <c r="B622" i="3"/>
  <c r="F621" i="3"/>
  <c r="H621" i="3"/>
  <c r="D621" i="3"/>
  <c r="C621" i="3"/>
  <c r="G621" i="3"/>
  <c r="E621" i="3"/>
  <c r="I620" i="3"/>
  <c r="K620" i="3" s="1"/>
  <c r="M620" i="3" s="1"/>
  <c r="I621" i="3" l="1"/>
  <c r="K621" i="3" s="1"/>
  <c r="B623" i="3"/>
  <c r="F622" i="3"/>
  <c r="H622" i="3"/>
  <c r="D622" i="3"/>
  <c r="C622" i="3"/>
  <c r="G622" i="3"/>
  <c r="E622" i="3"/>
  <c r="J621" i="3"/>
  <c r="L621" i="3" s="1"/>
  <c r="T620" i="3"/>
  <c r="T621" i="3" l="1"/>
  <c r="I622" i="3"/>
  <c r="K622" i="3" s="1"/>
  <c r="B624" i="3"/>
  <c r="F623" i="3"/>
  <c r="H623" i="3"/>
  <c r="D623" i="3"/>
  <c r="C623" i="3"/>
  <c r="G623" i="3"/>
  <c r="E623" i="3"/>
  <c r="J622" i="3"/>
  <c r="L622" i="3" s="1"/>
  <c r="M621" i="3"/>
  <c r="J623" i="3" l="1"/>
  <c r="L623" i="3" s="1"/>
  <c r="I623" i="3"/>
  <c r="K623" i="3" s="1"/>
  <c r="M622" i="3"/>
  <c r="B625" i="3"/>
  <c r="F624" i="3"/>
  <c r="D624" i="3"/>
  <c r="J624" i="3" s="1"/>
  <c r="L624" i="3" s="1"/>
  <c r="H624" i="3"/>
  <c r="C624" i="3"/>
  <c r="E624" i="3"/>
  <c r="G624" i="3"/>
  <c r="T622" i="3"/>
  <c r="M623" i="3" l="1"/>
  <c r="T623" i="3"/>
  <c r="B626" i="3"/>
  <c r="F625" i="3"/>
  <c r="D625" i="3"/>
  <c r="H625" i="3"/>
  <c r="C625" i="3"/>
  <c r="G625" i="3"/>
  <c r="E625" i="3"/>
  <c r="I624" i="3"/>
  <c r="K624" i="3" s="1"/>
  <c r="M624" i="3" s="1"/>
  <c r="I625" i="3" l="1"/>
  <c r="K625" i="3" s="1"/>
  <c r="B627" i="3"/>
  <c r="F626" i="3"/>
  <c r="H626" i="3"/>
  <c r="D626" i="3"/>
  <c r="G626" i="3"/>
  <c r="C626" i="3"/>
  <c r="E626" i="3"/>
  <c r="J625" i="3"/>
  <c r="L625" i="3" s="1"/>
  <c r="T624" i="3"/>
  <c r="B628" i="3" l="1"/>
  <c r="F627" i="3"/>
  <c r="H627" i="3"/>
  <c r="D627" i="3"/>
  <c r="J627" i="3" s="1"/>
  <c r="L627" i="3" s="1"/>
  <c r="C627" i="3"/>
  <c r="E627" i="3"/>
  <c r="G627" i="3"/>
  <c r="I626" i="3"/>
  <c r="K626" i="3" s="1"/>
  <c r="T625" i="3"/>
  <c r="J626" i="3"/>
  <c r="L626" i="3" s="1"/>
  <c r="M625" i="3"/>
  <c r="M626" i="3" l="1"/>
  <c r="B629" i="3"/>
  <c r="F628" i="3"/>
  <c r="D628" i="3"/>
  <c r="H628" i="3"/>
  <c r="C628" i="3"/>
  <c r="G628" i="3"/>
  <c r="E628" i="3"/>
  <c r="I627" i="3"/>
  <c r="K627" i="3" s="1"/>
  <c r="M627" i="3" s="1"/>
  <c r="T626" i="3"/>
  <c r="T627" i="3" l="1"/>
  <c r="I628" i="3"/>
  <c r="K628" i="3" s="1"/>
  <c r="J628" i="3"/>
  <c r="L628" i="3" s="1"/>
  <c r="B630" i="3"/>
  <c r="F629" i="3"/>
  <c r="H629" i="3"/>
  <c r="D629" i="3"/>
  <c r="J629" i="3" s="1"/>
  <c r="L629" i="3" s="1"/>
  <c r="G629" i="3"/>
  <c r="C629" i="3"/>
  <c r="E629" i="3"/>
  <c r="M628" i="3" l="1"/>
  <c r="B631" i="3"/>
  <c r="F630" i="3"/>
  <c r="H630" i="3"/>
  <c r="D630" i="3"/>
  <c r="C630" i="3"/>
  <c r="E630" i="3"/>
  <c r="G630" i="3"/>
  <c r="I629" i="3"/>
  <c r="K629" i="3" s="1"/>
  <c r="M629" i="3" s="1"/>
  <c r="T628" i="3"/>
  <c r="J630" i="3" l="1"/>
  <c r="L630" i="3" s="1"/>
  <c r="I630" i="3"/>
  <c r="K630" i="3" s="1"/>
  <c r="T629" i="3"/>
  <c r="B632" i="3"/>
  <c r="F631" i="3"/>
  <c r="D631" i="3"/>
  <c r="H631" i="3"/>
  <c r="C631" i="3"/>
  <c r="G631" i="3"/>
  <c r="E631" i="3"/>
  <c r="M630" i="3" l="1"/>
  <c r="T630" i="3"/>
  <c r="J631" i="3"/>
  <c r="L631" i="3" s="1"/>
  <c r="B633" i="3"/>
  <c r="F632" i="3"/>
  <c r="H632" i="3"/>
  <c r="D632" i="3"/>
  <c r="J632" i="3" s="1"/>
  <c r="L632" i="3" s="1"/>
  <c r="C632" i="3"/>
  <c r="G632" i="3"/>
  <c r="E632" i="3"/>
  <c r="I631" i="3"/>
  <c r="K631" i="3" s="1"/>
  <c r="M631" i="3" l="1"/>
  <c r="B634" i="3"/>
  <c r="F633" i="3"/>
  <c r="H633" i="3"/>
  <c r="D633" i="3"/>
  <c r="J633" i="3" s="1"/>
  <c r="L633" i="3" s="1"/>
  <c r="C633" i="3"/>
  <c r="G633" i="3"/>
  <c r="E633" i="3"/>
  <c r="I632" i="3"/>
  <c r="K632" i="3" s="1"/>
  <c r="M632" i="3" s="1"/>
  <c r="T631" i="3"/>
  <c r="T632" i="3" l="1"/>
  <c r="I633" i="3"/>
  <c r="K633" i="3" s="1"/>
  <c r="M633" i="3" s="1"/>
  <c r="B635" i="3"/>
  <c r="F634" i="3"/>
  <c r="H634" i="3"/>
  <c r="D634" i="3"/>
  <c r="C634" i="3"/>
  <c r="G634" i="3"/>
  <c r="E634" i="3"/>
  <c r="I634" i="3" l="1"/>
  <c r="K634" i="3" s="1"/>
  <c r="B636" i="3"/>
  <c r="F635" i="3"/>
  <c r="D635" i="3"/>
  <c r="H635" i="3"/>
  <c r="C635" i="3"/>
  <c r="G635" i="3"/>
  <c r="E635" i="3"/>
  <c r="J634" i="3"/>
  <c r="L634" i="3" s="1"/>
  <c r="T633" i="3"/>
  <c r="T634" i="3" l="1"/>
  <c r="I635" i="3"/>
  <c r="K635" i="3" s="1"/>
  <c r="J635" i="3"/>
  <c r="L635" i="3" s="1"/>
  <c r="M634" i="3"/>
  <c r="B637" i="3"/>
  <c r="F636" i="3"/>
  <c r="D636" i="3"/>
  <c r="H636" i="3"/>
  <c r="G636" i="3"/>
  <c r="C636" i="3"/>
  <c r="E636" i="3"/>
  <c r="M635" i="3" l="1"/>
  <c r="T635" i="3"/>
  <c r="J636" i="3"/>
  <c r="L636" i="3" s="1"/>
  <c r="B638" i="3"/>
  <c r="F637" i="3"/>
  <c r="H637" i="3"/>
  <c r="D637" i="3"/>
  <c r="C637" i="3"/>
  <c r="G637" i="3"/>
  <c r="E637" i="3"/>
  <c r="I636" i="3"/>
  <c r="K636" i="3" s="1"/>
  <c r="M636" i="3" l="1"/>
  <c r="J637" i="3"/>
  <c r="L637" i="3" s="1"/>
  <c r="B639" i="3"/>
  <c r="F638" i="3"/>
  <c r="D638" i="3"/>
  <c r="J638" i="3" s="1"/>
  <c r="L638" i="3" s="1"/>
  <c r="H638" i="3"/>
  <c r="C638" i="3"/>
  <c r="E638" i="3"/>
  <c r="G638" i="3"/>
  <c r="I637" i="3"/>
  <c r="K637" i="3" s="1"/>
  <c r="T636" i="3"/>
  <c r="M637" i="3" l="1"/>
  <c r="I638" i="3"/>
  <c r="K638" i="3" s="1"/>
  <c r="M638" i="3" s="1"/>
  <c r="T637" i="3"/>
  <c r="B640" i="3"/>
  <c r="F639" i="3"/>
  <c r="H639" i="3"/>
  <c r="D639" i="3"/>
  <c r="C639" i="3"/>
  <c r="E639" i="3"/>
  <c r="G639" i="3"/>
  <c r="J639" i="3" l="1"/>
  <c r="L639" i="3" s="1"/>
  <c r="I639" i="3"/>
  <c r="K639" i="3" s="1"/>
  <c r="M639" i="3" s="1"/>
  <c r="T638" i="3"/>
  <c r="B641" i="3"/>
  <c r="F640" i="3"/>
  <c r="D640" i="3"/>
  <c r="H640" i="3"/>
  <c r="C640" i="3"/>
  <c r="G640" i="3"/>
  <c r="E640" i="3"/>
  <c r="J640" i="3" l="1"/>
  <c r="L640" i="3" s="1"/>
  <c r="B642" i="3"/>
  <c r="F641" i="3"/>
  <c r="D641" i="3"/>
  <c r="J641" i="3" s="1"/>
  <c r="L641" i="3" s="1"/>
  <c r="H641" i="3"/>
  <c r="C641" i="3"/>
  <c r="E641" i="3"/>
  <c r="G641" i="3"/>
  <c r="I640" i="3"/>
  <c r="K640" i="3" s="1"/>
  <c r="M640" i="3" s="1"/>
  <c r="T639" i="3"/>
  <c r="B643" i="3" l="1"/>
  <c r="F642" i="3"/>
  <c r="H642" i="3"/>
  <c r="D642" i="3"/>
  <c r="C642" i="3"/>
  <c r="G642" i="3"/>
  <c r="E642" i="3"/>
  <c r="I641" i="3"/>
  <c r="K641" i="3" s="1"/>
  <c r="M641" i="3" s="1"/>
  <c r="T640" i="3"/>
  <c r="J642" i="3" l="1"/>
  <c r="L642" i="3" s="1"/>
  <c r="I642" i="3"/>
  <c r="K642" i="3" s="1"/>
  <c r="M642" i="3" s="1"/>
  <c r="T641" i="3"/>
  <c r="B644" i="3"/>
  <c r="F643" i="3"/>
  <c r="H643" i="3"/>
  <c r="D643" i="3"/>
  <c r="C643" i="3"/>
  <c r="G643" i="3"/>
  <c r="E643" i="3"/>
  <c r="J643" i="3" l="1"/>
  <c r="L643" i="3" s="1"/>
  <c r="T642" i="3"/>
  <c r="I643" i="3"/>
  <c r="K643" i="3" s="1"/>
  <c r="M643" i="3" s="1"/>
  <c r="B645" i="3"/>
  <c r="F644" i="3"/>
  <c r="H644" i="3"/>
  <c r="D644" i="3"/>
  <c r="C644" i="3"/>
  <c r="G644" i="3"/>
  <c r="E644" i="3"/>
  <c r="I644" i="3" l="1"/>
  <c r="K644" i="3" s="1"/>
  <c r="B646" i="3"/>
  <c r="F645" i="3"/>
  <c r="H645" i="3"/>
  <c r="D645" i="3"/>
  <c r="E645" i="3"/>
  <c r="C645" i="3"/>
  <c r="G645" i="3"/>
  <c r="J644" i="3"/>
  <c r="L644" i="3" s="1"/>
  <c r="T643" i="3"/>
  <c r="B647" i="3" l="1"/>
  <c r="F646" i="3"/>
  <c r="D646" i="3"/>
  <c r="H646" i="3"/>
  <c r="G646" i="3"/>
  <c r="C646" i="3"/>
  <c r="E646" i="3"/>
  <c r="J645" i="3"/>
  <c r="L645" i="3" s="1"/>
  <c r="I645" i="3"/>
  <c r="K645" i="3" s="1"/>
  <c r="T644" i="3"/>
  <c r="M644" i="3"/>
  <c r="M645" i="3" l="1"/>
  <c r="T645" i="3"/>
  <c r="J646" i="3"/>
  <c r="L646" i="3" s="1"/>
  <c r="I646" i="3"/>
  <c r="K646" i="3" s="1"/>
  <c r="B648" i="3"/>
  <c r="F647" i="3"/>
  <c r="H647" i="3"/>
  <c r="D647" i="3"/>
  <c r="J647" i="3" s="1"/>
  <c r="L647" i="3" s="1"/>
  <c r="G647" i="3"/>
  <c r="C647" i="3"/>
  <c r="E647" i="3"/>
  <c r="M646" i="3" l="1"/>
  <c r="B649" i="3"/>
  <c r="F648" i="3"/>
  <c r="H648" i="3"/>
  <c r="D648" i="3"/>
  <c r="J648" i="3" s="1"/>
  <c r="L648" i="3" s="1"/>
  <c r="C648" i="3"/>
  <c r="G648" i="3"/>
  <c r="E648" i="3"/>
  <c r="I647" i="3"/>
  <c r="K647" i="3" s="1"/>
  <c r="M647" i="3" s="1"/>
  <c r="T646" i="3"/>
  <c r="B650" i="3" l="1"/>
  <c r="F649" i="3"/>
  <c r="H649" i="3"/>
  <c r="D649" i="3"/>
  <c r="C649" i="3"/>
  <c r="G649" i="3"/>
  <c r="E649" i="3"/>
  <c r="I648" i="3"/>
  <c r="K648" i="3" s="1"/>
  <c r="M648" i="3" s="1"/>
  <c r="T647" i="3"/>
  <c r="J649" i="3" l="1"/>
  <c r="L649" i="3" s="1"/>
  <c r="B651" i="3"/>
  <c r="F650" i="3"/>
  <c r="D650" i="3"/>
  <c r="H650" i="3"/>
  <c r="C650" i="3"/>
  <c r="G650" i="3"/>
  <c r="E650" i="3"/>
  <c r="I649" i="3"/>
  <c r="K649" i="3" s="1"/>
  <c r="T648" i="3"/>
  <c r="M649" i="3" l="1"/>
  <c r="B652" i="3"/>
  <c r="F651" i="3"/>
  <c r="H651" i="3"/>
  <c r="D651" i="3"/>
  <c r="J651" i="3" s="1"/>
  <c r="L651" i="3" s="1"/>
  <c r="C651" i="3"/>
  <c r="G651" i="3"/>
  <c r="E651" i="3"/>
  <c r="I650" i="3"/>
  <c r="K650" i="3" s="1"/>
  <c r="J650" i="3"/>
  <c r="L650" i="3" s="1"/>
  <c r="T649" i="3"/>
  <c r="M650" i="3" l="1"/>
  <c r="B653" i="3"/>
  <c r="F652" i="3"/>
  <c r="H652" i="3"/>
  <c r="D652" i="3"/>
  <c r="G652" i="3"/>
  <c r="C652" i="3"/>
  <c r="E652" i="3"/>
  <c r="I651" i="3"/>
  <c r="K651" i="3" s="1"/>
  <c r="M651" i="3" s="1"/>
  <c r="T650" i="3"/>
  <c r="J652" i="3" l="1"/>
  <c r="L652" i="3" s="1"/>
  <c r="B654" i="3"/>
  <c r="F653" i="3"/>
  <c r="H653" i="3"/>
  <c r="D653" i="3"/>
  <c r="J653" i="3" s="1"/>
  <c r="L653" i="3" s="1"/>
  <c r="C653" i="3"/>
  <c r="E653" i="3"/>
  <c r="G653" i="3"/>
  <c r="I652" i="3"/>
  <c r="K652" i="3" s="1"/>
  <c r="M652" i="3" s="1"/>
  <c r="T651" i="3"/>
  <c r="B655" i="3" l="1"/>
  <c r="F654" i="3"/>
  <c r="D654" i="3"/>
  <c r="H654" i="3"/>
  <c r="C654" i="3"/>
  <c r="E654" i="3"/>
  <c r="G654" i="3"/>
  <c r="I653" i="3"/>
  <c r="K653" i="3" s="1"/>
  <c r="M653" i="3" s="1"/>
  <c r="T652" i="3"/>
  <c r="T653" i="3" l="1"/>
  <c r="I654" i="3"/>
  <c r="K654" i="3" s="1"/>
  <c r="J654" i="3"/>
  <c r="L654" i="3" s="1"/>
  <c r="B656" i="3"/>
  <c r="F655" i="3"/>
  <c r="H655" i="3"/>
  <c r="D655" i="3"/>
  <c r="C655" i="3"/>
  <c r="G655" i="3"/>
  <c r="E655" i="3"/>
  <c r="J655" i="3" l="1"/>
  <c r="L655" i="3" s="1"/>
  <c r="T654" i="3"/>
  <c r="B657" i="3"/>
  <c r="F656" i="3"/>
  <c r="D656" i="3"/>
  <c r="H656" i="3"/>
  <c r="C656" i="3"/>
  <c r="G656" i="3"/>
  <c r="E656" i="3"/>
  <c r="M654" i="3"/>
  <c r="I655" i="3"/>
  <c r="K655" i="3" s="1"/>
  <c r="M655" i="3" s="1"/>
  <c r="J656" i="3" l="1"/>
  <c r="L656" i="3" s="1"/>
  <c r="B658" i="3"/>
  <c r="F657" i="3"/>
  <c r="D657" i="3"/>
  <c r="H657" i="3"/>
  <c r="C657" i="3"/>
  <c r="G657" i="3"/>
  <c r="E657" i="3"/>
  <c r="I656" i="3"/>
  <c r="K656" i="3" s="1"/>
  <c r="M656" i="3" s="1"/>
  <c r="T655" i="3"/>
  <c r="I657" i="3" l="1"/>
  <c r="K657" i="3" s="1"/>
  <c r="J657" i="3"/>
  <c r="L657" i="3" s="1"/>
  <c r="T656" i="3"/>
  <c r="B659" i="3"/>
  <c r="F658" i="3"/>
  <c r="H658" i="3"/>
  <c r="D658" i="3"/>
  <c r="C658" i="3"/>
  <c r="G658" i="3"/>
  <c r="E658" i="3"/>
  <c r="T657" i="3" l="1"/>
  <c r="I658" i="3"/>
  <c r="K658" i="3" s="1"/>
  <c r="B660" i="3"/>
  <c r="F659" i="3"/>
  <c r="H659" i="3"/>
  <c r="D659" i="3"/>
  <c r="C659" i="3"/>
  <c r="E659" i="3"/>
  <c r="G659" i="3"/>
  <c r="J658" i="3"/>
  <c r="L658" i="3" s="1"/>
  <c r="M657" i="3"/>
  <c r="I659" i="3" l="1"/>
  <c r="K659" i="3" s="1"/>
  <c r="B661" i="3"/>
  <c r="F660" i="3"/>
  <c r="H660" i="3"/>
  <c r="D660" i="3"/>
  <c r="C660" i="3"/>
  <c r="G660" i="3"/>
  <c r="E660" i="3"/>
  <c r="J659" i="3"/>
  <c r="L659" i="3" s="1"/>
  <c r="M658" i="3"/>
  <c r="T658" i="3"/>
  <c r="J660" i="3" l="1"/>
  <c r="L660" i="3" s="1"/>
  <c r="M659" i="3"/>
  <c r="I660" i="3"/>
  <c r="K660" i="3" s="1"/>
  <c r="M660" i="3" s="1"/>
  <c r="B662" i="3"/>
  <c r="F661" i="3"/>
  <c r="H661" i="3"/>
  <c r="D661" i="3"/>
  <c r="E661" i="3"/>
  <c r="C661" i="3"/>
  <c r="G661" i="3"/>
  <c r="T659" i="3"/>
  <c r="I661" i="3" l="1"/>
  <c r="K661" i="3" s="1"/>
  <c r="T660" i="3"/>
  <c r="B663" i="3"/>
  <c r="F662" i="3"/>
  <c r="H662" i="3"/>
  <c r="D662" i="3"/>
  <c r="J662" i="3" s="1"/>
  <c r="L662" i="3" s="1"/>
  <c r="C662" i="3"/>
  <c r="G662" i="3"/>
  <c r="E662" i="3"/>
  <c r="J661" i="3"/>
  <c r="L661" i="3" s="1"/>
  <c r="I662" i="3" l="1"/>
  <c r="K662" i="3" s="1"/>
  <c r="M662" i="3" s="1"/>
  <c r="T661" i="3"/>
  <c r="B664" i="3"/>
  <c r="F663" i="3"/>
  <c r="D663" i="3"/>
  <c r="H663" i="3"/>
  <c r="C663" i="3"/>
  <c r="G663" i="3"/>
  <c r="E663" i="3"/>
  <c r="M661" i="3"/>
  <c r="I663" i="3" l="1"/>
  <c r="K663" i="3" s="1"/>
  <c r="J663" i="3"/>
  <c r="L663" i="3" s="1"/>
  <c r="T662" i="3"/>
  <c r="B665" i="3"/>
  <c r="F664" i="3"/>
  <c r="H664" i="3"/>
  <c r="D664" i="3"/>
  <c r="J664" i="3" s="1"/>
  <c r="L664" i="3" s="1"/>
  <c r="C664" i="3"/>
  <c r="G664" i="3"/>
  <c r="E664" i="3"/>
  <c r="I664" i="3" l="1"/>
  <c r="K664" i="3" s="1"/>
  <c r="M664" i="3" s="1"/>
  <c r="T663" i="3"/>
  <c r="B666" i="3"/>
  <c r="F665" i="3"/>
  <c r="H665" i="3"/>
  <c r="D665" i="3"/>
  <c r="G665" i="3"/>
  <c r="C665" i="3"/>
  <c r="E665" i="3"/>
  <c r="M663" i="3"/>
  <c r="I665" i="3" l="1"/>
  <c r="K665" i="3" s="1"/>
  <c r="B667" i="3"/>
  <c r="F666" i="3"/>
  <c r="D666" i="3"/>
  <c r="J666" i="3" s="1"/>
  <c r="L666" i="3" s="1"/>
  <c r="H666" i="3"/>
  <c r="C666" i="3"/>
  <c r="E666" i="3"/>
  <c r="G666" i="3"/>
  <c r="J665" i="3"/>
  <c r="L665" i="3" s="1"/>
  <c r="T664" i="3"/>
  <c r="T665" i="3" l="1"/>
  <c r="B668" i="3"/>
  <c r="F667" i="3"/>
  <c r="D667" i="3"/>
  <c r="J667" i="3" s="1"/>
  <c r="L667" i="3" s="1"/>
  <c r="H667" i="3"/>
  <c r="C667" i="3"/>
  <c r="E667" i="3"/>
  <c r="G667" i="3"/>
  <c r="M665" i="3"/>
  <c r="I666" i="3"/>
  <c r="K666" i="3" s="1"/>
  <c r="M666" i="3" s="1"/>
  <c r="B669" i="3" l="1"/>
  <c r="F668" i="3"/>
  <c r="D668" i="3"/>
  <c r="H668" i="3"/>
  <c r="G668" i="3"/>
  <c r="C668" i="3"/>
  <c r="E668" i="3"/>
  <c r="I667" i="3"/>
  <c r="K667" i="3" s="1"/>
  <c r="M667" i="3" s="1"/>
  <c r="T666" i="3"/>
  <c r="J668" i="3" l="1"/>
  <c r="L668" i="3" s="1"/>
  <c r="I668" i="3"/>
  <c r="K668" i="3" s="1"/>
  <c r="M668" i="3" s="1"/>
  <c r="T667" i="3"/>
  <c r="B670" i="3"/>
  <c r="F669" i="3"/>
  <c r="D669" i="3"/>
  <c r="H669" i="3"/>
  <c r="C669" i="3"/>
  <c r="G669" i="3"/>
  <c r="E669" i="3"/>
  <c r="I669" i="3" l="1"/>
  <c r="K669" i="3" s="1"/>
  <c r="J669" i="3"/>
  <c r="L669" i="3" s="1"/>
  <c r="T668" i="3"/>
  <c r="B671" i="3"/>
  <c r="F670" i="3"/>
  <c r="D670" i="3"/>
  <c r="H670" i="3"/>
  <c r="C670" i="3"/>
  <c r="G670" i="3"/>
  <c r="E670" i="3"/>
  <c r="I670" i="3" l="1"/>
  <c r="K670" i="3" s="1"/>
  <c r="J670" i="3"/>
  <c r="L670" i="3" s="1"/>
  <c r="T669" i="3"/>
  <c r="B672" i="3"/>
  <c r="F671" i="3"/>
  <c r="H671" i="3"/>
  <c r="D671" i="3"/>
  <c r="J671" i="3" s="1"/>
  <c r="L671" i="3" s="1"/>
  <c r="C671" i="3"/>
  <c r="G671" i="3"/>
  <c r="E671" i="3"/>
  <c r="M669" i="3"/>
  <c r="M670" i="3" l="1"/>
  <c r="B673" i="3"/>
  <c r="F672" i="3"/>
  <c r="H672" i="3"/>
  <c r="D672" i="3"/>
  <c r="J672" i="3" s="1"/>
  <c r="L672" i="3" s="1"/>
  <c r="E672" i="3"/>
  <c r="C672" i="3"/>
  <c r="G672" i="3"/>
  <c r="I671" i="3"/>
  <c r="K671" i="3" s="1"/>
  <c r="M671" i="3" s="1"/>
  <c r="T670" i="3"/>
  <c r="B674" i="3" l="1"/>
  <c r="F673" i="3"/>
  <c r="D673" i="3"/>
  <c r="H673" i="3"/>
  <c r="C673" i="3"/>
  <c r="G673" i="3"/>
  <c r="E673" i="3"/>
  <c r="I672" i="3"/>
  <c r="K672" i="3" s="1"/>
  <c r="M672" i="3" s="1"/>
  <c r="T671" i="3"/>
  <c r="T672" i="3" l="1"/>
  <c r="I673" i="3"/>
  <c r="K673" i="3" s="1"/>
  <c r="J673" i="3"/>
  <c r="L673" i="3" s="1"/>
  <c r="B675" i="3"/>
  <c r="F674" i="3"/>
  <c r="H674" i="3"/>
  <c r="D674" i="3"/>
  <c r="J674" i="3" s="1"/>
  <c r="L674" i="3" s="1"/>
  <c r="C674" i="3"/>
  <c r="E674" i="3"/>
  <c r="G674" i="3"/>
  <c r="B676" i="3" l="1"/>
  <c r="F675" i="3"/>
  <c r="H675" i="3"/>
  <c r="D675" i="3"/>
  <c r="C675" i="3"/>
  <c r="G675" i="3"/>
  <c r="E675" i="3"/>
  <c r="M673" i="3"/>
  <c r="I674" i="3"/>
  <c r="K674" i="3" s="1"/>
  <c r="M674" i="3" s="1"/>
  <c r="T673" i="3"/>
  <c r="J675" i="3" l="1"/>
  <c r="L675" i="3" s="1"/>
  <c r="I675" i="3"/>
  <c r="K675" i="3" s="1"/>
  <c r="T674" i="3"/>
  <c r="B677" i="3"/>
  <c r="F676" i="3"/>
  <c r="H676" i="3"/>
  <c r="D676" i="3"/>
  <c r="C676" i="3"/>
  <c r="G676" i="3"/>
  <c r="E676" i="3"/>
  <c r="M675" i="3" l="1"/>
  <c r="I676" i="3"/>
  <c r="K676" i="3" s="1"/>
  <c r="B678" i="3"/>
  <c r="F677" i="3"/>
  <c r="H677" i="3"/>
  <c r="D677" i="3"/>
  <c r="J677" i="3" s="1"/>
  <c r="L677" i="3" s="1"/>
  <c r="C677" i="3"/>
  <c r="G677" i="3"/>
  <c r="E677" i="3"/>
  <c r="J676" i="3"/>
  <c r="L676" i="3" s="1"/>
  <c r="T675" i="3"/>
  <c r="B679" i="3" l="1"/>
  <c r="F678" i="3"/>
  <c r="H678" i="3"/>
  <c r="D678" i="3"/>
  <c r="J678" i="3" s="1"/>
  <c r="L678" i="3" s="1"/>
  <c r="E678" i="3"/>
  <c r="C678" i="3"/>
  <c r="G678" i="3"/>
  <c r="I677" i="3"/>
  <c r="K677" i="3" s="1"/>
  <c r="M677" i="3" s="1"/>
  <c r="T676" i="3"/>
  <c r="M676" i="3"/>
  <c r="I678" i="3" l="1"/>
  <c r="K678" i="3" s="1"/>
  <c r="M678" i="3" s="1"/>
  <c r="T677" i="3"/>
  <c r="B680" i="3"/>
  <c r="F679" i="3"/>
  <c r="H679" i="3"/>
  <c r="D679" i="3"/>
  <c r="C679" i="3"/>
  <c r="G679" i="3"/>
  <c r="E679" i="3"/>
  <c r="B681" i="3" l="1"/>
  <c r="F680" i="3"/>
  <c r="D680" i="3"/>
  <c r="H680" i="3"/>
  <c r="C680" i="3"/>
  <c r="G680" i="3"/>
  <c r="E680" i="3"/>
  <c r="I679" i="3"/>
  <c r="K679" i="3" s="1"/>
  <c r="J679" i="3"/>
  <c r="L679" i="3" s="1"/>
  <c r="T678" i="3"/>
  <c r="M679" i="3" l="1"/>
  <c r="B682" i="3"/>
  <c r="F681" i="3"/>
  <c r="H681" i="3"/>
  <c r="D681" i="3"/>
  <c r="C681" i="3"/>
  <c r="E681" i="3"/>
  <c r="G681" i="3"/>
  <c r="I680" i="3"/>
  <c r="K680" i="3" s="1"/>
  <c r="J680" i="3"/>
  <c r="L680" i="3" s="1"/>
  <c r="T679" i="3"/>
  <c r="M680" i="3" l="1"/>
  <c r="J681" i="3"/>
  <c r="L681" i="3" s="1"/>
  <c r="B683" i="3"/>
  <c r="F682" i="3"/>
  <c r="D682" i="3"/>
  <c r="H682" i="3"/>
  <c r="C682" i="3"/>
  <c r="E682" i="3"/>
  <c r="G682" i="3"/>
  <c r="I681" i="3"/>
  <c r="K681" i="3" s="1"/>
  <c r="T680" i="3"/>
  <c r="M681" i="3" l="1"/>
  <c r="T681" i="3"/>
  <c r="J682" i="3"/>
  <c r="L682" i="3" s="1"/>
  <c r="I682" i="3"/>
  <c r="K682" i="3" s="1"/>
  <c r="B684" i="3"/>
  <c r="F683" i="3"/>
  <c r="D683" i="3"/>
  <c r="H683" i="3"/>
  <c r="C683" i="3"/>
  <c r="G683" i="3"/>
  <c r="E683" i="3"/>
  <c r="J683" i="3" l="1"/>
  <c r="L683" i="3" s="1"/>
  <c r="M682" i="3"/>
  <c r="I683" i="3"/>
  <c r="K683" i="3" s="1"/>
  <c r="M683" i="3" s="1"/>
  <c r="F684" i="3"/>
  <c r="H684" i="3"/>
  <c r="D684" i="3"/>
  <c r="G684" i="3"/>
  <c r="C684" i="3"/>
  <c r="C685" i="3" s="1"/>
  <c r="E684" i="3"/>
  <c r="E685" i="3" s="1"/>
  <c r="T682" i="3"/>
  <c r="G685" i="3" l="1"/>
  <c r="J684" i="3"/>
  <c r="L684" i="3" s="1"/>
  <c r="D685" i="3"/>
  <c r="T683" i="3"/>
  <c r="H685" i="3"/>
  <c r="I684" i="3"/>
  <c r="K684" i="3" s="1"/>
  <c r="M684" i="3" l="1"/>
  <c r="B21" i="3" s="1"/>
  <c r="T684" i="3"/>
  <c r="B26" i="3" l="1"/>
  <c r="B27" i="3" s="1"/>
  <c r="B29" i="3"/>
  <c r="B30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<sst xmlns="http://schemas.openxmlformats.org/spreadsheetml/2006/main" count="688" uniqueCount="343">
  <si>
    <t>Données d'entrée</t>
  </si>
  <si>
    <t>Ne</t>
  </si>
  <si>
    <t>tr/min</t>
  </si>
  <si>
    <t>Pe</t>
  </si>
  <si>
    <t>W</t>
  </si>
  <si>
    <t>Cs</t>
  </si>
  <si>
    <t>N.m</t>
  </si>
  <si>
    <t>Couple de sortie</t>
  </si>
  <si>
    <t>Valeur</t>
  </si>
  <si>
    <t>Unités</t>
  </si>
  <si>
    <t>Description</t>
  </si>
  <si>
    <t>Vitesse de l'arbre d'entrée</t>
  </si>
  <si>
    <t>Puissance d'entrée</t>
  </si>
  <si>
    <t>Données calculées</t>
  </si>
  <si>
    <t>Ce</t>
  </si>
  <si>
    <t>Couple en entrée</t>
  </si>
  <si>
    <t>Rapport de réduction</t>
  </si>
  <si>
    <t>Sans unités</t>
  </si>
  <si>
    <t>r</t>
  </si>
  <si>
    <t>Ns</t>
  </si>
  <si>
    <t>Vitesse de l'arbre de sortie</t>
  </si>
  <si>
    <t>Ps</t>
  </si>
  <si>
    <t>Puissance en sortie</t>
  </si>
  <si>
    <t>R</t>
  </si>
  <si>
    <t>Rendement d'un engrenage</t>
  </si>
  <si>
    <t>Choix de conception</t>
  </si>
  <si>
    <t>R1</t>
  </si>
  <si>
    <t>R2</t>
  </si>
  <si>
    <t>mm</t>
  </si>
  <si>
    <t>D1</t>
  </si>
  <si>
    <t>D2</t>
  </si>
  <si>
    <t>D3</t>
  </si>
  <si>
    <t>D4</t>
  </si>
  <si>
    <t>Rapport de réduction - Etage 1</t>
  </si>
  <si>
    <t>Rapport de réduction - Etage 2</t>
  </si>
  <si>
    <t>R_global</t>
  </si>
  <si>
    <t>Vérifications</t>
  </si>
  <si>
    <t>Cs*</t>
  </si>
  <si>
    <t>Couple réel en sortie</t>
  </si>
  <si>
    <t>Rapport de réduction total réel</t>
  </si>
  <si>
    <t>F1</t>
  </si>
  <si>
    <t>Alpha</t>
  </si>
  <si>
    <t>Degrés</t>
  </si>
  <si>
    <t>Angle</t>
  </si>
  <si>
    <t>Beta</t>
  </si>
  <si>
    <t>F2</t>
  </si>
  <si>
    <t>F3</t>
  </si>
  <si>
    <t>F4</t>
  </si>
  <si>
    <t>M1_min</t>
  </si>
  <si>
    <t>M2_min</t>
  </si>
  <si>
    <t>M3_min</t>
  </si>
  <si>
    <t>M4_min</t>
  </si>
  <si>
    <t>Module pignon 1</t>
  </si>
  <si>
    <t>Module pignon 2</t>
  </si>
  <si>
    <t>Module pignon 3</t>
  </si>
  <si>
    <t>Module pignon 4</t>
  </si>
  <si>
    <t>Diamètre pignon 1</t>
  </si>
  <si>
    <t>Diamètre pignon 2</t>
  </si>
  <si>
    <t>Diamètre pignon 3</t>
  </si>
  <si>
    <t>Diamètre pignon 4</t>
  </si>
  <si>
    <t>Sigma_Pe</t>
  </si>
  <si>
    <t>Donnée matériau</t>
  </si>
  <si>
    <t>Effort sur la denture 1</t>
  </si>
  <si>
    <t>Effort sur la denture 2</t>
  </si>
  <si>
    <t>Effort sur la denture 3</t>
  </si>
  <si>
    <t>Effort sur la denture 4</t>
  </si>
  <si>
    <t>k1</t>
  </si>
  <si>
    <t>k2</t>
  </si>
  <si>
    <t>Pour etage 2</t>
  </si>
  <si>
    <t>Pour etage 1</t>
  </si>
  <si>
    <t xml:space="preserve">Donnees d'entrée </t>
  </si>
  <si>
    <t>P</t>
  </si>
  <si>
    <t>N</t>
  </si>
  <si>
    <t>Puissance arbre d'entrée</t>
  </si>
  <si>
    <t>Vitesse arbre entrée</t>
  </si>
  <si>
    <t>Alpha n</t>
  </si>
  <si>
    <t>deg</t>
  </si>
  <si>
    <t>Alpha normarlisé des dentures</t>
  </si>
  <si>
    <t>Beta des dentures</t>
  </si>
  <si>
    <t>omega_e</t>
  </si>
  <si>
    <t>rad/s</t>
  </si>
  <si>
    <t>vitesse arbre d'entree</t>
  </si>
  <si>
    <t>C</t>
  </si>
  <si>
    <t>N.mm</t>
  </si>
  <si>
    <t>Transmis</t>
  </si>
  <si>
    <t>Fa</t>
  </si>
  <si>
    <t>Fr</t>
  </si>
  <si>
    <t>Ft</t>
  </si>
  <si>
    <t>Effort tangentiel transmis par la denture</t>
  </si>
  <si>
    <t>Effot axial  transmis par la denture</t>
  </si>
  <si>
    <t>Effort radial  transmis par la denture</t>
  </si>
  <si>
    <t>AB</t>
  </si>
  <si>
    <t>Distance entre les points A et B sur x</t>
  </si>
  <si>
    <t>On definit le roulement en A comme palier fixe et le roulement en B comme palier libre</t>
  </si>
  <si>
    <t>Xa</t>
  </si>
  <si>
    <t>Ya</t>
  </si>
  <si>
    <t>Za</t>
  </si>
  <si>
    <t>Yb</t>
  </si>
  <si>
    <t>Zb</t>
  </si>
  <si>
    <t>Effort selon x du roulement A</t>
  </si>
  <si>
    <t>Effort selon y du roulement A</t>
  </si>
  <si>
    <t>Effort selon z du roulement A</t>
  </si>
  <si>
    <t>Effort selon y du roulement B</t>
  </si>
  <si>
    <t>Effort selon z du roulement B</t>
  </si>
  <si>
    <t>Donnees calculées</t>
  </si>
  <si>
    <t>Unité</t>
  </si>
  <si>
    <t>Rayon de la roue ? Voir le fanchon</t>
  </si>
  <si>
    <t>Torseur de cohesion</t>
  </si>
  <si>
    <t>Donnees</t>
  </si>
  <si>
    <t>x</t>
  </si>
  <si>
    <t>Ty</t>
  </si>
  <si>
    <t>Tz</t>
  </si>
  <si>
    <t>Mfy</t>
  </si>
  <si>
    <t>Mt</t>
  </si>
  <si>
    <t>Liste de Valeurs</t>
  </si>
  <si>
    <t xml:space="preserve">Distance sur x du point h
depuis le point A
</t>
  </si>
  <si>
    <t>Composante Normale</t>
  </si>
  <si>
    <t>Moment de flexion y</t>
  </si>
  <si>
    <t>Mfz</t>
  </si>
  <si>
    <t>Moment de flexion z</t>
  </si>
  <si>
    <t>Xb</t>
  </si>
  <si>
    <t>Effort axial du roulement B</t>
  </si>
  <si>
    <t>Mfeq</t>
  </si>
  <si>
    <t>Teq</t>
  </si>
  <si>
    <t>Effort tranchant y</t>
  </si>
  <si>
    <t>Effort tranchant z</t>
  </si>
  <si>
    <t>Coefficient de securite vis a vis du diametre</t>
  </si>
  <si>
    <t>S_mini</t>
  </si>
  <si>
    <t>D</t>
  </si>
  <si>
    <t>S_meca</t>
  </si>
  <si>
    <t xml:space="preserve">S suffisant </t>
  </si>
  <si>
    <t>Coefficient de securite vis a vis de la rupture statique par rapport au diametre choisit</t>
  </si>
  <si>
    <t>Le diametre est il suffisant pour que S&gt;Smini ?</t>
  </si>
  <si>
    <t>Diametre de l'arbre</t>
  </si>
  <si>
    <t>Sigma max</t>
  </si>
  <si>
    <t>Tau max</t>
  </si>
  <si>
    <t>Sigma eq</t>
  </si>
  <si>
    <t>contrainte
normale</t>
  </si>
  <si>
    <t>contrainte
tangentielle</t>
  </si>
  <si>
    <t>MPa</t>
  </si>
  <si>
    <t>Rp</t>
  </si>
  <si>
    <t>Theta adm</t>
  </si>
  <si>
    <t>large</t>
  </si>
  <si>
    <t>etroite</t>
  </si>
  <si>
    <t xml:space="preserve">type de roue </t>
  </si>
  <si>
    <t>f' adm engrenement</t>
  </si>
  <si>
    <t>beta adm roulement</t>
  </si>
  <si>
    <t>f adm</t>
  </si>
  <si>
    <t>la pente max est elle admissible pour la roue</t>
  </si>
  <si>
    <t xml:space="preserve">la fleche max est elle admissible </t>
  </si>
  <si>
    <t>la torsion angulaire est elle admissible</t>
  </si>
  <si>
    <t>theta max&lt;theta adm ?</t>
  </si>
  <si>
    <t>E</t>
  </si>
  <si>
    <t>G</t>
  </si>
  <si>
    <t>Contrainte equivalente</t>
  </si>
  <si>
    <t>Io</t>
  </si>
  <si>
    <t>mm^4</t>
  </si>
  <si>
    <t>Module d'elasticite</t>
  </si>
  <si>
    <t xml:space="preserve">Module de cisaillement </t>
  </si>
  <si>
    <t>Moment quadratique?</t>
  </si>
  <si>
    <t>rad/m</t>
  </si>
  <si>
    <t>torsion angulaire/m max dans l'arbre</t>
  </si>
  <si>
    <t>theta max</t>
  </si>
  <si>
    <t>Resultats intermediaires</t>
  </si>
  <si>
    <t>fmax</t>
  </si>
  <si>
    <t>fleche maximale dans l'arbre</t>
  </si>
  <si>
    <t>fmax &lt; fadm ?</t>
  </si>
  <si>
    <t>f'max r&lt;f'adm?</t>
  </si>
  <si>
    <t>beta max r&lt;beta adm?</t>
  </si>
  <si>
    <t>y'</t>
  </si>
  <si>
    <t>y</t>
  </si>
  <si>
    <t>z'</t>
  </si>
  <si>
    <t>z</t>
  </si>
  <si>
    <t>f'</t>
  </si>
  <si>
    <t>f</t>
  </si>
  <si>
    <t>Calculs de fleche</t>
  </si>
  <si>
    <t>dy/dx</t>
  </si>
  <si>
    <t>y(x)</t>
  </si>
  <si>
    <t>dz/dx</t>
  </si>
  <si>
    <t>z(x)</t>
  </si>
  <si>
    <t>df/dx</t>
  </si>
  <si>
    <t>f(x)</t>
  </si>
  <si>
    <t>integrande y</t>
  </si>
  <si>
    <t>l'angle dans les roulements est il acceptable</t>
  </si>
  <si>
    <t>integrande z</t>
  </si>
  <si>
    <t>f'max</t>
  </si>
  <si>
    <t>beta A</t>
  </si>
  <si>
    <t>beta B</t>
  </si>
  <si>
    <t>constante d'integration y</t>
  </si>
  <si>
    <t>Constante d'integration sur y pour regler la fleche a 0 dans les roulements</t>
  </si>
  <si>
    <t>constante d'integration z</t>
  </si>
  <si>
    <t>Constante d'integration sur x pour regler 
la fleche a 0 dans les roulements</t>
  </si>
  <si>
    <t>angle admissible par les roulements</t>
  </si>
  <si>
    <t>pente admissible pour les engrenages</t>
  </si>
  <si>
    <t>roue etroite ou roue large ?</t>
  </si>
  <si>
    <t xml:space="preserve">fleche maximale admissible </t>
  </si>
  <si>
    <t>angle de torsion maximal admissible</t>
  </si>
  <si>
    <t>Reglage des constantes d'integration</t>
  </si>
  <si>
    <t>Graphiques</t>
  </si>
  <si>
    <t>Valeur commune de la limite elastique de l'acier E295</t>
  </si>
  <si>
    <t>Constante d'integration z'</t>
  </si>
  <si>
    <t>Constante d'integration y' :</t>
  </si>
  <si>
    <t>Verification du PFD</t>
  </si>
  <si>
    <t>Cliquer ici</t>
  </si>
  <si>
    <t>pente max de la fleche</t>
  </si>
  <si>
    <t>oui/non</t>
  </si>
  <si>
    <t>angle de l'arbre dans le reoulement A</t>
  </si>
  <si>
    <t>angle de l'arbre dans le reoulement B</t>
  </si>
  <si>
    <t>AC'</t>
  </si>
  <si>
    <t>C'C</t>
  </si>
  <si>
    <t>Distance entre les points A et C sur x</t>
  </si>
  <si>
    <t>Distance entre les points C' et C sur z</t>
  </si>
  <si>
    <t>Verification des constantes d'integration</t>
  </si>
  <si>
    <t>Rappel des conditions d'etude</t>
  </si>
  <si>
    <t>Vitesse de l'arbre 7</t>
  </si>
  <si>
    <t>Puissance transmise par l'arbre 7</t>
  </si>
  <si>
    <t xml:space="preserve">Valeur </t>
  </si>
  <si>
    <t>Desciption</t>
  </si>
  <si>
    <t>Rc</t>
  </si>
  <si>
    <t>Rd</t>
  </si>
  <si>
    <t>Rayon de la roue a denture helicoidale</t>
  </si>
  <si>
    <t>Rayon de la roue a denture droite</t>
  </si>
  <si>
    <t xml:space="preserve">Donnees calculees </t>
  </si>
  <si>
    <t>Unite</t>
  </si>
  <si>
    <t>Alpha normarlisé des dentures helicoidales</t>
  </si>
  <si>
    <t>Alpha des dentures droites</t>
  </si>
  <si>
    <t>AC</t>
  </si>
  <si>
    <t>AD</t>
  </si>
  <si>
    <t>Vecteur AB composante sur x</t>
  </si>
  <si>
    <t>Vecteur AC composante sur x</t>
  </si>
  <si>
    <t>Vecteur AD composante sur x</t>
  </si>
  <si>
    <t>Vecteur AC composante sur y</t>
  </si>
  <si>
    <t>Vecteur AD composante sur y</t>
  </si>
  <si>
    <t>Valeur sur x de la reaction du roulement B, 
on le definit B comme palier lisse</t>
  </si>
  <si>
    <t>Omega</t>
  </si>
  <si>
    <t>Ct</t>
  </si>
  <si>
    <t>Cr</t>
  </si>
  <si>
    <t>Ca</t>
  </si>
  <si>
    <t>Dt</t>
  </si>
  <si>
    <t>vitesse de rotation de l'arbre</t>
  </si>
  <si>
    <t>couple de l'arbre</t>
  </si>
  <si>
    <t>Composante tangentielle de l'effort en C</t>
  </si>
  <si>
    <t>Composante tangentielle de l'effort en D</t>
  </si>
  <si>
    <t>Composante radiale de l'effort en C</t>
  </si>
  <si>
    <t>Composante axiale de l'effort en C</t>
  </si>
  <si>
    <t>Alpha C</t>
  </si>
  <si>
    <t>Alpha D</t>
  </si>
  <si>
    <t>Dr</t>
  </si>
  <si>
    <t>Composante radiale de l'effort en D</t>
  </si>
  <si>
    <t>Reaction sur X de l'effort en A</t>
  </si>
  <si>
    <t>Reaction sur Y de l'effort en A</t>
  </si>
  <si>
    <t>Reaction sur Z de l'effort en A</t>
  </si>
  <si>
    <t>Reaction sur Y de l'effort en B</t>
  </si>
  <si>
    <t>Reaction sur Z de l'effort en B</t>
  </si>
  <si>
    <t>S</t>
  </si>
  <si>
    <t xml:space="preserve">Diametre de l'arbre </t>
  </si>
  <si>
    <t>Liste des valeurs</t>
  </si>
  <si>
    <t>distance sur x depuis le point D</t>
  </si>
  <si>
    <t>Effort tranchant sur y</t>
  </si>
  <si>
    <t>composante 
normale</t>
  </si>
  <si>
    <t>Effort
 tranchant sur z</t>
  </si>
  <si>
    <t>Resultat intermediaires</t>
  </si>
  <si>
    <t>Verification PDF</t>
  </si>
  <si>
    <t>remonter</t>
  </si>
  <si>
    <t>Moment de Torsion</t>
  </si>
  <si>
    <t xml:space="preserve">Moment Flechissant </t>
  </si>
  <si>
    <t>Moment Flechissant</t>
  </si>
  <si>
    <t>Nmm</t>
  </si>
  <si>
    <t>Moment Flechissant equivalent</t>
  </si>
  <si>
    <t>Effort 
tranchant equivalent</t>
  </si>
  <si>
    <t>Contrainte tangentielle</t>
  </si>
  <si>
    <t>contrainte
equivalente par von mises</t>
  </si>
  <si>
    <t>Contrainte 
normale</t>
  </si>
  <si>
    <t>Contrainte 
equivalente par Von Mises</t>
  </si>
  <si>
    <t xml:space="preserve">mm </t>
  </si>
  <si>
    <t>Constantes d'integration</t>
  </si>
  <si>
    <t>Coefficient de securite vis a vis de la resistance
 mecanique</t>
  </si>
  <si>
    <t>Constante z'</t>
  </si>
  <si>
    <t>Constante y'</t>
  </si>
  <si>
    <t xml:space="preserve"> </t>
  </si>
  <si>
    <t>S meca</t>
  </si>
  <si>
    <t>S suffisant ?</t>
  </si>
  <si>
    <t>&lt;--   Verification du PFD --&gt;
cliquer pour remonter</t>
  </si>
  <si>
    <t>|AD|=</t>
  </si>
  <si>
    <t>Valeur absolue de AD</t>
  </si>
  <si>
    <t>Facteur de concentration 
de contrainte</t>
  </si>
  <si>
    <t>Facteur de concentration de contrainte dans l'arbre</t>
  </si>
  <si>
    <t>concentration de contrainte liee a la geometrie de la piece</t>
  </si>
  <si>
    <t>concentration
 contraintes</t>
  </si>
  <si>
    <t>Moment de torsion ( x )</t>
  </si>
  <si>
    <t>Moment de flexion équivalent</t>
  </si>
  <si>
    <t>Effort tranchant équivalent</t>
  </si>
  <si>
    <t>Contrainte équivalente</t>
  </si>
  <si>
    <t>Données</t>
  </si>
  <si>
    <t>Projection axiale de la charge appliquée</t>
  </si>
  <si>
    <t>Projection radiale de la charge appliquée</t>
  </si>
  <si>
    <t>e</t>
  </si>
  <si>
    <t>Caractéristique d'une situation limite de fonctionnement</t>
  </si>
  <si>
    <t>X</t>
  </si>
  <si>
    <t>Y</t>
  </si>
  <si>
    <t>C0</t>
  </si>
  <si>
    <t>a1</t>
  </si>
  <si>
    <t>a2</t>
  </si>
  <si>
    <t>a3</t>
  </si>
  <si>
    <t>Coefficient radial du roulement</t>
  </si>
  <si>
    <t>Coefficient axial du roulement</t>
  </si>
  <si>
    <t>Charge dynamique de base</t>
  </si>
  <si>
    <t>Charge statique de base</t>
  </si>
  <si>
    <t>Facteur de fiabilité</t>
  </si>
  <si>
    <t>Facteur de la matière</t>
  </si>
  <si>
    <t>Facteur des fonctions de fonctionnement</t>
  </si>
  <si>
    <t>Vitesse de rotation</t>
  </si>
  <si>
    <t>Roulement A | Roulement à billes à contact oblique |  7203 BEP (SKF)</t>
  </si>
  <si>
    <t>Roulement B | Roulement rigide à billes | 6203 (SKF)</t>
  </si>
  <si>
    <t>Fa/Fr</t>
  </si>
  <si>
    <t>Rapport charge axiale/charge radiale</t>
  </si>
  <si>
    <t xml:space="preserve">Données d'entrée </t>
  </si>
  <si>
    <t>Données intermédiaires</t>
  </si>
  <si>
    <t>heures</t>
  </si>
  <si>
    <t>10^6 tours</t>
  </si>
  <si>
    <t>L10</t>
  </si>
  <si>
    <t>L10h</t>
  </si>
  <si>
    <t>Lna</t>
  </si>
  <si>
    <t>Durée de vie du roulement</t>
  </si>
  <si>
    <t>Durée de vie du roulement corrigée</t>
  </si>
  <si>
    <t>Pression exercée sur le roulement</t>
  </si>
  <si>
    <t>Résultats</t>
  </si>
  <si>
    <t>Fiabilité ( %)</t>
  </si>
  <si>
    <t>Facteur de fiabilité (Rappel)</t>
  </si>
  <si>
    <t>Facteurs de charge X et Y (roulements à jeu radial normal)</t>
  </si>
  <si>
    <t>Fa/Fr &lt; e</t>
  </si>
  <si>
    <t>Fa/Fr &gt; e</t>
  </si>
  <si>
    <t>m</t>
  </si>
  <si>
    <t>Fa/C0</t>
  </si>
  <si>
    <t>Approximation linéaire de e</t>
  </si>
  <si>
    <t>Fa/Co</t>
  </si>
  <si>
    <t>Valeur minimale</t>
  </si>
  <si>
    <t>Valeur maximale</t>
  </si>
  <si>
    <t>Rapport force axiale / charge statique de base</t>
  </si>
  <si>
    <t>Index avant</t>
  </si>
  <si>
    <t>Index après</t>
  </si>
  <si>
    <t>Approx. linéaire de X</t>
  </si>
  <si>
    <t>Approx. linéaire de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</si>
</sst>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BFBFB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rgb="FFB2B2B2"/>
      </top>
      <bottom/>
      <diagonal/>
    </border>
    <border>
      <left/>
      <right/>
      <top style="thin">
        <color rgb="FF7F7F7F"/>
      </top>
      <bottom/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medium">
        <color indexed="64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rgb="FF7F7F7F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thin">
        <color indexed="64"/>
      </right>
      <top style="thin">
        <color rgb="FF7F7F7F"/>
      </top>
      <bottom/>
      <diagonal/>
    </border>
    <border>
      <left/>
      <right style="thin">
        <color indexed="64"/>
      </right>
      <top style="thin">
        <color rgb="FF7F7F7F"/>
      </top>
      <bottom/>
      <diagonal/>
    </border>
    <border>
      <left/>
      <right style="thin">
        <color indexed="64"/>
      </right>
      <top/>
      <bottom style="thin">
        <color rgb="FF7F7F7F"/>
      </bottom>
      <diagonal/>
    </border>
    <border>
      <left/>
      <right/>
      <top/>
      <bottom style="medium">
        <color indexed="64"/>
      </bottom>
      <diagonal/>
    </border>
  </borders>
  <cellStyleXfs count="12">
    <xf numFmtId="0" fontId="0" fillId="0" borderId="0"/>
    <xf numFmtId="0" fontId="12" fillId="4" borderId="54" applyNumberFormat="0" applyAlignment="0" applyProtection="0"/>
    <xf numFmtId="0" fontId="3" fillId="0" borderId="0" applyNumberFormat="0" applyFill="0" applyBorder="0" applyAlignment="0" applyProtection="0"/>
    <xf numFmtId="0" fontId="6" fillId="6" borderId="54" applyNumberFormat="0" applyAlignment="0" applyProtection="0"/>
    <xf numFmtId="0" fontId="7" fillId="7" borderId="2" applyNumberFormat="0" applyAlignment="0" applyProtection="0"/>
    <xf numFmtId="0" fontId="5" fillId="8" borderId="3" applyNumberFormat="0" applyFont="0" applyAlignment="0" applyProtection="0"/>
    <xf numFmtId="0" fontId="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" fillId="10" borderId="6">
      <alignment horizontal="left"/>
    </xf>
    <xf numFmtId="0" fontId="8" fillId="10" borderId="6"/>
    <xf numFmtId="0" fontId="6" fillId="13" borderId="6">
      <alignment horizontal="left"/>
    </xf>
    <xf numFmtId="0" fontId="8" fillId="13" borderId="6" applyAlignment="0"/>
  </cellStyleXfs>
  <cellXfs count="246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horizontal="left"/>
    </xf>
    <xf numFmtId="11" fontId="0" fillId="0" borderId="0" xfId="0" applyNumberFormat="1"/>
    <xf numFmtId="0" fontId="3" fillId="0" borderId="0" xfId="2"/>
    <xf numFmtId="11" fontId="10" fillId="0" borderId="0" xfId="0" applyNumberFormat="1" applyFont="1"/>
    <xf numFmtId="0" fontId="1" fillId="8" borderId="3" xfId="5" applyFont="1"/>
    <xf numFmtId="0" fontId="0" fillId="8" borderId="3" xfId="5" applyFont="1"/>
    <xf numFmtId="0" fontId="8" fillId="0" borderId="0" xfId="6" applyAlignment="1">
      <alignment horizontal="center" vertical="center"/>
    </xf>
    <xf numFmtId="0" fontId="8" fillId="0" borderId="0" xfId="6" applyFill="1" applyAlignment="1">
      <alignment horizontal="center" vertical="center"/>
    </xf>
    <xf numFmtId="0" fontId="8" fillId="0" borderId="0" xfId="6" applyAlignment="1">
      <alignment horizontal="center" vertical="center" wrapText="1"/>
    </xf>
    <xf numFmtId="0" fontId="8" fillId="0" borderId="0" xfId="6" applyFill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0" fillId="9" borderId="0" xfId="0" applyFill="1"/>
    <xf numFmtId="0" fontId="12" fillId="4" borderId="54" xfId="1" applyFont="1"/>
    <xf numFmtId="0" fontId="1" fillId="10" borderId="0" xfId="0" applyFont="1" applyFill="1"/>
    <xf numFmtId="0" fontId="8" fillId="10" borderId="0" xfId="6" applyFill="1"/>
    <xf numFmtId="0" fontId="1" fillId="8" borderId="4" xfId="5" applyFont="1" applyBorder="1"/>
    <xf numFmtId="0" fontId="1" fillId="10" borderId="7" xfId="0" applyFont="1" applyFill="1" applyBorder="1"/>
    <xf numFmtId="0" fontId="8" fillId="10" borderId="7" xfId="6" applyFill="1" applyBorder="1"/>
    <xf numFmtId="0" fontId="1" fillId="10" borderId="8" xfId="0" applyFont="1" applyFill="1" applyBorder="1"/>
    <xf numFmtId="0" fontId="8" fillId="10" borderId="9" xfId="6" applyFill="1" applyBorder="1"/>
    <xf numFmtId="0" fontId="1" fillId="10" borderId="10" xfId="0" applyFont="1" applyFill="1" applyBorder="1"/>
    <xf numFmtId="0" fontId="8" fillId="10" borderId="11" xfId="6" applyFill="1" applyBorder="1"/>
    <xf numFmtId="0" fontId="1" fillId="10" borderId="12" xfId="0" applyFont="1" applyFill="1" applyBorder="1"/>
    <xf numFmtId="0" fontId="8" fillId="10" borderId="13" xfId="6" applyFill="1" applyBorder="1"/>
    <xf numFmtId="0" fontId="1" fillId="10" borderId="5" xfId="0" applyFont="1" applyFill="1" applyBorder="1"/>
    <xf numFmtId="0" fontId="8" fillId="10" borderId="14" xfId="6" applyFill="1" applyBorder="1"/>
    <xf numFmtId="0" fontId="1" fillId="10" borderId="5" xfId="0" applyFont="1" applyFill="1" applyBorder="1" applyAlignment="1">
      <alignment horizontal="left"/>
    </xf>
    <xf numFmtId="0" fontId="1" fillId="10" borderId="10" xfId="0" applyFont="1" applyFill="1" applyBorder="1" applyAlignment="1">
      <alignment horizontal="left"/>
    </xf>
    <xf numFmtId="0" fontId="8" fillId="10" borderId="11" xfId="6" applyFill="1" applyBorder="1" applyAlignment="1">
      <alignment wrapText="1"/>
    </xf>
    <xf numFmtId="0" fontId="8" fillId="10" borderId="13" xfId="6" applyFill="1" applyBorder="1" applyAlignment="1">
      <alignment wrapText="1"/>
    </xf>
    <xf numFmtId="0" fontId="8" fillId="10" borderId="14" xfId="6" applyFill="1" applyBorder="1" applyAlignment="1">
      <alignment wrapText="1"/>
    </xf>
    <xf numFmtId="0" fontId="6" fillId="6" borderId="54" xfId="3" applyAlignment="1">
      <alignment horizontal="left"/>
    </xf>
    <xf numFmtId="0" fontId="8" fillId="11" borderId="14" xfId="6" applyFill="1" applyBorder="1"/>
    <xf numFmtId="0" fontId="8" fillId="11" borderId="11" xfId="6" applyFill="1" applyBorder="1"/>
    <xf numFmtId="0" fontId="8" fillId="11" borderId="11" xfId="6" applyFill="1" applyBorder="1" applyAlignment="1">
      <alignment wrapText="1"/>
    </xf>
    <xf numFmtId="0" fontId="8" fillId="10" borderId="6" xfId="6" applyFill="1" applyBorder="1"/>
    <xf numFmtId="0" fontId="1" fillId="10" borderId="27" xfId="0" applyFont="1" applyFill="1" applyBorder="1"/>
    <xf numFmtId="0" fontId="0" fillId="2" borderId="11" xfId="0" applyFill="1" applyBorder="1"/>
    <xf numFmtId="0" fontId="11" fillId="0" borderId="11" xfId="0" applyFont="1" applyBorder="1" applyAlignment="1">
      <alignment horizontal="center" vertical="center"/>
    </xf>
    <xf numFmtId="0" fontId="8" fillId="0" borderId="11" xfId="6" applyFill="1" applyBorder="1" applyAlignment="1">
      <alignment horizontal="center" vertical="center"/>
    </xf>
    <xf numFmtId="0" fontId="0" fillId="0" borderId="11" xfId="0" applyBorder="1"/>
    <xf numFmtId="0" fontId="8" fillId="0" borderId="11" xfId="6" applyBorder="1" applyAlignment="1">
      <alignment horizontal="center" vertical="center" wrapText="1"/>
    </xf>
    <xf numFmtId="0" fontId="0" fillId="0" borderId="28" xfId="0" applyBorder="1"/>
    <xf numFmtId="0" fontId="0" fillId="0" borderId="29" xfId="0" applyBorder="1"/>
    <xf numFmtId="0" fontId="7" fillId="7" borderId="2" xfId="4" applyAlignment="1">
      <alignment horizontal="right"/>
    </xf>
    <xf numFmtId="0" fontId="7" fillId="7" borderId="2" xfId="4"/>
    <xf numFmtId="0" fontId="6" fillId="6" borderId="54" xfId="3" applyNumberFormat="1" applyAlignment="1">
      <alignment horizontal="left"/>
    </xf>
    <xf numFmtId="0" fontId="8" fillId="11" borderId="0" xfId="6" applyFill="1" applyAlignment="1">
      <alignment horizontal="left"/>
    </xf>
    <xf numFmtId="0" fontId="8" fillId="11" borderId="6" xfId="6" applyFill="1" applyBorder="1" applyAlignment="1">
      <alignment horizontal="left"/>
    </xf>
    <xf numFmtId="0" fontId="0" fillId="12" borderId="0" xfId="0" applyFill="1"/>
    <xf numFmtId="0" fontId="8" fillId="12" borderId="0" xfId="6" applyFill="1"/>
    <xf numFmtId="0" fontId="8" fillId="12" borderId="6" xfId="6" applyFill="1" applyBorder="1"/>
    <xf numFmtId="0" fontId="12" fillId="4" borderId="54" xfId="1" applyFont="1" applyAlignment="1">
      <alignment horizontal="left"/>
    </xf>
    <xf numFmtId="0" fontId="1" fillId="10" borderId="6" xfId="0" applyFont="1" applyFill="1" applyBorder="1"/>
    <xf numFmtId="0" fontId="12" fillId="4" borderId="54" xfId="1" applyNumberFormat="1" applyFont="1"/>
    <xf numFmtId="0" fontId="0" fillId="2" borderId="0" xfId="0" applyFill="1" applyAlignment="1">
      <alignment horizontal="left"/>
    </xf>
    <xf numFmtId="0" fontId="6" fillId="6" borderId="25" xfId="3" applyBorder="1" applyAlignment="1">
      <alignment horizontal="left"/>
    </xf>
    <xf numFmtId="0" fontId="1" fillId="10" borderId="8" xfId="0" applyFont="1" applyFill="1" applyBorder="1" applyAlignment="1">
      <alignment horizontal="left"/>
    </xf>
    <xf numFmtId="0" fontId="1" fillId="8" borderId="16" xfId="5" applyFont="1" applyBorder="1"/>
    <xf numFmtId="0" fontId="1" fillId="8" borderId="16" xfId="5" applyFont="1" applyBorder="1" applyAlignment="1">
      <alignment horizontal="left"/>
    </xf>
    <xf numFmtId="0" fontId="0" fillId="9" borderId="0" xfId="0" applyFill="1" applyBorder="1"/>
    <xf numFmtId="0" fontId="7" fillId="9" borderId="0" xfId="0" applyFont="1" applyFill="1"/>
    <xf numFmtId="0" fontId="9" fillId="9" borderId="0" xfId="0" applyFont="1" applyFill="1"/>
    <xf numFmtId="0" fontId="0" fillId="9" borderId="0" xfId="0" applyFill="1" applyAlignment="1"/>
    <xf numFmtId="0" fontId="3" fillId="9" borderId="0" xfId="0" applyFont="1" applyFill="1"/>
    <xf numFmtId="0" fontId="12" fillId="4" borderId="26" xfId="1" applyFont="1" applyBorder="1" applyAlignment="1">
      <alignment horizontal="left"/>
    </xf>
    <xf numFmtId="0" fontId="12" fillId="4" borderId="42" xfId="1" applyFont="1" applyBorder="1" applyAlignment="1">
      <alignment horizontal="left"/>
    </xf>
    <xf numFmtId="0" fontId="6" fillId="6" borderId="15" xfId="3" applyBorder="1" applyAlignment="1">
      <alignment horizontal="left"/>
    </xf>
    <xf numFmtId="0" fontId="6" fillId="6" borderId="15" xfId="3" applyBorder="1" applyAlignment="1">
      <alignment horizontal="right"/>
    </xf>
    <xf numFmtId="0" fontId="1" fillId="11" borderId="43" xfId="0" applyFont="1" applyFill="1" applyBorder="1"/>
    <xf numFmtId="0" fontId="8" fillId="11" borderId="0" xfId="6" applyFill="1" applyBorder="1"/>
    <xf numFmtId="0" fontId="15" fillId="10" borderId="16" xfId="2" applyFont="1" applyFill="1" applyBorder="1"/>
    <xf numFmtId="0" fontId="0" fillId="3" borderId="37" xfId="0" applyFill="1" applyBorder="1"/>
    <xf numFmtId="0" fontId="0" fillId="3" borderId="40" xfId="0" applyFill="1" applyBorder="1"/>
    <xf numFmtId="0" fontId="0" fillId="3" borderId="44" xfId="0" applyFill="1" applyBorder="1"/>
    <xf numFmtId="0" fontId="1" fillId="8" borderId="53" xfId="5" applyFont="1" applyBorder="1"/>
    <xf numFmtId="0" fontId="12" fillId="4" borderId="54" xfId="1"/>
    <xf numFmtId="0" fontId="1" fillId="10" borderId="6" xfId="8">
      <alignment horizontal="left"/>
    </xf>
    <xf numFmtId="0" fontId="8" fillId="10" borderId="6" xfId="9"/>
    <xf numFmtId="0" fontId="12" fillId="4" borderId="54" xfId="1" applyAlignment="1">
      <alignment horizontal="left"/>
    </xf>
    <xf numFmtId="0" fontId="12" fillId="4" borderId="54" xfId="1" applyAlignment="1">
      <alignment horizontal="right"/>
    </xf>
    <xf numFmtId="11" fontId="12" fillId="4" borderId="54" xfId="1" applyNumberFormat="1" applyAlignment="1">
      <alignment horizontal="right"/>
    </xf>
    <xf numFmtId="0" fontId="17" fillId="4" borderId="54" xfId="1" applyFont="1" applyAlignment="1">
      <alignment horizontal="left"/>
    </xf>
    <xf numFmtId="0" fontId="17" fillId="4" borderId="54" xfId="1" applyFont="1" applyAlignment="1">
      <alignment horizontal="right"/>
    </xf>
    <xf numFmtId="0" fontId="6" fillId="6" borderId="54" xfId="3"/>
    <xf numFmtId="0" fontId="6" fillId="13" borderId="6" xfId="10" applyBorder="1">
      <alignment horizontal="left"/>
    </xf>
    <xf numFmtId="0" fontId="8" fillId="13" borderId="6" xfId="11" applyBorder="1"/>
    <xf numFmtId="0" fontId="6" fillId="13" borderId="10" xfId="10" applyBorder="1">
      <alignment horizontal="left"/>
    </xf>
    <xf numFmtId="0" fontId="6" fillId="13" borderId="5" xfId="10" applyBorder="1">
      <alignment horizontal="left"/>
    </xf>
    <xf numFmtId="0" fontId="6" fillId="13" borderId="10" xfId="10" applyBorder="1" applyAlignment="1">
      <alignment horizontal="left"/>
    </xf>
    <xf numFmtId="0" fontId="6" fillId="13" borderId="5" xfId="10" applyBorder="1" applyAlignment="1">
      <alignment horizontal="left"/>
    </xf>
    <xf numFmtId="0" fontId="6" fillId="13" borderId="0" xfId="10" applyBorder="1">
      <alignment horizontal="left"/>
    </xf>
    <xf numFmtId="0" fontId="6" fillId="13" borderId="0" xfId="10" applyBorder="1" applyAlignment="1">
      <alignment horizontal="left"/>
    </xf>
    <xf numFmtId="0" fontId="6" fillId="13" borderId="6" xfId="10" applyBorder="1" applyAlignment="1">
      <alignment horizontal="left"/>
    </xf>
    <xf numFmtId="0" fontId="6" fillId="13" borderId="6" xfId="10">
      <alignment horizontal="left"/>
    </xf>
    <xf numFmtId="0" fontId="8" fillId="13" borderId="6" xfId="11" applyAlignment="1">
      <alignment horizontal="left"/>
    </xf>
    <xf numFmtId="0" fontId="8" fillId="13" borderId="6" xfId="11"/>
    <xf numFmtId="0" fontId="1" fillId="0" borderId="0" xfId="0" applyFont="1" applyAlignment="1">
      <alignment horizontal="center" vertical="center"/>
    </xf>
    <xf numFmtId="0" fontId="0" fillId="8" borderId="55" xfId="5" applyFont="1" applyBorder="1" applyAlignment="1"/>
    <xf numFmtId="0" fontId="0" fillId="8" borderId="3" xfId="5" applyFont="1" applyAlignment="1"/>
    <xf numFmtId="0" fontId="14" fillId="0" borderId="0" xfId="7"/>
    <xf numFmtId="0" fontId="8" fillId="0" borderId="0" xfId="6" applyAlignment="1">
      <alignment horizontal="center"/>
    </xf>
    <xf numFmtId="0" fontId="1" fillId="0" borderId="56" xfId="0" applyFont="1" applyBorder="1" applyAlignment="1">
      <alignment horizontal="center" vertical="center"/>
    </xf>
    <xf numFmtId="0" fontId="8" fillId="0" borderId="11" xfId="6" applyBorder="1" applyAlignment="1">
      <alignment horizontal="center" vertical="center"/>
    </xf>
    <xf numFmtId="0" fontId="8" fillId="0" borderId="0" xfId="6" applyFill="1" applyBorder="1" applyAlignment="1">
      <alignment horizontal="center" vertical="center" wrapText="1"/>
    </xf>
    <xf numFmtId="0" fontId="12" fillId="4" borderId="57" xfId="1" applyBorder="1"/>
    <xf numFmtId="0" fontId="1" fillId="10" borderId="7" xfId="8" applyBorder="1">
      <alignment horizontal="left"/>
    </xf>
    <xf numFmtId="0" fontId="12" fillId="4" borderId="58" xfId="1" applyBorder="1"/>
    <xf numFmtId="0" fontId="1" fillId="10" borderId="59" xfId="8" applyBorder="1">
      <alignment horizontal="left"/>
    </xf>
    <xf numFmtId="0" fontId="17" fillId="4" borderId="28" xfId="1" applyFont="1" applyBorder="1"/>
    <xf numFmtId="0" fontId="17" fillId="10" borderId="41" xfId="8" applyFont="1" applyBorder="1">
      <alignment horizontal="left"/>
    </xf>
    <xf numFmtId="0" fontId="18" fillId="10" borderId="29" xfId="9" applyFont="1" applyBorder="1"/>
    <xf numFmtId="0" fontId="8" fillId="10" borderId="7" xfId="9" applyBorder="1" applyAlignment="1">
      <alignment wrapText="1"/>
    </xf>
    <xf numFmtId="0" fontId="8" fillId="10" borderId="59" xfId="9" applyBorder="1" applyAlignment="1">
      <alignment wrapText="1"/>
    </xf>
    <xf numFmtId="0" fontId="12" fillId="4" borderId="29" xfId="1" applyBorder="1"/>
    <xf numFmtId="11" fontId="12" fillId="4" borderId="29" xfId="1" applyNumberFormat="1" applyBorder="1"/>
    <xf numFmtId="0" fontId="6" fillId="6" borderId="0" xfId="3" applyBorder="1"/>
    <xf numFmtId="0" fontId="1" fillId="8" borderId="28" xfId="5" applyFont="1" applyBorder="1" applyAlignment="1">
      <alignment horizontal="center"/>
    </xf>
    <xf numFmtId="0" fontId="1" fillId="8" borderId="41" xfId="5" applyFont="1" applyBorder="1" applyAlignment="1">
      <alignment horizontal="center"/>
    </xf>
    <xf numFmtId="0" fontId="1" fillId="8" borderId="29" xfId="5" applyFont="1" applyBorder="1" applyAlignment="1">
      <alignment horizontal="center"/>
    </xf>
    <xf numFmtId="0" fontId="6" fillId="6" borderId="57" xfId="3" applyBorder="1"/>
    <xf numFmtId="0" fontId="12" fillId="9" borderId="0" xfId="1" applyFill="1" applyBorder="1"/>
    <xf numFmtId="11" fontId="12" fillId="9" borderId="0" xfId="1" applyNumberFormat="1" applyFill="1" applyBorder="1"/>
    <xf numFmtId="0" fontId="6" fillId="6" borderId="58" xfId="3" applyBorder="1"/>
    <xf numFmtId="0" fontId="6" fillId="13" borderId="59" xfId="10" applyBorder="1">
      <alignment horizontal="left"/>
    </xf>
    <xf numFmtId="0" fontId="8" fillId="13" borderId="59" xfId="11" applyBorder="1"/>
    <xf numFmtId="0" fontId="0" fillId="0" borderId="0" xfId="0" applyBorder="1"/>
    <xf numFmtId="0" fontId="8" fillId="0" borderId="0" xfId="6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3" fillId="0" borderId="0" xfId="2" applyNumberFormat="1"/>
    <xf numFmtId="0" fontId="0" fillId="0" borderId="0" xfId="0" applyFill="1" applyAlignment="1">
      <alignment wrapText="1"/>
    </xf>
    <xf numFmtId="0" fontId="0" fillId="0" borderId="0" xfId="0" applyFill="1" applyAlignment="1"/>
    <xf numFmtId="0" fontId="0" fillId="2" borderId="0" xfId="0" applyFill="1" applyBorder="1"/>
    <xf numFmtId="0" fontId="14" fillId="5" borderId="16" xfId="7" applyFill="1" applyBorder="1" applyAlignment="1">
      <alignment horizontal="center" vertical="center" wrapText="1"/>
    </xf>
    <xf numFmtId="0" fontId="12" fillId="4" borderId="57" xfId="1" applyBorder="1" applyAlignment="1">
      <alignment horizontal="left"/>
    </xf>
    <xf numFmtId="0" fontId="1" fillId="9" borderId="0" xfId="8" applyFill="1" applyBorder="1">
      <alignment horizontal="left"/>
    </xf>
    <xf numFmtId="0" fontId="8" fillId="9" borderId="0" xfId="9" applyFill="1" applyBorder="1"/>
    <xf numFmtId="0" fontId="6" fillId="6" borderId="57" xfId="3" applyBorder="1" applyAlignment="1">
      <alignment horizontal="left"/>
    </xf>
    <xf numFmtId="0" fontId="6" fillId="6" borderId="57" xfId="3" applyBorder="1" applyAlignment="1">
      <alignment horizontal="right"/>
    </xf>
    <xf numFmtId="0" fontId="6" fillId="13" borderId="7" xfId="10" applyBorder="1">
      <alignment horizontal="left"/>
    </xf>
    <xf numFmtId="0" fontId="8" fillId="13" borderId="7" xfId="11" applyBorder="1"/>
    <xf numFmtId="0" fontId="6" fillId="9" borderId="0" xfId="3" applyFill="1" applyBorder="1"/>
    <xf numFmtId="0" fontId="6" fillId="9" borderId="0" xfId="10" applyFill="1" applyBorder="1">
      <alignment horizontal="left"/>
    </xf>
    <xf numFmtId="0" fontId="8" fillId="9" borderId="0" xfId="11" applyFill="1" applyBorder="1"/>
    <xf numFmtId="0" fontId="6" fillId="9" borderId="7" xfId="3" applyFill="1" applyBorder="1"/>
    <xf numFmtId="0" fontId="6" fillId="9" borderId="7" xfId="10" applyFill="1" applyBorder="1">
      <alignment horizontal="left"/>
    </xf>
    <xf numFmtId="0" fontId="8" fillId="9" borderId="7" xfId="11" applyFill="1" applyBorder="1"/>
    <xf numFmtId="0" fontId="12" fillId="4" borderId="54" xfId="1" applyAlignment="1">
      <alignment wrapText="1"/>
    </xf>
    <xf numFmtId="0" fontId="12" fillId="4" borderId="63" xfId="1" applyBorder="1"/>
    <xf numFmtId="0" fontId="8" fillId="10" borderId="6" xfId="9" applyAlignment="1">
      <alignment horizontal="left" vertical="center" wrapText="1"/>
    </xf>
    <xf numFmtId="0" fontId="6" fillId="6" borderId="66" xfId="3" applyBorder="1" applyAlignment="1">
      <alignment horizontal="right"/>
    </xf>
    <xf numFmtId="0" fontId="0" fillId="0" borderId="14" xfId="0" applyBorder="1" applyAlignment="1">
      <alignment horizontal="right"/>
    </xf>
    <xf numFmtId="0" fontId="1" fillId="10" borderId="0" xfId="0" applyFont="1" applyFill="1" applyBorder="1" applyAlignment="1">
      <alignment horizontal="left"/>
    </xf>
    <xf numFmtId="0" fontId="1" fillId="10" borderId="6" xfId="0" applyFont="1" applyFill="1" applyBorder="1" applyAlignment="1">
      <alignment horizontal="left"/>
    </xf>
    <xf numFmtId="0" fontId="1" fillId="10" borderId="59" xfId="0" applyFont="1" applyFill="1" applyBorder="1"/>
    <xf numFmtId="0" fontId="12" fillId="4" borderId="67" xfId="1" applyFont="1" applyBorder="1" applyAlignment="1">
      <alignment horizontal="left"/>
    </xf>
    <xf numFmtId="0" fontId="12" fillId="4" borderId="63" xfId="1" applyFont="1" applyBorder="1" applyAlignment="1">
      <alignment horizontal="left"/>
    </xf>
    <xf numFmtId="0" fontId="6" fillId="6" borderId="67" xfId="3" applyBorder="1" applyAlignment="1">
      <alignment horizontal="right"/>
    </xf>
    <xf numFmtId="0" fontId="6" fillId="6" borderId="63" xfId="3" applyBorder="1" applyAlignment="1">
      <alignment horizontal="right"/>
    </xf>
    <xf numFmtId="0" fontId="4" fillId="0" borderId="11" xfId="0" applyFont="1" applyFill="1" applyBorder="1" applyAlignment="1">
      <alignment horizontal="right"/>
    </xf>
    <xf numFmtId="11" fontId="6" fillId="6" borderId="63" xfId="3" applyNumberFormat="1" applyBorder="1" applyAlignment="1">
      <alignment horizontal="right"/>
    </xf>
    <xf numFmtId="0" fontId="0" fillId="0" borderId="11" xfId="0" applyBorder="1" applyAlignment="1">
      <alignment horizontal="right"/>
    </xf>
    <xf numFmtId="0" fontId="6" fillId="6" borderId="68" xfId="3" applyBorder="1" applyAlignment="1">
      <alignment horizontal="right"/>
    </xf>
    <xf numFmtId="0" fontId="0" fillId="0" borderId="23" xfId="0" applyBorder="1" applyAlignment="1">
      <alignment horizontal="right"/>
    </xf>
    <xf numFmtId="0" fontId="12" fillId="4" borderId="63" xfId="1" applyBorder="1" applyAlignment="1">
      <alignment horizontal="right"/>
    </xf>
    <xf numFmtId="0" fontId="12" fillId="4" borderId="69" xfId="1" applyBorder="1"/>
    <xf numFmtId="0" fontId="17" fillId="4" borderId="64" xfId="1" applyFont="1" applyBorder="1"/>
    <xf numFmtId="0" fontId="12" fillId="4" borderId="70" xfId="1" applyBorder="1"/>
    <xf numFmtId="0" fontId="12" fillId="4" borderId="66" xfId="1" applyBorder="1" applyAlignment="1">
      <alignment horizontal="right"/>
    </xf>
    <xf numFmtId="0" fontId="6" fillId="6" borderId="67" xfId="3" applyBorder="1"/>
    <xf numFmtId="0" fontId="6" fillId="6" borderId="63" xfId="3" applyBorder="1"/>
    <xf numFmtId="0" fontId="0" fillId="0" borderId="63" xfId="0" applyBorder="1" applyAlignment="1">
      <alignment horizontal="right"/>
    </xf>
    <xf numFmtId="0" fontId="12" fillId="4" borderId="67" xfId="1" applyBorder="1" applyAlignment="1">
      <alignment horizontal="left"/>
    </xf>
    <xf numFmtId="0" fontId="12" fillId="4" borderId="63" xfId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1" fillId="2" borderId="6" xfId="8" applyFill="1">
      <alignment horizontal="left"/>
    </xf>
    <xf numFmtId="0" fontId="8" fillId="2" borderId="6" xfId="11" applyFill="1"/>
    <xf numFmtId="0" fontId="0" fillId="2" borderId="0" xfId="0" applyFill="1" applyAlignment="1">
      <alignment horizontal="center"/>
    </xf>
    <xf numFmtId="0" fontId="4" fillId="9" borderId="65" xfId="7" applyFont="1" applyFill="1" applyBorder="1" applyAlignment="1">
      <alignment horizontal="center"/>
    </xf>
    <xf numFmtId="0" fontId="4" fillId="9" borderId="41" xfId="7" applyFont="1" applyFill="1" applyBorder="1" applyAlignment="1">
      <alignment horizontal="center"/>
    </xf>
    <xf numFmtId="0" fontId="14" fillId="9" borderId="41" xfId="7" applyFill="1" applyBorder="1" applyAlignment="1">
      <alignment horizontal="center"/>
    </xf>
    <xf numFmtId="0" fontId="14" fillId="9" borderId="64" xfId="7" applyFill="1" applyBorder="1" applyAlignment="1">
      <alignment horizontal="center"/>
    </xf>
    <xf numFmtId="0" fontId="13" fillId="8" borderId="3" xfId="5" applyFont="1" applyAlignment="1">
      <alignment horizontal="center" vertical="center"/>
    </xf>
    <xf numFmtId="0" fontId="13" fillId="8" borderId="17" xfId="5" applyFont="1" applyBorder="1" applyAlignment="1">
      <alignment horizontal="center" vertical="center"/>
    </xf>
    <xf numFmtId="0" fontId="13" fillId="8" borderId="18" xfId="5" applyFont="1" applyBorder="1" applyAlignment="1">
      <alignment horizontal="center" vertical="center"/>
    </xf>
    <xf numFmtId="0" fontId="13" fillId="8" borderId="19" xfId="5" applyFont="1" applyBorder="1" applyAlignment="1">
      <alignment horizontal="center" vertical="center"/>
    </xf>
    <xf numFmtId="0" fontId="13" fillId="8" borderId="20" xfId="5" applyFont="1" applyBorder="1" applyAlignment="1">
      <alignment horizontal="center" vertical="center"/>
    </xf>
    <xf numFmtId="0" fontId="13" fillId="8" borderId="1" xfId="5" applyFont="1" applyBorder="1" applyAlignment="1">
      <alignment horizontal="center" vertical="center"/>
    </xf>
    <xf numFmtId="0" fontId="13" fillId="8" borderId="21" xfId="5" applyFont="1" applyBorder="1" applyAlignment="1">
      <alignment horizontal="center" vertical="center"/>
    </xf>
    <xf numFmtId="0" fontId="13" fillId="8" borderId="22" xfId="5" applyFont="1" applyBorder="1" applyAlignment="1">
      <alignment horizontal="center" vertical="center"/>
    </xf>
    <xf numFmtId="0" fontId="13" fillId="8" borderId="23" xfId="5" applyFont="1" applyBorder="1" applyAlignment="1">
      <alignment horizontal="center" vertical="center"/>
    </xf>
    <xf numFmtId="0" fontId="13" fillId="8" borderId="24" xfId="5" applyFont="1" applyBorder="1" applyAlignment="1">
      <alignment horizontal="center" vertical="center"/>
    </xf>
    <xf numFmtId="0" fontId="16" fillId="8" borderId="45" xfId="5" applyFont="1" applyBorder="1" applyAlignment="1">
      <alignment horizontal="center" vertical="center"/>
    </xf>
    <xf numFmtId="0" fontId="16" fillId="8" borderId="46" xfId="5" applyFont="1" applyBorder="1" applyAlignment="1">
      <alignment horizontal="center" vertical="center"/>
    </xf>
    <xf numFmtId="0" fontId="16" fillId="8" borderId="47" xfId="5" applyFont="1" applyBorder="1" applyAlignment="1">
      <alignment horizontal="center" vertical="center"/>
    </xf>
    <xf numFmtId="0" fontId="16" fillId="8" borderId="48" xfId="5" applyFont="1" applyBorder="1" applyAlignment="1">
      <alignment horizontal="center" vertical="center"/>
    </xf>
    <xf numFmtId="0" fontId="16" fillId="8" borderId="3" xfId="5" applyFont="1" applyBorder="1" applyAlignment="1">
      <alignment horizontal="center" vertical="center"/>
    </xf>
    <xf numFmtId="0" fontId="16" fillId="8" borderId="49" xfId="5" applyFont="1" applyBorder="1" applyAlignment="1">
      <alignment horizontal="center" vertical="center"/>
    </xf>
    <xf numFmtId="0" fontId="16" fillId="8" borderId="50" xfId="5" applyFont="1" applyBorder="1" applyAlignment="1">
      <alignment horizontal="center" vertical="center"/>
    </xf>
    <xf numFmtId="0" fontId="16" fillId="8" borderId="51" xfId="5" applyFont="1" applyBorder="1" applyAlignment="1">
      <alignment horizontal="center" vertical="center"/>
    </xf>
    <xf numFmtId="0" fontId="16" fillId="8" borderId="52" xfId="5" applyFont="1" applyBorder="1" applyAlignment="1">
      <alignment horizontal="center" vertical="center"/>
    </xf>
    <xf numFmtId="0" fontId="12" fillId="4" borderId="54" xfId="1" applyFont="1" applyAlignment="1">
      <alignment horizontal="center"/>
    </xf>
    <xf numFmtId="0" fontId="12" fillId="4" borderId="15" xfId="1" applyFont="1" applyBorder="1" applyAlignment="1">
      <alignment horizontal="center"/>
    </xf>
    <xf numFmtId="0" fontId="1" fillId="8" borderId="3" xfId="5" applyFont="1" applyAlignment="1">
      <alignment horizontal="center"/>
    </xf>
    <xf numFmtId="0" fontId="1" fillId="8" borderId="32" xfId="5" applyFont="1" applyBorder="1" applyAlignment="1">
      <alignment horizontal="center"/>
    </xf>
    <xf numFmtId="0" fontId="1" fillId="8" borderId="33" xfId="5" applyFont="1" applyBorder="1" applyAlignment="1">
      <alignment horizontal="center"/>
    </xf>
    <xf numFmtId="0" fontId="1" fillId="8" borderId="34" xfId="5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2" fillId="4" borderId="17" xfId="1" applyFont="1" applyBorder="1" applyAlignment="1">
      <alignment horizontal="right" vertical="center" wrapText="1"/>
    </xf>
    <xf numFmtId="0" fontId="12" fillId="4" borderId="18" xfId="1" applyFont="1" applyBorder="1" applyAlignment="1">
      <alignment horizontal="right" vertical="center" wrapText="1"/>
    </xf>
    <xf numFmtId="0" fontId="12" fillId="4" borderId="22" xfId="1" applyFont="1" applyBorder="1" applyAlignment="1">
      <alignment horizontal="right" vertical="center" wrapText="1"/>
    </xf>
    <xf numFmtId="0" fontId="12" fillId="4" borderId="23" xfId="1" applyFont="1" applyBorder="1" applyAlignment="1">
      <alignment horizontal="right" vertical="center" wrapText="1"/>
    </xf>
    <xf numFmtId="0" fontId="12" fillId="4" borderId="30" xfId="1" applyFont="1" applyBorder="1" applyAlignment="1">
      <alignment horizontal="right" vertical="center"/>
    </xf>
    <xf numFmtId="0" fontId="12" fillId="4" borderId="31" xfId="1" applyFont="1" applyBorder="1" applyAlignment="1">
      <alignment horizontal="right" vertical="center"/>
    </xf>
    <xf numFmtId="0" fontId="12" fillId="4" borderId="32" xfId="1" applyFont="1" applyBorder="1" applyAlignment="1">
      <alignment vertical="center" wrapText="1"/>
    </xf>
    <xf numFmtId="0" fontId="12" fillId="4" borderId="38" xfId="1" applyFont="1" applyBorder="1" applyAlignment="1">
      <alignment vertical="center"/>
    </xf>
    <xf numFmtId="0" fontId="12" fillId="4" borderId="35" xfId="1" applyFont="1" applyBorder="1" applyAlignment="1">
      <alignment vertical="center"/>
    </xf>
    <xf numFmtId="0" fontId="12" fillId="4" borderId="39" xfId="1" applyFont="1" applyBorder="1" applyAlignment="1">
      <alignment vertical="center"/>
    </xf>
    <xf numFmtId="11" fontId="12" fillId="4" borderId="34" xfId="1" applyNumberFormat="1" applyFont="1" applyBorder="1" applyAlignment="1">
      <alignment horizontal="right" vertical="center"/>
    </xf>
    <xf numFmtId="11" fontId="12" fillId="4" borderId="36" xfId="1" applyNumberFormat="1" applyFont="1" applyBorder="1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71" xfId="0" applyBorder="1" applyAlignment="1">
      <alignment horizontal="center"/>
    </xf>
    <xf numFmtId="0" fontId="6" fillId="9" borderId="0" xfId="3" applyFill="1" applyBorder="1" applyAlignment="1">
      <alignment horizontal="center"/>
    </xf>
    <xf numFmtId="0" fontId="0" fillId="8" borderId="3" xfId="5" applyFont="1" applyAlignment="1">
      <alignment horizontal="center"/>
    </xf>
    <xf numFmtId="0" fontId="1" fillId="8" borderId="60" xfId="5" applyFont="1" applyBorder="1" applyAlignment="1">
      <alignment horizontal="center"/>
    </xf>
    <xf numFmtId="0" fontId="1" fillId="8" borderId="61" xfId="5" applyFont="1" applyBorder="1" applyAlignment="1">
      <alignment horizontal="center"/>
    </xf>
    <xf numFmtId="0" fontId="1" fillId="8" borderId="62" xfId="5" applyFont="1" applyBorder="1" applyAlignment="1">
      <alignment horizontal="center"/>
    </xf>
    <xf numFmtId="0" fontId="11" fillId="8" borderId="28" xfId="5" applyFont="1" applyBorder="1" applyAlignment="1">
      <alignment horizontal="center"/>
    </xf>
    <xf numFmtId="0" fontId="11" fillId="8" borderId="41" xfId="5" applyFont="1" applyBorder="1" applyAlignment="1">
      <alignment horizontal="center"/>
    </xf>
    <xf numFmtId="0" fontId="11" fillId="8" borderId="29" xfId="5" applyFont="1" applyBorder="1" applyAlignment="1">
      <alignment horizontal="center"/>
    </xf>
    <xf numFmtId="0" fontId="14" fillId="0" borderId="0" xfId="7" applyBorder="1" applyAlignment="1">
      <alignment horizontal="center"/>
    </xf>
    <xf numFmtId="0" fontId="6" fillId="6" borderId="0" xfId="3" applyBorder="1" applyAlignment="1">
      <alignment horizontal="center"/>
    </xf>
    <xf numFmtId="0" fontId="13" fillId="8" borderId="45" xfId="5" applyFont="1" applyBorder="1" applyAlignment="1">
      <alignment horizontal="center" vertical="center"/>
    </xf>
    <xf numFmtId="0" fontId="13" fillId="8" borderId="46" xfId="5" applyFont="1" applyBorder="1" applyAlignment="1">
      <alignment horizontal="center" vertical="center"/>
    </xf>
    <xf numFmtId="0" fontId="13" fillId="8" borderId="47" xfId="5" applyFont="1" applyBorder="1" applyAlignment="1">
      <alignment horizontal="center" vertical="center"/>
    </xf>
    <xf numFmtId="0" fontId="13" fillId="8" borderId="50" xfId="5" applyFont="1" applyBorder="1" applyAlignment="1">
      <alignment horizontal="center" vertical="center"/>
    </xf>
    <xf numFmtId="0" fontId="13" fillId="8" borderId="51" xfId="5" applyFont="1" applyBorder="1" applyAlignment="1">
      <alignment horizontal="center" vertical="center"/>
    </xf>
    <xf numFmtId="0" fontId="13" fillId="8" borderId="52" xfId="5" applyFont="1" applyBorder="1" applyAlignment="1">
      <alignment horizontal="center" vertical="center"/>
    </xf>
    <xf numFmtId="0" fontId="12" fillId="4" borderId="28" xfId="1" applyBorder="1" applyAlignment="1">
      <alignment horizontal="center"/>
    </xf>
    <xf numFmtId="0" fontId="12" fillId="4" borderId="41" xfId="1" applyBorder="1" applyAlignment="1">
      <alignment horizontal="center"/>
    </xf>
    <xf numFmtId="0" fontId="12" fillId="9" borderId="0" xfId="1" applyFill="1" applyBorder="1" applyAlignment="1">
      <alignment horizontal="center"/>
    </xf>
  </cellXfs>
  <cellStyles count="12">
    <cellStyle name="Avertissement" xfId="2" builtinId="11"/>
    <cellStyle name="Calcul" xfId="3" builtinId="22" customBuiltin="1"/>
    <cellStyle name="Description" xfId="9" xr:uid="{0EB5A28F-333B-4AC0-A01A-07697ADF4093}"/>
    <cellStyle name="Description calcul" xfId="11" xr:uid="{6222BE06-67D5-4346-94DF-94061FC57936}"/>
    <cellStyle name="Entrée" xfId="1" builtinId="20" customBuiltin="1"/>
    <cellStyle name="Lien hypertexte" xfId="7" builtinId="8"/>
    <cellStyle name="Normal" xfId="0" builtinId="0"/>
    <cellStyle name="Note" xfId="5" builtinId="10"/>
    <cellStyle name="Texte explicatif" xfId="6" builtinId="53"/>
    <cellStyle name="Unite" xfId="8" xr:uid="{5F89535B-FB4B-489C-9F49-3546C1068810}"/>
    <cellStyle name="Unite calcul" xfId="10" xr:uid="{C741EC82-E30B-4EAD-9437-4A88EF30637D}"/>
    <cellStyle name="Vérification" xfId="4" builtinId="23"/>
  </cellStyles>
  <dxfs count="3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9C0006"/>
      <color rgb="FFFFC7CE"/>
      <color rgb="FFFBFBFB"/>
      <color rgb="FFFA7D00"/>
      <color rgb="FFF8F8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6'!$C$41:$C$492</c:f>
              <c:numCache>
                <c:formatCode>General</c:formatCode>
                <c:ptCount val="452"/>
                <c:pt idx="0">
                  <c:v>-367.55259694786133</c:v>
                </c:pt>
                <c:pt idx="1">
                  <c:v>-367.55259694786133</c:v>
                </c:pt>
                <c:pt idx="2">
                  <c:v>-367.55259694786133</c:v>
                </c:pt>
                <c:pt idx="3">
                  <c:v>-367.55259694786133</c:v>
                </c:pt>
                <c:pt idx="4">
                  <c:v>-367.55259694786133</c:v>
                </c:pt>
                <c:pt idx="5">
                  <c:v>-367.55259694786133</c:v>
                </c:pt>
                <c:pt idx="6">
                  <c:v>-367.55259694786133</c:v>
                </c:pt>
                <c:pt idx="7">
                  <c:v>-367.55259694786133</c:v>
                </c:pt>
                <c:pt idx="8">
                  <c:v>-367.55259694786133</c:v>
                </c:pt>
                <c:pt idx="9">
                  <c:v>-367.55259694786133</c:v>
                </c:pt>
                <c:pt idx="10">
                  <c:v>-367.55259694786133</c:v>
                </c:pt>
                <c:pt idx="11">
                  <c:v>-367.55259694786133</c:v>
                </c:pt>
                <c:pt idx="12">
                  <c:v>-367.55259694786133</c:v>
                </c:pt>
                <c:pt idx="13">
                  <c:v>-367.55259694786133</c:v>
                </c:pt>
                <c:pt idx="14">
                  <c:v>-367.55259694786133</c:v>
                </c:pt>
                <c:pt idx="15">
                  <c:v>-367.55259694786133</c:v>
                </c:pt>
                <c:pt idx="16">
                  <c:v>-367.55259694786133</c:v>
                </c:pt>
                <c:pt idx="17">
                  <c:v>-367.55259694786133</c:v>
                </c:pt>
                <c:pt idx="18">
                  <c:v>-367.55259694786133</c:v>
                </c:pt>
                <c:pt idx="19">
                  <c:v>-367.55259694786133</c:v>
                </c:pt>
                <c:pt idx="20">
                  <c:v>-367.55259694786133</c:v>
                </c:pt>
                <c:pt idx="21">
                  <c:v>-367.55259694786133</c:v>
                </c:pt>
                <c:pt idx="22">
                  <c:v>-367.55259694786133</c:v>
                </c:pt>
                <c:pt idx="23">
                  <c:v>-367.55259694786133</c:v>
                </c:pt>
                <c:pt idx="24">
                  <c:v>-367.55259694786133</c:v>
                </c:pt>
                <c:pt idx="25">
                  <c:v>-367.55259694786133</c:v>
                </c:pt>
                <c:pt idx="26">
                  <c:v>-367.55259694786133</c:v>
                </c:pt>
                <c:pt idx="27">
                  <c:v>-367.55259694786133</c:v>
                </c:pt>
                <c:pt idx="28">
                  <c:v>-367.55259694786133</c:v>
                </c:pt>
                <c:pt idx="29">
                  <c:v>-367.55259694786133</c:v>
                </c:pt>
                <c:pt idx="30">
                  <c:v>-367.55259694786133</c:v>
                </c:pt>
                <c:pt idx="31">
                  <c:v>-367.55259694786133</c:v>
                </c:pt>
                <c:pt idx="32">
                  <c:v>-367.55259694786133</c:v>
                </c:pt>
                <c:pt idx="33">
                  <c:v>-367.55259694786133</c:v>
                </c:pt>
                <c:pt idx="34">
                  <c:v>-367.55259694786133</c:v>
                </c:pt>
                <c:pt idx="35">
                  <c:v>-367.55259694786133</c:v>
                </c:pt>
                <c:pt idx="36">
                  <c:v>-367.55259694786133</c:v>
                </c:pt>
                <c:pt idx="37">
                  <c:v>-367.55259694786133</c:v>
                </c:pt>
                <c:pt idx="38">
                  <c:v>-367.55259694786133</c:v>
                </c:pt>
                <c:pt idx="39">
                  <c:v>-367.55259694786133</c:v>
                </c:pt>
                <c:pt idx="40">
                  <c:v>-367.55259694786133</c:v>
                </c:pt>
                <c:pt idx="41">
                  <c:v>-367.55259694786133</c:v>
                </c:pt>
                <c:pt idx="42">
                  <c:v>-367.55259694786133</c:v>
                </c:pt>
                <c:pt idx="43">
                  <c:v>-367.55259694786133</c:v>
                </c:pt>
                <c:pt idx="44">
                  <c:v>-367.55259694786133</c:v>
                </c:pt>
                <c:pt idx="45">
                  <c:v>-367.55259694786133</c:v>
                </c:pt>
                <c:pt idx="46">
                  <c:v>-367.55259694786133</c:v>
                </c:pt>
                <c:pt idx="47">
                  <c:v>-367.55259694786133</c:v>
                </c:pt>
                <c:pt idx="48">
                  <c:v>-367.55259694786133</c:v>
                </c:pt>
                <c:pt idx="49">
                  <c:v>-367.55259694786133</c:v>
                </c:pt>
                <c:pt idx="50">
                  <c:v>-367.55259694786133</c:v>
                </c:pt>
                <c:pt idx="51">
                  <c:v>-367.55259694786133</c:v>
                </c:pt>
                <c:pt idx="52">
                  <c:v>-367.55259694786133</c:v>
                </c:pt>
                <c:pt idx="53">
                  <c:v>-367.55259694786133</c:v>
                </c:pt>
                <c:pt idx="54">
                  <c:v>-367.55259694786133</c:v>
                </c:pt>
                <c:pt idx="55">
                  <c:v>-367.55259694786133</c:v>
                </c:pt>
                <c:pt idx="56">
                  <c:v>-367.55259694786133</c:v>
                </c:pt>
                <c:pt idx="57">
                  <c:v>-367.55259694786133</c:v>
                </c:pt>
                <c:pt idx="58">
                  <c:v>-367.55259694786133</c:v>
                </c:pt>
                <c:pt idx="59">
                  <c:v>-367.55259694786133</c:v>
                </c:pt>
                <c:pt idx="60">
                  <c:v>-367.55259694786133</c:v>
                </c:pt>
                <c:pt idx="61">
                  <c:v>-367.55259694786133</c:v>
                </c:pt>
                <c:pt idx="62">
                  <c:v>-367.55259694786133</c:v>
                </c:pt>
                <c:pt idx="63">
                  <c:v>-367.55259694786133</c:v>
                </c:pt>
                <c:pt idx="64">
                  <c:v>-367.55259694786133</c:v>
                </c:pt>
                <c:pt idx="65">
                  <c:v>-367.55259694786133</c:v>
                </c:pt>
                <c:pt idx="66">
                  <c:v>-367.55259694786133</c:v>
                </c:pt>
                <c:pt idx="67">
                  <c:v>-367.55259694786133</c:v>
                </c:pt>
                <c:pt idx="68">
                  <c:v>-367.55259694786133</c:v>
                </c:pt>
                <c:pt idx="69">
                  <c:v>-367.55259694786133</c:v>
                </c:pt>
                <c:pt idx="70">
                  <c:v>-367.55259694786133</c:v>
                </c:pt>
                <c:pt idx="71">
                  <c:v>-367.55259694786133</c:v>
                </c:pt>
                <c:pt idx="72">
                  <c:v>-367.55259694786133</c:v>
                </c:pt>
                <c:pt idx="73">
                  <c:v>-367.55259694786133</c:v>
                </c:pt>
                <c:pt idx="74">
                  <c:v>-367.55259694786133</c:v>
                </c:pt>
                <c:pt idx="75">
                  <c:v>-367.55259694786133</c:v>
                </c:pt>
                <c:pt idx="76">
                  <c:v>-367.55259694786133</c:v>
                </c:pt>
                <c:pt idx="77">
                  <c:v>-367.55259694786133</c:v>
                </c:pt>
                <c:pt idx="78">
                  <c:v>-367.55259694786133</c:v>
                </c:pt>
                <c:pt idx="79">
                  <c:v>-367.55259694786133</c:v>
                </c:pt>
                <c:pt idx="80">
                  <c:v>-367.55259694786133</c:v>
                </c:pt>
                <c:pt idx="81">
                  <c:v>-367.55259694786133</c:v>
                </c:pt>
                <c:pt idx="82">
                  <c:v>-367.55259694786133</c:v>
                </c:pt>
                <c:pt idx="83">
                  <c:v>-367.55259694786133</c:v>
                </c:pt>
                <c:pt idx="84">
                  <c:v>-367.55259694786133</c:v>
                </c:pt>
                <c:pt idx="85">
                  <c:v>-367.55259694786133</c:v>
                </c:pt>
                <c:pt idx="86">
                  <c:v>-367.55259694786133</c:v>
                </c:pt>
                <c:pt idx="87">
                  <c:v>-367.55259694786133</c:v>
                </c:pt>
                <c:pt idx="88">
                  <c:v>-367.55259694786133</c:v>
                </c:pt>
                <c:pt idx="89">
                  <c:v>-367.55259694786133</c:v>
                </c:pt>
                <c:pt idx="90">
                  <c:v>-367.55259694786133</c:v>
                </c:pt>
                <c:pt idx="91">
                  <c:v>-367.55259694786133</c:v>
                </c:pt>
                <c:pt idx="92">
                  <c:v>-367.55259694786133</c:v>
                </c:pt>
                <c:pt idx="93">
                  <c:v>-367.55259694786133</c:v>
                </c:pt>
                <c:pt idx="94">
                  <c:v>-367.55259694786133</c:v>
                </c:pt>
                <c:pt idx="95">
                  <c:v>-367.55259694786133</c:v>
                </c:pt>
                <c:pt idx="96">
                  <c:v>-367.55259694786133</c:v>
                </c:pt>
                <c:pt idx="97">
                  <c:v>-367.55259694786133</c:v>
                </c:pt>
                <c:pt idx="98">
                  <c:v>-367.55259694786133</c:v>
                </c:pt>
                <c:pt idx="99">
                  <c:v>-367.55259694786133</c:v>
                </c:pt>
                <c:pt idx="100">
                  <c:v>-367.55259694786133</c:v>
                </c:pt>
                <c:pt idx="101">
                  <c:v>-367.55259694786133</c:v>
                </c:pt>
                <c:pt idx="102">
                  <c:v>-367.55259694786133</c:v>
                </c:pt>
                <c:pt idx="103">
                  <c:v>-367.55259694786133</c:v>
                </c:pt>
                <c:pt idx="104">
                  <c:v>-367.55259694786133</c:v>
                </c:pt>
                <c:pt idx="105">
                  <c:v>-367.55259694786133</c:v>
                </c:pt>
                <c:pt idx="106">
                  <c:v>-367.55259694786133</c:v>
                </c:pt>
                <c:pt idx="107">
                  <c:v>-367.55259694786133</c:v>
                </c:pt>
                <c:pt idx="108">
                  <c:v>-367.55259694786133</c:v>
                </c:pt>
                <c:pt idx="109">
                  <c:v>-367.55259694786133</c:v>
                </c:pt>
                <c:pt idx="110">
                  <c:v>-367.55259694786133</c:v>
                </c:pt>
                <c:pt idx="111">
                  <c:v>-367.55259694786133</c:v>
                </c:pt>
                <c:pt idx="112">
                  <c:v>-367.55259694786133</c:v>
                </c:pt>
                <c:pt idx="113">
                  <c:v>-367.55259694786133</c:v>
                </c:pt>
                <c:pt idx="114">
                  <c:v>-367.55259694786133</c:v>
                </c:pt>
                <c:pt idx="115">
                  <c:v>-367.55259694786133</c:v>
                </c:pt>
                <c:pt idx="116">
                  <c:v>-367.55259694786133</c:v>
                </c:pt>
                <c:pt idx="117">
                  <c:v>-367.55259694786133</c:v>
                </c:pt>
                <c:pt idx="118">
                  <c:v>-367.55259694786133</c:v>
                </c:pt>
                <c:pt idx="119">
                  <c:v>-367.55259694786133</c:v>
                </c:pt>
                <c:pt idx="120">
                  <c:v>-367.55259694786133</c:v>
                </c:pt>
                <c:pt idx="121">
                  <c:v>-367.55259694786133</c:v>
                </c:pt>
                <c:pt idx="122">
                  <c:v>-367.55259694786133</c:v>
                </c:pt>
                <c:pt idx="123">
                  <c:v>-367.55259694786133</c:v>
                </c:pt>
                <c:pt idx="124">
                  <c:v>-367.55259694786133</c:v>
                </c:pt>
                <c:pt idx="125">
                  <c:v>-367.55259694786133</c:v>
                </c:pt>
                <c:pt idx="126">
                  <c:v>-367.55259694786133</c:v>
                </c:pt>
                <c:pt idx="127">
                  <c:v>-367.55259694786133</c:v>
                </c:pt>
                <c:pt idx="128">
                  <c:v>-367.55259694786133</c:v>
                </c:pt>
                <c:pt idx="129">
                  <c:v>-367.55259694786133</c:v>
                </c:pt>
                <c:pt idx="130">
                  <c:v>-367.55259694786133</c:v>
                </c:pt>
                <c:pt idx="131">
                  <c:v>-367.55259694786133</c:v>
                </c:pt>
                <c:pt idx="132">
                  <c:v>-367.55259694786133</c:v>
                </c:pt>
                <c:pt idx="133">
                  <c:v>-367.55259694786133</c:v>
                </c:pt>
                <c:pt idx="134">
                  <c:v>-367.55259694786133</c:v>
                </c:pt>
                <c:pt idx="135">
                  <c:v>-367.55259694786133</c:v>
                </c:pt>
                <c:pt idx="136">
                  <c:v>-367.55259694786133</c:v>
                </c:pt>
                <c:pt idx="137">
                  <c:v>-367.55259694786133</c:v>
                </c:pt>
                <c:pt idx="138">
                  <c:v>-367.55259694786133</c:v>
                </c:pt>
                <c:pt idx="139">
                  <c:v>-367.55259694786133</c:v>
                </c:pt>
                <c:pt idx="140">
                  <c:v>-367.55259694786133</c:v>
                </c:pt>
                <c:pt idx="141">
                  <c:v>-367.55259694786133</c:v>
                </c:pt>
                <c:pt idx="142">
                  <c:v>-367.55259694786133</c:v>
                </c:pt>
                <c:pt idx="143">
                  <c:v>-367.55259694786133</c:v>
                </c:pt>
                <c:pt idx="144">
                  <c:v>-367.55259694786133</c:v>
                </c:pt>
                <c:pt idx="145">
                  <c:v>-367.55259694786133</c:v>
                </c:pt>
                <c:pt idx="146">
                  <c:v>-367.55259694786133</c:v>
                </c:pt>
                <c:pt idx="147">
                  <c:v>-367.55259694786133</c:v>
                </c:pt>
                <c:pt idx="148">
                  <c:v>-367.55259694786133</c:v>
                </c:pt>
                <c:pt idx="149">
                  <c:v>-367.55259694786133</c:v>
                </c:pt>
                <c:pt idx="150">
                  <c:v>-367.55259694786133</c:v>
                </c:pt>
                <c:pt idx="151">
                  <c:v>-367.55259694786133</c:v>
                </c:pt>
                <c:pt idx="152">
                  <c:v>-367.55259694786133</c:v>
                </c:pt>
                <c:pt idx="153">
                  <c:v>-367.55259694786133</c:v>
                </c:pt>
                <c:pt idx="154">
                  <c:v>-367.55259694786133</c:v>
                </c:pt>
                <c:pt idx="155">
                  <c:v>-367.55259694786133</c:v>
                </c:pt>
                <c:pt idx="156">
                  <c:v>-367.55259694786133</c:v>
                </c:pt>
                <c:pt idx="157">
                  <c:v>-367.55259694786133</c:v>
                </c:pt>
                <c:pt idx="158">
                  <c:v>-367.55259694786133</c:v>
                </c:pt>
                <c:pt idx="159">
                  <c:v>-367.55259694786133</c:v>
                </c:pt>
                <c:pt idx="160">
                  <c:v>-367.55259694786133</c:v>
                </c:pt>
                <c:pt idx="161">
                  <c:v>-367.55259694786133</c:v>
                </c:pt>
                <c:pt idx="162">
                  <c:v>-367.55259694786133</c:v>
                </c:pt>
                <c:pt idx="163">
                  <c:v>-367.55259694786133</c:v>
                </c:pt>
                <c:pt idx="164">
                  <c:v>-367.55259694786133</c:v>
                </c:pt>
                <c:pt idx="165">
                  <c:v>-367.55259694786133</c:v>
                </c:pt>
                <c:pt idx="166">
                  <c:v>-367.55259694786133</c:v>
                </c:pt>
                <c:pt idx="167">
                  <c:v>-367.55259694786133</c:v>
                </c:pt>
                <c:pt idx="168">
                  <c:v>-367.55259694786133</c:v>
                </c:pt>
                <c:pt idx="169">
                  <c:v>-367.55259694786133</c:v>
                </c:pt>
                <c:pt idx="170">
                  <c:v>-367.55259694786133</c:v>
                </c:pt>
                <c:pt idx="171">
                  <c:v>-367.55259694786133</c:v>
                </c:pt>
                <c:pt idx="172">
                  <c:v>-367.55259694786133</c:v>
                </c:pt>
                <c:pt idx="173">
                  <c:v>-367.55259694786133</c:v>
                </c:pt>
                <c:pt idx="174">
                  <c:v>-367.55259694786133</c:v>
                </c:pt>
                <c:pt idx="175">
                  <c:v>-367.55259694786133</c:v>
                </c:pt>
                <c:pt idx="176">
                  <c:v>-367.55259694786133</c:v>
                </c:pt>
                <c:pt idx="177">
                  <c:v>-367.55259694786133</c:v>
                </c:pt>
                <c:pt idx="178">
                  <c:v>-367.55259694786133</c:v>
                </c:pt>
                <c:pt idx="179">
                  <c:v>-367.55259694786133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484-4EB6-878B-3FF5BC9C7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084575"/>
        <c:axId val="752087071"/>
      </c:scatterChart>
      <c:valAx>
        <c:axId val="7520845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87071"/>
        <c:crosses val="autoZero"/>
        <c:crossBetween val="midCat"/>
      </c:valAx>
      <c:valAx>
        <c:axId val="752087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845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6'!$D$41:$D$492</c:f>
              <c:numCache>
                <c:formatCode>General</c:formatCode>
                <c:ptCount val="452"/>
                <c:pt idx="0">
                  <c:v>-381.9718634205488</c:v>
                </c:pt>
                <c:pt idx="1">
                  <c:v>-381.9718634205488</c:v>
                </c:pt>
                <c:pt idx="2">
                  <c:v>-381.9718634205488</c:v>
                </c:pt>
                <c:pt idx="3">
                  <c:v>-381.9718634205488</c:v>
                </c:pt>
                <c:pt idx="4">
                  <c:v>-381.9718634205488</c:v>
                </c:pt>
                <c:pt idx="5">
                  <c:v>-381.9718634205488</c:v>
                </c:pt>
                <c:pt idx="6">
                  <c:v>-381.9718634205488</c:v>
                </c:pt>
                <c:pt idx="7">
                  <c:v>-381.9718634205488</c:v>
                </c:pt>
                <c:pt idx="8">
                  <c:v>-381.9718634205488</c:v>
                </c:pt>
                <c:pt idx="9">
                  <c:v>-381.9718634205488</c:v>
                </c:pt>
                <c:pt idx="10">
                  <c:v>-381.9718634205488</c:v>
                </c:pt>
                <c:pt idx="11">
                  <c:v>-381.9718634205488</c:v>
                </c:pt>
                <c:pt idx="12">
                  <c:v>-381.9718634205488</c:v>
                </c:pt>
                <c:pt idx="13">
                  <c:v>-381.9718634205488</c:v>
                </c:pt>
                <c:pt idx="14">
                  <c:v>-381.9718634205488</c:v>
                </c:pt>
                <c:pt idx="15">
                  <c:v>-381.9718634205488</c:v>
                </c:pt>
                <c:pt idx="16">
                  <c:v>-381.9718634205488</c:v>
                </c:pt>
                <c:pt idx="17">
                  <c:v>-381.9718634205488</c:v>
                </c:pt>
                <c:pt idx="18">
                  <c:v>-381.9718634205488</c:v>
                </c:pt>
                <c:pt idx="19">
                  <c:v>-381.9718634205488</c:v>
                </c:pt>
                <c:pt idx="20">
                  <c:v>-381.9718634205488</c:v>
                </c:pt>
                <c:pt idx="21">
                  <c:v>-381.9718634205488</c:v>
                </c:pt>
                <c:pt idx="22">
                  <c:v>-381.9718634205488</c:v>
                </c:pt>
                <c:pt idx="23">
                  <c:v>-381.9718634205488</c:v>
                </c:pt>
                <c:pt idx="24">
                  <c:v>-381.9718634205488</c:v>
                </c:pt>
                <c:pt idx="25">
                  <c:v>-381.9718634205488</c:v>
                </c:pt>
                <c:pt idx="26">
                  <c:v>-381.9718634205488</c:v>
                </c:pt>
                <c:pt idx="27">
                  <c:v>-381.9718634205488</c:v>
                </c:pt>
                <c:pt idx="28">
                  <c:v>-381.9718634205488</c:v>
                </c:pt>
                <c:pt idx="29">
                  <c:v>-381.9718634205488</c:v>
                </c:pt>
                <c:pt idx="30">
                  <c:v>-381.9718634205488</c:v>
                </c:pt>
                <c:pt idx="31">
                  <c:v>-381.9718634205488</c:v>
                </c:pt>
                <c:pt idx="32">
                  <c:v>-381.9718634205488</c:v>
                </c:pt>
                <c:pt idx="33">
                  <c:v>-381.9718634205488</c:v>
                </c:pt>
                <c:pt idx="34">
                  <c:v>-381.9718634205488</c:v>
                </c:pt>
                <c:pt idx="35">
                  <c:v>-381.9718634205488</c:v>
                </c:pt>
                <c:pt idx="36">
                  <c:v>-381.9718634205488</c:v>
                </c:pt>
                <c:pt idx="37">
                  <c:v>-381.9718634205488</c:v>
                </c:pt>
                <c:pt idx="38">
                  <c:v>-381.9718634205488</c:v>
                </c:pt>
                <c:pt idx="39">
                  <c:v>-381.9718634205488</c:v>
                </c:pt>
                <c:pt idx="40">
                  <c:v>-381.9718634205488</c:v>
                </c:pt>
                <c:pt idx="41">
                  <c:v>-381.9718634205488</c:v>
                </c:pt>
                <c:pt idx="42">
                  <c:v>-381.9718634205488</c:v>
                </c:pt>
                <c:pt idx="43">
                  <c:v>-381.9718634205488</c:v>
                </c:pt>
                <c:pt idx="44">
                  <c:v>-381.9718634205488</c:v>
                </c:pt>
                <c:pt idx="45">
                  <c:v>-381.9718634205488</c:v>
                </c:pt>
                <c:pt idx="46">
                  <c:v>-381.9718634205488</c:v>
                </c:pt>
                <c:pt idx="47">
                  <c:v>-381.9718634205488</c:v>
                </c:pt>
                <c:pt idx="48">
                  <c:v>-381.9718634205488</c:v>
                </c:pt>
                <c:pt idx="49">
                  <c:v>-381.9718634205488</c:v>
                </c:pt>
                <c:pt idx="50">
                  <c:v>-381.9718634205488</c:v>
                </c:pt>
                <c:pt idx="51">
                  <c:v>-381.9718634205488</c:v>
                </c:pt>
                <c:pt idx="52">
                  <c:v>-381.9718634205488</c:v>
                </c:pt>
                <c:pt idx="53">
                  <c:v>-381.9718634205488</c:v>
                </c:pt>
                <c:pt idx="54">
                  <c:v>-381.9718634205488</c:v>
                </c:pt>
                <c:pt idx="55">
                  <c:v>-381.9718634205488</c:v>
                </c:pt>
                <c:pt idx="56">
                  <c:v>-381.9718634205488</c:v>
                </c:pt>
                <c:pt idx="57">
                  <c:v>-381.9718634205488</c:v>
                </c:pt>
                <c:pt idx="58">
                  <c:v>-381.9718634205488</c:v>
                </c:pt>
                <c:pt idx="59">
                  <c:v>-381.9718634205488</c:v>
                </c:pt>
                <c:pt idx="60">
                  <c:v>-381.9718634205488</c:v>
                </c:pt>
                <c:pt idx="61">
                  <c:v>-381.9718634205488</c:v>
                </c:pt>
                <c:pt idx="62">
                  <c:v>-381.9718634205488</c:v>
                </c:pt>
                <c:pt idx="63">
                  <c:v>-381.9718634205488</c:v>
                </c:pt>
                <c:pt idx="64">
                  <c:v>-381.9718634205488</c:v>
                </c:pt>
                <c:pt idx="65">
                  <c:v>-381.9718634205488</c:v>
                </c:pt>
                <c:pt idx="66">
                  <c:v>-381.9718634205488</c:v>
                </c:pt>
                <c:pt idx="67">
                  <c:v>-381.9718634205488</c:v>
                </c:pt>
                <c:pt idx="68">
                  <c:v>-381.9718634205488</c:v>
                </c:pt>
                <c:pt idx="69">
                  <c:v>-381.9718634205488</c:v>
                </c:pt>
                <c:pt idx="70">
                  <c:v>-381.9718634205488</c:v>
                </c:pt>
                <c:pt idx="71">
                  <c:v>-381.9718634205488</c:v>
                </c:pt>
                <c:pt idx="72">
                  <c:v>-381.9718634205488</c:v>
                </c:pt>
                <c:pt idx="73">
                  <c:v>-381.9718634205488</c:v>
                </c:pt>
                <c:pt idx="74">
                  <c:v>-381.9718634205488</c:v>
                </c:pt>
                <c:pt idx="75">
                  <c:v>-381.9718634205488</c:v>
                </c:pt>
                <c:pt idx="76">
                  <c:v>-381.9718634205488</c:v>
                </c:pt>
                <c:pt idx="77">
                  <c:v>-381.9718634205488</c:v>
                </c:pt>
                <c:pt idx="78">
                  <c:v>-381.9718634205488</c:v>
                </c:pt>
                <c:pt idx="79">
                  <c:v>-381.9718634205488</c:v>
                </c:pt>
                <c:pt idx="80">
                  <c:v>-381.9718634205488</c:v>
                </c:pt>
                <c:pt idx="81">
                  <c:v>-381.9718634205488</c:v>
                </c:pt>
                <c:pt idx="82">
                  <c:v>-381.9718634205488</c:v>
                </c:pt>
                <c:pt idx="83">
                  <c:v>-381.9718634205488</c:v>
                </c:pt>
                <c:pt idx="84">
                  <c:v>-381.9718634205488</c:v>
                </c:pt>
                <c:pt idx="85">
                  <c:v>-381.9718634205488</c:v>
                </c:pt>
                <c:pt idx="86">
                  <c:v>-381.9718634205488</c:v>
                </c:pt>
                <c:pt idx="87">
                  <c:v>-381.9718634205488</c:v>
                </c:pt>
                <c:pt idx="88">
                  <c:v>-381.9718634205488</c:v>
                </c:pt>
                <c:pt idx="89">
                  <c:v>-381.9718634205488</c:v>
                </c:pt>
                <c:pt idx="90">
                  <c:v>-381.9718634205488</c:v>
                </c:pt>
                <c:pt idx="91">
                  <c:v>-381.9718634205488</c:v>
                </c:pt>
                <c:pt idx="92">
                  <c:v>-381.9718634205488</c:v>
                </c:pt>
                <c:pt idx="93">
                  <c:v>-381.9718634205488</c:v>
                </c:pt>
                <c:pt idx="94">
                  <c:v>-381.9718634205488</c:v>
                </c:pt>
                <c:pt idx="95">
                  <c:v>-381.9718634205488</c:v>
                </c:pt>
                <c:pt idx="96">
                  <c:v>-381.9718634205488</c:v>
                </c:pt>
                <c:pt idx="97">
                  <c:v>-381.9718634205488</c:v>
                </c:pt>
                <c:pt idx="98">
                  <c:v>-381.9718634205488</c:v>
                </c:pt>
                <c:pt idx="99">
                  <c:v>-381.9718634205488</c:v>
                </c:pt>
                <c:pt idx="100">
                  <c:v>-381.9718634205488</c:v>
                </c:pt>
                <c:pt idx="101">
                  <c:v>-381.9718634205488</c:v>
                </c:pt>
                <c:pt idx="102">
                  <c:v>-381.9718634205488</c:v>
                </c:pt>
                <c:pt idx="103">
                  <c:v>-381.9718634205488</c:v>
                </c:pt>
                <c:pt idx="104">
                  <c:v>-381.9718634205488</c:v>
                </c:pt>
                <c:pt idx="105">
                  <c:v>-381.9718634205488</c:v>
                </c:pt>
                <c:pt idx="106">
                  <c:v>-381.9718634205488</c:v>
                </c:pt>
                <c:pt idx="107">
                  <c:v>-381.9718634205488</c:v>
                </c:pt>
                <c:pt idx="108">
                  <c:v>-381.9718634205488</c:v>
                </c:pt>
                <c:pt idx="109">
                  <c:v>-381.9718634205488</c:v>
                </c:pt>
                <c:pt idx="110">
                  <c:v>-381.9718634205488</c:v>
                </c:pt>
                <c:pt idx="111">
                  <c:v>-381.9718634205488</c:v>
                </c:pt>
                <c:pt idx="112">
                  <c:v>-381.9718634205488</c:v>
                </c:pt>
                <c:pt idx="113">
                  <c:v>-381.9718634205488</c:v>
                </c:pt>
                <c:pt idx="114">
                  <c:v>-381.9718634205488</c:v>
                </c:pt>
                <c:pt idx="115">
                  <c:v>-381.9718634205488</c:v>
                </c:pt>
                <c:pt idx="116">
                  <c:v>-381.9718634205488</c:v>
                </c:pt>
                <c:pt idx="117">
                  <c:v>-381.9718634205488</c:v>
                </c:pt>
                <c:pt idx="118">
                  <c:v>-381.9718634205488</c:v>
                </c:pt>
                <c:pt idx="119">
                  <c:v>-381.9718634205488</c:v>
                </c:pt>
                <c:pt idx="120">
                  <c:v>-381.9718634205488</c:v>
                </c:pt>
                <c:pt idx="121">
                  <c:v>-381.9718634205488</c:v>
                </c:pt>
                <c:pt idx="122">
                  <c:v>-381.9718634205488</c:v>
                </c:pt>
                <c:pt idx="123">
                  <c:v>-381.9718634205488</c:v>
                </c:pt>
                <c:pt idx="124">
                  <c:v>-381.9718634205488</c:v>
                </c:pt>
                <c:pt idx="125">
                  <c:v>-381.9718634205488</c:v>
                </c:pt>
                <c:pt idx="126">
                  <c:v>-381.9718634205488</c:v>
                </c:pt>
                <c:pt idx="127">
                  <c:v>-381.9718634205488</c:v>
                </c:pt>
                <c:pt idx="128">
                  <c:v>-381.9718634205488</c:v>
                </c:pt>
                <c:pt idx="129">
                  <c:v>-381.9718634205488</c:v>
                </c:pt>
                <c:pt idx="130">
                  <c:v>-381.9718634205488</c:v>
                </c:pt>
                <c:pt idx="131">
                  <c:v>-381.9718634205488</c:v>
                </c:pt>
                <c:pt idx="132">
                  <c:v>-381.9718634205488</c:v>
                </c:pt>
                <c:pt idx="133">
                  <c:v>-381.9718634205488</c:v>
                </c:pt>
                <c:pt idx="134">
                  <c:v>-381.9718634205488</c:v>
                </c:pt>
                <c:pt idx="135">
                  <c:v>-381.9718634205488</c:v>
                </c:pt>
                <c:pt idx="136">
                  <c:v>-381.9718634205488</c:v>
                </c:pt>
                <c:pt idx="137">
                  <c:v>-381.9718634205488</c:v>
                </c:pt>
                <c:pt idx="138">
                  <c:v>-381.9718634205488</c:v>
                </c:pt>
                <c:pt idx="139">
                  <c:v>-381.9718634205488</c:v>
                </c:pt>
                <c:pt idx="140">
                  <c:v>-381.9718634205488</c:v>
                </c:pt>
                <c:pt idx="141">
                  <c:v>-381.9718634205488</c:v>
                </c:pt>
                <c:pt idx="142">
                  <c:v>-381.9718634205488</c:v>
                </c:pt>
                <c:pt idx="143">
                  <c:v>-381.9718634205488</c:v>
                </c:pt>
                <c:pt idx="144">
                  <c:v>-381.9718634205488</c:v>
                </c:pt>
                <c:pt idx="145">
                  <c:v>-381.9718634205488</c:v>
                </c:pt>
                <c:pt idx="146">
                  <c:v>-381.9718634205488</c:v>
                </c:pt>
                <c:pt idx="147">
                  <c:v>-381.9718634205488</c:v>
                </c:pt>
                <c:pt idx="148">
                  <c:v>-381.9718634205488</c:v>
                </c:pt>
                <c:pt idx="149">
                  <c:v>-381.9718634205488</c:v>
                </c:pt>
                <c:pt idx="150">
                  <c:v>-381.9718634205488</c:v>
                </c:pt>
                <c:pt idx="151">
                  <c:v>-381.9718634205488</c:v>
                </c:pt>
                <c:pt idx="152">
                  <c:v>-381.9718634205488</c:v>
                </c:pt>
                <c:pt idx="153">
                  <c:v>-381.9718634205488</c:v>
                </c:pt>
                <c:pt idx="154">
                  <c:v>-381.9718634205488</c:v>
                </c:pt>
                <c:pt idx="155">
                  <c:v>-381.9718634205488</c:v>
                </c:pt>
                <c:pt idx="156">
                  <c:v>-381.9718634205488</c:v>
                </c:pt>
                <c:pt idx="157">
                  <c:v>-381.9718634205488</c:v>
                </c:pt>
                <c:pt idx="158">
                  <c:v>-381.9718634205488</c:v>
                </c:pt>
                <c:pt idx="159">
                  <c:v>-381.9718634205488</c:v>
                </c:pt>
                <c:pt idx="160">
                  <c:v>-381.9718634205488</c:v>
                </c:pt>
                <c:pt idx="161">
                  <c:v>-381.9718634205488</c:v>
                </c:pt>
                <c:pt idx="162">
                  <c:v>-381.9718634205488</c:v>
                </c:pt>
                <c:pt idx="163">
                  <c:v>-381.9718634205488</c:v>
                </c:pt>
                <c:pt idx="164">
                  <c:v>-381.9718634205488</c:v>
                </c:pt>
                <c:pt idx="165">
                  <c:v>-381.9718634205488</c:v>
                </c:pt>
                <c:pt idx="166">
                  <c:v>-381.9718634205488</c:v>
                </c:pt>
                <c:pt idx="167">
                  <c:v>-381.9718634205488</c:v>
                </c:pt>
                <c:pt idx="168">
                  <c:v>-381.9718634205488</c:v>
                </c:pt>
                <c:pt idx="169">
                  <c:v>-381.9718634205488</c:v>
                </c:pt>
                <c:pt idx="170">
                  <c:v>-381.9718634205488</c:v>
                </c:pt>
                <c:pt idx="171">
                  <c:v>-381.9718634205488</c:v>
                </c:pt>
                <c:pt idx="172">
                  <c:v>-381.9718634205488</c:v>
                </c:pt>
                <c:pt idx="173">
                  <c:v>-381.9718634205488</c:v>
                </c:pt>
                <c:pt idx="174">
                  <c:v>-381.9718634205488</c:v>
                </c:pt>
                <c:pt idx="175">
                  <c:v>-381.9718634205488</c:v>
                </c:pt>
                <c:pt idx="176">
                  <c:v>-381.9718634205488</c:v>
                </c:pt>
                <c:pt idx="177">
                  <c:v>-381.9718634205488</c:v>
                </c:pt>
                <c:pt idx="178">
                  <c:v>-381.9718634205488</c:v>
                </c:pt>
                <c:pt idx="179">
                  <c:v>-381.9718634205488</c:v>
                </c:pt>
                <c:pt idx="180">
                  <c:v>254.64790894703248</c:v>
                </c:pt>
                <c:pt idx="181">
                  <c:v>254.64790894703248</c:v>
                </c:pt>
                <c:pt idx="182">
                  <c:v>254.64790894703248</c:v>
                </c:pt>
                <c:pt idx="183">
                  <c:v>254.64790894703248</c:v>
                </c:pt>
                <c:pt idx="184">
                  <c:v>254.64790894703248</c:v>
                </c:pt>
                <c:pt idx="185">
                  <c:v>254.64790894703248</c:v>
                </c:pt>
                <c:pt idx="186">
                  <c:v>254.64790894703248</c:v>
                </c:pt>
                <c:pt idx="187">
                  <c:v>254.64790894703248</c:v>
                </c:pt>
                <c:pt idx="188">
                  <c:v>254.64790894703248</c:v>
                </c:pt>
                <c:pt idx="189">
                  <c:v>254.64790894703248</c:v>
                </c:pt>
                <c:pt idx="190">
                  <c:v>254.64790894703248</c:v>
                </c:pt>
                <c:pt idx="191">
                  <c:v>254.64790894703248</c:v>
                </c:pt>
                <c:pt idx="192">
                  <c:v>254.64790894703248</c:v>
                </c:pt>
                <c:pt idx="193">
                  <c:v>254.64790894703248</c:v>
                </c:pt>
                <c:pt idx="194">
                  <c:v>254.64790894703248</c:v>
                </c:pt>
                <c:pt idx="195">
                  <c:v>254.64790894703248</c:v>
                </c:pt>
                <c:pt idx="196">
                  <c:v>254.64790894703248</c:v>
                </c:pt>
                <c:pt idx="197">
                  <c:v>254.64790894703248</c:v>
                </c:pt>
                <c:pt idx="198">
                  <c:v>254.64790894703248</c:v>
                </c:pt>
                <c:pt idx="199">
                  <c:v>254.64790894703248</c:v>
                </c:pt>
                <c:pt idx="200">
                  <c:v>254.64790894703248</c:v>
                </c:pt>
                <c:pt idx="201">
                  <c:v>254.64790894703248</c:v>
                </c:pt>
                <c:pt idx="202">
                  <c:v>254.64790894703248</c:v>
                </c:pt>
                <c:pt idx="203">
                  <c:v>254.64790894703248</c:v>
                </c:pt>
                <c:pt idx="204">
                  <c:v>254.64790894703248</c:v>
                </c:pt>
                <c:pt idx="205">
                  <c:v>254.64790894703248</c:v>
                </c:pt>
                <c:pt idx="206">
                  <c:v>254.64790894703248</c:v>
                </c:pt>
                <c:pt idx="207">
                  <c:v>254.64790894703248</c:v>
                </c:pt>
                <c:pt idx="208">
                  <c:v>254.64790894703248</c:v>
                </c:pt>
                <c:pt idx="209">
                  <c:v>254.64790894703248</c:v>
                </c:pt>
                <c:pt idx="210">
                  <c:v>254.64790894703248</c:v>
                </c:pt>
                <c:pt idx="211">
                  <c:v>254.64790894703248</c:v>
                </c:pt>
                <c:pt idx="212">
                  <c:v>254.64790894703248</c:v>
                </c:pt>
                <c:pt idx="213">
                  <c:v>254.64790894703248</c:v>
                </c:pt>
                <c:pt idx="214">
                  <c:v>254.64790894703248</c:v>
                </c:pt>
                <c:pt idx="215">
                  <c:v>254.64790894703248</c:v>
                </c:pt>
                <c:pt idx="216">
                  <c:v>254.64790894703248</c:v>
                </c:pt>
                <c:pt idx="217">
                  <c:v>254.64790894703248</c:v>
                </c:pt>
                <c:pt idx="218">
                  <c:v>254.64790894703248</c:v>
                </c:pt>
                <c:pt idx="219">
                  <c:v>254.64790894703248</c:v>
                </c:pt>
                <c:pt idx="220">
                  <c:v>254.64790894703248</c:v>
                </c:pt>
                <c:pt idx="221">
                  <c:v>254.64790894703248</c:v>
                </c:pt>
                <c:pt idx="222">
                  <c:v>254.64790894703248</c:v>
                </c:pt>
                <c:pt idx="223">
                  <c:v>254.64790894703248</c:v>
                </c:pt>
                <c:pt idx="224">
                  <c:v>254.64790894703248</c:v>
                </c:pt>
                <c:pt idx="225">
                  <c:v>254.64790894703248</c:v>
                </c:pt>
                <c:pt idx="226">
                  <c:v>254.64790894703248</c:v>
                </c:pt>
                <c:pt idx="227">
                  <c:v>254.64790894703248</c:v>
                </c:pt>
                <c:pt idx="228">
                  <c:v>254.64790894703248</c:v>
                </c:pt>
                <c:pt idx="229">
                  <c:v>254.64790894703248</c:v>
                </c:pt>
                <c:pt idx="230">
                  <c:v>254.64790894703248</c:v>
                </c:pt>
                <c:pt idx="231">
                  <c:v>254.64790894703248</c:v>
                </c:pt>
                <c:pt idx="232">
                  <c:v>254.64790894703248</c:v>
                </c:pt>
                <c:pt idx="233">
                  <c:v>254.64790894703248</c:v>
                </c:pt>
                <c:pt idx="234">
                  <c:v>254.64790894703248</c:v>
                </c:pt>
                <c:pt idx="235">
                  <c:v>254.64790894703248</c:v>
                </c:pt>
                <c:pt idx="236">
                  <c:v>254.64790894703248</c:v>
                </c:pt>
                <c:pt idx="237">
                  <c:v>254.64790894703248</c:v>
                </c:pt>
                <c:pt idx="238">
                  <c:v>254.64790894703248</c:v>
                </c:pt>
                <c:pt idx="239">
                  <c:v>254.64790894703248</c:v>
                </c:pt>
                <c:pt idx="240">
                  <c:v>254.64790894703248</c:v>
                </c:pt>
                <c:pt idx="241">
                  <c:v>254.64790894703248</c:v>
                </c:pt>
                <c:pt idx="242">
                  <c:v>254.64790894703248</c:v>
                </c:pt>
                <c:pt idx="243">
                  <c:v>254.64790894703248</c:v>
                </c:pt>
                <c:pt idx="244">
                  <c:v>254.64790894703248</c:v>
                </c:pt>
                <c:pt idx="245">
                  <c:v>254.64790894703248</c:v>
                </c:pt>
                <c:pt idx="246">
                  <c:v>254.64790894703248</c:v>
                </c:pt>
                <c:pt idx="247">
                  <c:v>254.64790894703248</c:v>
                </c:pt>
                <c:pt idx="248">
                  <c:v>254.64790894703248</c:v>
                </c:pt>
                <c:pt idx="249">
                  <c:v>254.64790894703248</c:v>
                </c:pt>
                <c:pt idx="250">
                  <c:v>254.64790894703248</c:v>
                </c:pt>
                <c:pt idx="251">
                  <c:v>254.64790894703248</c:v>
                </c:pt>
                <c:pt idx="252">
                  <c:v>254.64790894703248</c:v>
                </c:pt>
                <c:pt idx="253">
                  <c:v>254.64790894703248</c:v>
                </c:pt>
                <c:pt idx="254">
                  <c:v>254.64790894703248</c:v>
                </c:pt>
                <c:pt idx="255">
                  <c:v>254.64790894703248</c:v>
                </c:pt>
                <c:pt idx="256">
                  <c:v>254.64790894703248</c:v>
                </c:pt>
                <c:pt idx="257">
                  <c:v>254.64790894703248</c:v>
                </c:pt>
                <c:pt idx="258">
                  <c:v>254.64790894703248</c:v>
                </c:pt>
                <c:pt idx="259">
                  <c:v>254.64790894703248</c:v>
                </c:pt>
                <c:pt idx="260">
                  <c:v>254.64790894703248</c:v>
                </c:pt>
                <c:pt idx="261">
                  <c:v>254.64790894703248</c:v>
                </c:pt>
                <c:pt idx="262">
                  <c:v>254.64790894703248</c:v>
                </c:pt>
                <c:pt idx="263">
                  <c:v>254.64790894703248</c:v>
                </c:pt>
                <c:pt idx="264">
                  <c:v>254.64790894703248</c:v>
                </c:pt>
                <c:pt idx="265">
                  <c:v>254.64790894703248</c:v>
                </c:pt>
                <c:pt idx="266">
                  <c:v>254.64790894703248</c:v>
                </c:pt>
                <c:pt idx="267">
                  <c:v>254.64790894703248</c:v>
                </c:pt>
                <c:pt idx="268">
                  <c:v>254.64790894703248</c:v>
                </c:pt>
                <c:pt idx="269">
                  <c:v>254.64790894703248</c:v>
                </c:pt>
                <c:pt idx="270">
                  <c:v>254.64790894703248</c:v>
                </c:pt>
                <c:pt idx="271">
                  <c:v>254.64790894703248</c:v>
                </c:pt>
                <c:pt idx="272">
                  <c:v>254.64790894703248</c:v>
                </c:pt>
                <c:pt idx="273">
                  <c:v>254.64790894703248</c:v>
                </c:pt>
                <c:pt idx="274">
                  <c:v>254.64790894703248</c:v>
                </c:pt>
                <c:pt idx="275">
                  <c:v>254.64790894703248</c:v>
                </c:pt>
                <c:pt idx="276">
                  <c:v>254.64790894703248</c:v>
                </c:pt>
                <c:pt idx="277">
                  <c:v>254.64790894703248</c:v>
                </c:pt>
                <c:pt idx="278">
                  <c:v>254.64790894703248</c:v>
                </c:pt>
                <c:pt idx="279">
                  <c:v>254.64790894703248</c:v>
                </c:pt>
                <c:pt idx="280">
                  <c:v>254.64790894703248</c:v>
                </c:pt>
                <c:pt idx="281">
                  <c:v>254.64790894703248</c:v>
                </c:pt>
                <c:pt idx="282">
                  <c:v>254.64790894703248</c:v>
                </c:pt>
                <c:pt idx="283">
                  <c:v>254.64790894703248</c:v>
                </c:pt>
                <c:pt idx="284">
                  <c:v>254.64790894703248</c:v>
                </c:pt>
                <c:pt idx="285">
                  <c:v>254.64790894703248</c:v>
                </c:pt>
                <c:pt idx="286">
                  <c:v>254.64790894703248</c:v>
                </c:pt>
                <c:pt idx="287">
                  <c:v>254.64790894703248</c:v>
                </c:pt>
                <c:pt idx="288">
                  <c:v>254.64790894703248</c:v>
                </c:pt>
                <c:pt idx="289">
                  <c:v>254.64790894703248</c:v>
                </c:pt>
                <c:pt idx="290">
                  <c:v>254.64790894703248</c:v>
                </c:pt>
                <c:pt idx="291">
                  <c:v>254.64790894703248</c:v>
                </c:pt>
                <c:pt idx="292">
                  <c:v>254.64790894703248</c:v>
                </c:pt>
                <c:pt idx="293">
                  <c:v>254.64790894703248</c:v>
                </c:pt>
                <c:pt idx="294">
                  <c:v>254.64790894703248</c:v>
                </c:pt>
                <c:pt idx="295">
                  <c:v>254.64790894703248</c:v>
                </c:pt>
                <c:pt idx="296">
                  <c:v>254.64790894703248</c:v>
                </c:pt>
                <c:pt idx="297">
                  <c:v>254.64790894703248</c:v>
                </c:pt>
                <c:pt idx="298">
                  <c:v>254.64790894703248</c:v>
                </c:pt>
                <c:pt idx="299">
                  <c:v>254.64790894703248</c:v>
                </c:pt>
                <c:pt idx="300">
                  <c:v>254.64790894703248</c:v>
                </c:pt>
                <c:pt idx="301">
                  <c:v>254.64790894703248</c:v>
                </c:pt>
                <c:pt idx="302">
                  <c:v>254.64790894703248</c:v>
                </c:pt>
                <c:pt idx="303">
                  <c:v>254.64790894703248</c:v>
                </c:pt>
                <c:pt idx="304">
                  <c:v>254.64790894703248</c:v>
                </c:pt>
                <c:pt idx="305">
                  <c:v>254.64790894703248</c:v>
                </c:pt>
                <c:pt idx="306">
                  <c:v>254.64790894703248</c:v>
                </c:pt>
                <c:pt idx="307">
                  <c:v>254.64790894703248</c:v>
                </c:pt>
                <c:pt idx="308">
                  <c:v>254.64790894703248</c:v>
                </c:pt>
                <c:pt idx="309">
                  <c:v>254.64790894703248</c:v>
                </c:pt>
                <c:pt idx="310">
                  <c:v>254.64790894703248</c:v>
                </c:pt>
                <c:pt idx="311">
                  <c:v>254.64790894703248</c:v>
                </c:pt>
                <c:pt idx="312">
                  <c:v>254.64790894703248</c:v>
                </c:pt>
                <c:pt idx="313">
                  <c:v>254.64790894703248</c:v>
                </c:pt>
                <c:pt idx="314">
                  <c:v>254.64790894703248</c:v>
                </c:pt>
                <c:pt idx="315">
                  <c:v>254.64790894703248</c:v>
                </c:pt>
                <c:pt idx="316">
                  <c:v>254.64790894703248</c:v>
                </c:pt>
                <c:pt idx="317">
                  <c:v>254.64790894703248</c:v>
                </c:pt>
                <c:pt idx="318">
                  <c:v>254.64790894703248</c:v>
                </c:pt>
                <c:pt idx="319">
                  <c:v>254.64790894703248</c:v>
                </c:pt>
                <c:pt idx="320">
                  <c:v>254.64790894703248</c:v>
                </c:pt>
                <c:pt idx="321">
                  <c:v>254.64790894703248</c:v>
                </c:pt>
                <c:pt idx="322">
                  <c:v>254.64790894703248</c:v>
                </c:pt>
                <c:pt idx="323">
                  <c:v>254.64790894703248</c:v>
                </c:pt>
                <c:pt idx="324">
                  <c:v>254.64790894703248</c:v>
                </c:pt>
                <c:pt idx="325">
                  <c:v>254.64790894703248</c:v>
                </c:pt>
                <c:pt idx="326">
                  <c:v>254.64790894703248</c:v>
                </c:pt>
                <c:pt idx="327">
                  <c:v>254.64790894703248</c:v>
                </c:pt>
                <c:pt idx="328">
                  <c:v>254.64790894703248</c:v>
                </c:pt>
                <c:pt idx="329">
                  <c:v>254.64790894703248</c:v>
                </c:pt>
                <c:pt idx="330">
                  <c:v>254.64790894703248</c:v>
                </c:pt>
                <c:pt idx="331">
                  <c:v>254.64790894703248</c:v>
                </c:pt>
                <c:pt idx="332">
                  <c:v>254.64790894703248</c:v>
                </c:pt>
                <c:pt idx="333">
                  <c:v>254.64790894703248</c:v>
                </c:pt>
                <c:pt idx="334">
                  <c:v>254.64790894703248</c:v>
                </c:pt>
                <c:pt idx="335">
                  <c:v>254.64790894703248</c:v>
                </c:pt>
                <c:pt idx="336">
                  <c:v>254.64790894703248</c:v>
                </c:pt>
                <c:pt idx="337">
                  <c:v>254.64790894703248</c:v>
                </c:pt>
                <c:pt idx="338">
                  <c:v>254.64790894703248</c:v>
                </c:pt>
                <c:pt idx="339">
                  <c:v>254.64790894703248</c:v>
                </c:pt>
                <c:pt idx="340">
                  <c:v>254.64790894703248</c:v>
                </c:pt>
                <c:pt idx="341">
                  <c:v>254.64790894703248</c:v>
                </c:pt>
                <c:pt idx="342">
                  <c:v>254.64790894703248</c:v>
                </c:pt>
                <c:pt idx="343">
                  <c:v>254.64790894703248</c:v>
                </c:pt>
                <c:pt idx="344">
                  <c:v>254.64790894703248</c:v>
                </c:pt>
                <c:pt idx="345">
                  <c:v>254.64790894703248</c:v>
                </c:pt>
                <c:pt idx="346">
                  <c:v>254.64790894703248</c:v>
                </c:pt>
                <c:pt idx="347">
                  <c:v>254.64790894703248</c:v>
                </c:pt>
                <c:pt idx="348">
                  <c:v>254.64790894703248</c:v>
                </c:pt>
                <c:pt idx="349">
                  <c:v>254.64790894703248</c:v>
                </c:pt>
                <c:pt idx="350">
                  <c:v>254.64790894703248</c:v>
                </c:pt>
                <c:pt idx="351">
                  <c:v>254.64790894703248</c:v>
                </c:pt>
                <c:pt idx="352">
                  <c:v>254.64790894703248</c:v>
                </c:pt>
                <c:pt idx="353">
                  <c:v>254.64790894703248</c:v>
                </c:pt>
                <c:pt idx="354">
                  <c:v>254.64790894703248</c:v>
                </c:pt>
                <c:pt idx="355">
                  <c:v>254.64790894703248</c:v>
                </c:pt>
                <c:pt idx="356">
                  <c:v>254.64790894703248</c:v>
                </c:pt>
                <c:pt idx="357">
                  <c:v>254.64790894703248</c:v>
                </c:pt>
                <c:pt idx="358">
                  <c:v>254.64790894703248</c:v>
                </c:pt>
                <c:pt idx="359">
                  <c:v>254.64790894703248</c:v>
                </c:pt>
                <c:pt idx="360">
                  <c:v>254.64790894703248</c:v>
                </c:pt>
                <c:pt idx="361">
                  <c:v>254.64790894703248</c:v>
                </c:pt>
                <c:pt idx="362">
                  <c:v>254.64790894703248</c:v>
                </c:pt>
                <c:pt idx="363">
                  <c:v>254.64790894703248</c:v>
                </c:pt>
                <c:pt idx="364">
                  <c:v>254.64790894703248</c:v>
                </c:pt>
                <c:pt idx="365">
                  <c:v>254.64790894703248</c:v>
                </c:pt>
                <c:pt idx="366">
                  <c:v>254.64790894703248</c:v>
                </c:pt>
                <c:pt idx="367">
                  <c:v>254.64790894703248</c:v>
                </c:pt>
                <c:pt idx="368">
                  <c:v>254.64790894703248</c:v>
                </c:pt>
                <c:pt idx="369">
                  <c:v>254.64790894703248</c:v>
                </c:pt>
                <c:pt idx="370">
                  <c:v>254.64790894703248</c:v>
                </c:pt>
                <c:pt idx="371">
                  <c:v>254.64790894703248</c:v>
                </c:pt>
                <c:pt idx="372">
                  <c:v>254.64790894703248</c:v>
                </c:pt>
                <c:pt idx="373">
                  <c:v>254.64790894703248</c:v>
                </c:pt>
                <c:pt idx="374">
                  <c:v>254.64790894703248</c:v>
                </c:pt>
                <c:pt idx="375">
                  <c:v>254.64790894703248</c:v>
                </c:pt>
                <c:pt idx="376">
                  <c:v>254.64790894703248</c:v>
                </c:pt>
                <c:pt idx="377">
                  <c:v>254.64790894703248</c:v>
                </c:pt>
                <c:pt idx="378">
                  <c:v>254.64790894703248</c:v>
                </c:pt>
                <c:pt idx="379">
                  <c:v>254.64790894703248</c:v>
                </c:pt>
                <c:pt idx="380">
                  <c:v>254.64790894703248</c:v>
                </c:pt>
                <c:pt idx="381">
                  <c:v>254.64790894703248</c:v>
                </c:pt>
                <c:pt idx="382">
                  <c:v>254.64790894703248</c:v>
                </c:pt>
                <c:pt idx="383">
                  <c:v>254.64790894703248</c:v>
                </c:pt>
                <c:pt idx="384">
                  <c:v>254.64790894703248</c:v>
                </c:pt>
                <c:pt idx="385">
                  <c:v>254.64790894703248</c:v>
                </c:pt>
                <c:pt idx="386">
                  <c:v>254.64790894703248</c:v>
                </c:pt>
                <c:pt idx="387">
                  <c:v>254.64790894703248</c:v>
                </c:pt>
                <c:pt idx="388">
                  <c:v>254.64790894703248</c:v>
                </c:pt>
                <c:pt idx="389">
                  <c:v>254.64790894703248</c:v>
                </c:pt>
                <c:pt idx="390">
                  <c:v>254.64790894703248</c:v>
                </c:pt>
                <c:pt idx="391">
                  <c:v>254.64790894703248</c:v>
                </c:pt>
                <c:pt idx="392">
                  <c:v>254.64790894703248</c:v>
                </c:pt>
                <c:pt idx="393">
                  <c:v>254.64790894703248</c:v>
                </c:pt>
                <c:pt idx="394">
                  <c:v>254.64790894703248</c:v>
                </c:pt>
                <c:pt idx="395">
                  <c:v>254.64790894703248</c:v>
                </c:pt>
                <c:pt idx="396">
                  <c:v>254.64790894703248</c:v>
                </c:pt>
                <c:pt idx="397">
                  <c:v>254.64790894703248</c:v>
                </c:pt>
                <c:pt idx="398">
                  <c:v>254.64790894703248</c:v>
                </c:pt>
                <c:pt idx="399">
                  <c:v>254.64790894703248</c:v>
                </c:pt>
                <c:pt idx="400">
                  <c:v>254.64790894703248</c:v>
                </c:pt>
                <c:pt idx="401">
                  <c:v>254.64790894703248</c:v>
                </c:pt>
                <c:pt idx="402">
                  <c:v>254.64790894703248</c:v>
                </c:pt>
                <c:pt idx="403">
                  <c:v>254.64790894703248</c:v>
                </c:pt>
                <c:pt idx="404">
                  <c:v>254.64790894703248</c:v>
                </c:pt>
                <c:pt idx="405">
                  <c:v>254.64790894703248</c:v>
                </c:pt>
                <c:pt idx="406">
                  <c:v>254.64790894703248</c:v>
                </c:pt>
                <c:pt idx="407">
                  <c:v>254.64790894703248</c:v>
                </c:pt>
                <c:pt idx="408">
                  <c:v>254.64790894703248</c:v>
                </c:pt>
                <c:pt idx="409">
                  <c:v>254.64790894703248</c:v>
                </c:pt>
                <c:pt idx="410">
                  <c:v>254.64790894703248</c:v>
                </c:pt>
                <c:pt idx="411">
                  <c:v>254.64790894703248</c:v>
                </c:pt>
                <c:pt idx="412">
                  <c:v>254.64790894703248</c:v>
                </c:pt>
                <c:pt idx="413">
                  <c:v>254.64790894703248</c:v>
                </c:pt>
                <c:pt idx="414">
                  <c:v>254.64790894703248</c:v>
                </c:pt>
                <c:pt idx="415">
                  <c:v>254.64790894703248</c:v>
                </c:pt>
                <c:pt idx="416">
                  <c:v>254.64790894703248</c:v>
                </c:pt>
                <c:pt idx="417">
                  <c:v>254.64790894703248</c:v>
                </c:pt>
                <c:pt idx="418">
                  <c:v>254.64790894703248</c:v>
                </c:pt>
                <c:pt idx="419">
                  <c:v>254.64790894703248</c:v>
                </c:pt>
                <c:pt idx="420">
                  <c:v>254.64790894703248</c:v>
                </c:pt>
                <c:pt idx="421">
                  <c:v>254.64790894703248</c:v>
                </c:pt>
                <c:pt idx="422">
                  <c:v>254.64790894703248</c:v>
                </c:pt>
                <c:pt idx="423">
                  <c:v>254.64790894703248</c:v>
                </c:pt>
                <c:pt idx="424">
                  <c:v>254.64790894703248</c:v>
                </c:pt>
                <c:pt idx="425">
                  <c:v>254.64790894703248</c:v>
                </c:pt>
                <c:pt idx="426">
                  <c:v>254.64790894703248</c:v>
                </c:pt>
                <c:pt idx="427">
                  <c:v>254.64790894703248</c:v>
                </c:pt>
                <c:pt idx="428">
                  <c:v>254.64790894703248</c:v>
                </c:pt>
                <c:pt idx="429">
                  <c:v>254.64790894703248</c:v>
                </c:pt>
                <c:pt idx="430">
                  <c:v>254.64790894703248</c:v>
                </c:pt>
                <c:pt idx="431">
                  <c:v>254.64790894703248</c:v>
                </c:pt>
                <c:pt idx="432">
                  <c:v>254.64790894703248</c:v>
                </c:pt>
                <c:pt idx="433">
                  <c:v>254.64790894703248</c:v>
                </c:pt>
                <c:pt idx="434">
                  <c:v>254.64790894703248</c:v>
                </c:pt>
                <c:pt idx="435">
                  <c:v>254.64790894703248</c:v>
                </c:pt>
                <c:pt idx="436">
                  <c:v>254.64790894703248</c:v>
                </c:pt>
                <c:pt idx="437">
                  <c:v>254.64790894703248</c:v>
                </c:pt>
                <c:pt idx="438">
                  <c:v>254.64790894703248</c:v>
                </c:pt>
                <c:pt idx="439">
                  <c:v>254.64790894703248</c:v>
                </c:pt>
                <c:pt idx="440">
                  <c:v>254.64790894703248</c:v>
                </c:pt>
                <c:pt idx="441">
                  <c:v>254.64790894703248</c:v>
                </c:pt>
                <c:pt idx="442">
                  <c:v>254.64790894703248</c:v>
                </c:pt>
                <c:pt idx="443">
                  <c:v>254.64790894703248</c:v>
                </c:pt>
                <c:pt idx="444">
                  <c:v>254.64790894703248</c:v>
                </c:pt>
                <c:pt idx="445">
                  <c:v>254.64790894703248</c:v>
                </c:pt>
                <c:pt idx="446">
                  <c:v>254.64790894703248</c:v>
                </c:pt>
                <c:pt idx="447">
                  <c:v>254.64790894703248</c:v>
                </c:pt>
                <c:pt idx="448">
                  <c:v>254.64790894703248</c:v>
                </c:pt>
                <c:pt idx="449">
                  <c:v>254.64790894703248</c:v>
                </c:pt>
                <c:pt idx="450">
                  <c:v>254.64790894703248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DA-42E2-94DF-9AE34B2222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537423"/>
        <c:axId val="640537839"/>
      </c:scatterChart>
      <c:valAx>
        <c:axId val="640537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37839"/>
        <c:crosses val="autoZero"/>
        <c:crossBetween val="midCat"/>
      </c:valAx>
      <c:valAx>
        <c:axId val="640537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374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8.6900481189851275E-2"/>
          <c:y val="0.19721055701370663"/>
          <c:w val="0.86987729658792656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6'!$E$41:$E$492</c:f>
              <c:numCache>
                <c:formatCode>General</c:formatCode>
                <c:ptCount val="452"/>
                <c:pt idx="0">
                  <c:v>-84.501218852390608</c:v>
                </c:pt>
                <c:pt idx="1">
                  <c:v>-84.501218852390608</c:v>
                </c:pt>
                <c:pt idx="2">
                  <c:v>-84.501218852390608</c:v>
                </c:pt>
                <c:pt idx="3">
                  <c:v>-84.501218852390608</c:v>
                </c:pt>
                <c:pt idx="4">
                  <c:v>-84.501218852390608</c:v>
                </c:pt>
                <c:pt idx="5">
                  <c:v>-84.501218852390608</c:v>
                </c:pt>
                <c:pt idx="6">
                  <c:v>-84.501218852390608</c:v>
                </c:pt>
                <c:pt idx="7">
                  <c:v>-84.501218852390608</c:v>
                </c:pt>
                <c:pt idx="8">
                  <c:v>-84.501218852390608</c:v>
                </c:pt>
                <c:pt idx="9">
                  <c:v>-84.501218852390608</c:v>
                </c:pt>
                <c:pt idx="10">
                  <c:v>-84.501218852390608</c:v>
                </c:pt>
                <c:pt idx="11">
                  <c:v>-84.501218852390608</c:v>
                </c:pt>
                <c:pt idx="12">
                  <c:v>-84.501218852390608</c:v>
                </c:pt>
                <c:pt idx="13">
                  <c:v>-84.501218852390608</c:v>
                </c:pt>
                <c:pt idx="14">
                  <c:v>-84.501218852390608</c:v>
                </c:pt>
                <c:pt idx="15">
                  <c:v>-84.501218852390608</c:v>
                </c:pt>
                <c:pt idx="16">
                  <c:v>-84.501218852390608</c:v>
                </c:pt>
                <c:pt idx="17">
                  <c:v>-84.501218852390608</c:v>
                </c:pt>
                <c:pt idx="18">
                  <c:v>-84.501218852390608</c:v>
                </c:pt>
                <c:pt idx="19">
                  <c:v>-84.501218852390608</c:v>
                </c:pt>
                <c:pt idx="20">
                  <c:v>-84.501218852390608</c:v>
                </c:pt>
                <c:pt idx="21">
                  <c:v>-84.501218852390608</c:v>
                </c:pt>
                <c:pt idx="22">
                  <c:v>-84.501218852390608</c:v>
                </c:pt>
                <c:pt idx="23">
                  <c:v>-84.501218852390608</c:v>
                </c:pt>
                <c:pt idx="24">
                  <c:v>-84.501218852390608</c:v>
                </c:pt>
                <c:pt idx="25">
                  <c:v>-84.501218852390608</c:v>
                </c:pt>
                <c:pt idx="26">
                  <c:v>-84.501218852390608</c:v>
                </c:pt>
                <c:pt idx="27">
                  <c:v>-84.501218852390608</c:v>
                </c:pt>
                <c:pt idx="28">
                  <c:v>-84.501218852390608</c:v>
                </c:pt>
                <c:pt idx="29">
                  <c:v>-84.501218852390608</c:v>
                </c:pt>
                <c:pt idx="30">
                  <c:v>-84.501218852390608</c:v>
                </c:pt>
                <c:pt idx="31">
                  <c:v>-84.501218852390608</c:v>
                </c:pt>
                <c:pt idx="32">
                  <c:v>-84.501218852390608</c:v>
                </c:pt>
                <c:pt idx="33">
                  <c:v>-84.501218852390608</c:v>
                </c:pt>
                <c:pt idx="34">
                  <c:v>-84.501218852390608</c:v>
                </c:pt>
                <c:pt idx="35">
                  <c:v>-84.501218852390608</c:v>
                </c:pt>
                <c:pt idx="36">
                  <c:v>-84.501218852390608</c:v>
                </c:pt>
                <c:pt idx="37">
                  <c:v>-84.501218852390608</c:v>
                </c:pt>
                <c:pt idx="38">
                  <c:v>-84.501218852390608</c:v>
                </c:pt>
                <c:pt idx="39">
                  <c:v>-84.501218852390608</c:v>
                </c:pt>
                <c:pt idx="40">
                  <c:v>-84.501218852390608</c:v>
                </c:pt>
                <c:pt idx="41">
                  <c:v>-84.501218852390608</c:v>
                </c:pt>
                <c:pt idx="42">
                  <c:v>-84.501218852390608</c:v>
                </c:pt>
                <c:pt idx="43">
                  <c:v>-84.501218852390608</c:v>
                </c:pt>
                <c:pt idx="44">
                  <c:v>-84.501218852390608</c:v>
                </c:pt>
                <c:pt idx="45">
                  <c:v>-84.501218852390608</c:v>
                </c:pt>
                <c:pt idx="46">
                  <c:v>-84.501218852390608</c:v>
                </c:pt>
                <c:pt idx="47">
                  <c:v>-84.501218852390608</c:v>
                </c:pt>
                <c:pt idx="48">
                  <c:v>-84.501218852390608</c:v>
                </c:pt>
                <c:pt idx="49">
                  <c:v>-84.501218852390608</c:v>
                </c:pt>
                <c:pt idx="50">
                  <c:v>-84.501218852390608</c:v>
                </c:pt>
                <c:pt idx="51">
                  <c:v>-84.501218852390608</c:v>
                </c:pt>
                <c:pt idx="52">
                  <c:v>-84.501218852390608</c:v>
                </c:pt>
                <c:pt idx="53">
                  <c:v>-84.501218852390608</c:v>
                </c:pt>
                <c:pt idx="54">
                  <c:v>-84.501218852390608</c:v>
                </c:pt>
                <c:pt idx="55">
                  <c:v>-84.501218852390608</c:v>
                </c:pt>
                <c:pt idx="56">
                  <c:v>-84.501218852390608</c:v>
                </c:pt>
                <c:pt idx="57">
                  <c:v>-84.501218852390608</c:v>
                </c:pt>
                <c:pt idx="58">
                  <c:v>-84.501218852390608</c:v>
                </c:pt>
                <c:pt idx="59">
                  <c:v>-84.501218852390608</c:v>
                </c:pt>
                <c:pt idx="60">
                  <c:v>-84.501218852390608</c:v>
                </c:pt>
                <c:pt idx="61">
                  <c:v>-84.501218852390608</c:v>
                </c:pt>
                <c:pt idx="62">
                  <c:v>-84.501218852390608</c:v>
                </c:pt>
                <c:pt idx="63">
                  <c:v>-84.501218852390608</c:v>
                </c:pt>
                <c:pt idx="64">
                  <c:v>-84.501218852390608</c:v>
                </c:pt>
                <c:pt idx="65">
                  <c:v>-84.501218852390608</c:v>
                </c:pt>
                <c:pt idx="66">
                  <c:v>-84.501218852390608</c:v>
                </c:pt>
                <c:pt idx="67">
                  <c:v>-84.501218852390608</c:v>
                </c:pt>
                <c:pt idx="68">
                  <c:v>-84.501218852390608</c:v>
                </c:pt>
                <c:pt idx="69">
                  <c:v>-84.501218852390608</c:v>
                </c:pt>
                <c:pt idx="70">
                  <c:v>-84.501218852390608</c:v>
                </c:pt>
                <c:pt idx="71">
                  <c:v>-84.501218852390608</c:v>
                </c:pt>
                <c:pt idx="72">
                  <c:v>-84.501218852390608</c:v>
                </c:pt>
                <c:pt idx="73">
                  <c:v>-84.501218852390608</c:v>
                </c:pt>
                <c:pt idx="74">
                  <c:v>-84.501218852390608</c:v>
                </c:pt>
                <c:pt idx="75">
                  <c:v>-84.501218852390608</c:v>
                </c:pt>
                <c:pt idx="76">
                  <c:v>-84.501218852390608</c:v>
                </c:pt>
                <c:pt idx="77">
                  <c:v>-84.501218852390608</c:v>
                </c:pt>
                <c:pt idx="78">
                  <c:v>-84.501218852390608</c:v>
                </c:pt>
                <c:pt idx="79">
                  <c:v>-84.501218852390608</c:v>
                </c:pt>
                <c:pt idx="80">
                  <c:v>-84.501218852390608</c:v>
                </c:pt>
                <c:pt idx="81">
                  <c:v>-84.501218852390608</c:v>
                </c:pt>
                <c:pt idx="82">
                  <c:v>-84.501218852390608</c:v>
                </c:pt>
                <c:pt idx="83">
                  <c:v>-84.501218852390608</c:v>
                </c:pt>
                <c:pt idx="84">
                  <c:v>-84.501218852390608</c:v>
                </c:pt>
                <c:pt idx="85">
                  <c:v>-84.501218852390608</c:v>
                </c:pt>
                <c:pt idx="86">
                  <c:v>-84.501218852390608</c:v>
                </c:pt>
                <c:pt idx="87">
                  <c:v>-84.501218852390608</c:v>
                </c:pt>
                <c:pt idx="88">
                  <c:v>-84.501218852390608</c:v>
                </c:pt>
                <c:pt idx="89">
                  <c:v>-84.501218852390608</c:v>
                </c:pt>
                <c:pt idx="90">
                  <c:v>-84.501218852390608</c:v>
                </c:pt>
                <c:pt idx="91">
                  <c:v>-84.501218852390608</c:v>
                </c:pt>
                <c:pt idx="92">
                  <c:v>-84.501218852390608</c:v>
                </c:pt>
                <c:pt idx="93">
                  <c:v>-84.501218852390608</c:v>
                </c:pt>
                <c:pt idx="94">
                  <c:v>-84.501218852390608</c:v>
                </c:pt>
                <c:pt idx="95">
                  <c:v>-84.501218852390608</c:v>
                </c:pt>
                <c:pt idx="96">
                  <c:v>-84.501218852390608</c:v>
                </c:pt>
                <c:pt idx="97">
                  <c:v>-84.501218852390608</c:v>
                </c:pt>
                <c:pt idx="98">
                  <c:v>-84.501218852390608</c:v>
                </c:pt>
                <c:pt idx="99">
                  <c:v>-84.501218852390608</c:v>
                </c:pt>
                <c:pt idx="100">
                  <c:v>-84.501218852390608</c:v>
                </c:pt>
                <c:pt idx="101">
                  <c:v>-84.501218852390608</c:v>
                </c:pt>
                <c:pt idx="102">
                  <c:v>-84.501218852390608</c:v>
                </c:pt>
                <c:pt idx="103">
                  <c:v>-84.501218852390608</c:v>
                </c:pt>
                <c:pt idx="104">
                  <c:v>-84.501218852390608</c:v>
                </c:pt>
                <c:pt idx="105">
                  <c:v>-84.501218852390608</c:v>
                </c:pt>
                <c:pt idx="106">
                  <c:v>-84.501218852390608</c:v>
                </c:pt>
                <c:pt idx="107">
                  <c:v>-84.501218852390608</c:v>
                </c:pt>
                <c:pt idx="108">
                  <c:v>-84.501218852390608</c:v>
                </c:pt>
                <c:pt idx="109">
                  <c:v>-84.501218852390608</c:v>
                </c:pt>
                <c:pt idx="110">
                  <c:v>-84.501218852390608</c:v>
                </c:pt>
                <c:pt idx="111">
                  <c:v>-84.501218852390608</c:v>
                </c:pt>
                <c:pt idx="112">
                  <c:v>-84.501218852390608</c:v>
                </c:pt>
                <c:pt idx="113">
                  <c:v>-84.501218852390608</c:v>
                </c:pt>
                <c:pt idx="114">
                  <c:v>-84.501218852390608</c:v>
                </c:pt>
                <c:pt idx="115">
                  <c:v>-84.501218852390608</c:v>
                </c:pt>
                <c:pt idx="116">
                  <c:v>-84.501218852390608</c:v>
                </c:pt>
                <c:pt idx="117">
                  <c:v>-84.501218852390608</c:v>
                </c:pt>
                <c:pt idx="118">
                  <c:v>-84.501218852390608</c:v>
                </c:pt>
                <c:pt idx="119">
                  <c:v>-84.501218852390608</c:v>
                </c:pt>
                <c:pt idx="120">
                  <c:v>-84.501218852390608</c:v>
                </c:pt>
                <c:pt idx="121">
                  <c:v>-84.501218852390608</c:v>
                </c:pt>
                <c:pt idx="122">
                  <c:v>-84.501218852390608</c:v>
                </c:pt>
                <c:pt idx="123">
                  <c:v>-84.501218852390608</c:v>
                </c:pt>
                <c:pt idx="124">
                  <c:v>-84.501218852390608</c:v>
                </c:pt>
                <c:pt idx="125">
                  <c:v>-84.501218852390608</c:v>
                </c:pt>
                <c:pt idx="126">
                  <c:v>-84.501218852390608</c:v>
                </c:pt>
                <c:pt idx="127">
                  <c:v>-84.501218852390608</c:v>
                </c:pt>
                <c:pt idx="128">
                  <c:v>-84.501218852390608</c:v>
                </c:pt>
                <c:pt idx="129">
                  <c:v>-84.501218852390608</c:v>
                </c:pt>
                <c:pt idx="130">
                  <c:v>-84.501218852390608</c:v>
                </c:pt>
                <c:pt idx="131">
                  <c:v>-84.501218852390608</c:v>
                </c:pt>
                <c:pt idx="132">
                  <c:v>-84.501218852390608</c:v>
                </c:pt>
                <c:pt idx="133">
                  <c:v>-84.501218852390608</c:v>
                </c:pt>
                <c:pt idx="134">
                  <c:v>-84.501218852390608</c:v>
                </c:pt>
                <c:pt idx="135">
                  <c:v>-84.501218852390608</c:v>
                </c:pt>
                <c:pt idx="136">
                  <c:v>-84.501218852390608</c:v>
                </c:pt>
                <c:pt idx="137">
                  <c:v>-84.501218852390608</c:v>
                </c:pt>
                <c:pt idx="138">
                  <c:v>-84.501218852390608</c:v>
                </c:pt>
                <c:pt idx="139">
                  <c:v>-84.501218852390608</c:v>
                </c:pt>
                <c:pt idx="140">
                  <c:v>-84.501218852390608</c:v>
                </c:pt>
                <c:pt idx="141">
                  <c:v>-84.501218852390608</c:v>
                </c:pt>
                <c:pt idx="142">
                  <c:v>-84.501218852390608</c:v>
                </c:pt>
                <c:pt idx="143">
                  <c:v>-84.501218852390608</c:v>
                </c:pt>
                <c:pt idx="144">
                  <c:v>-84.501218852390608</c:v>
                </c:pt>
                <c:pt idx="145">
                  <c:v>-84.501218852390608</c:v>
                </c:pt>
                <c:pt idx="146">
                  <c:v>-84.501218852390608</c:v>
                </c:pt>
                <c:pt idx="147">
                  <c:v>-84.501218852390608</c:v>
                </c:pt>
                <c:pt idx="148">
                  <c:v>-84.501218852390608</c:v>
                </c:pt>
                <c:pt idx="149">
                  <c:v>-84.501218852390608</c:v>
                </c:pt>
                <c:pt idx="150">
                  <c:v>-84.501218852390608</c:v>
                </c:pt>
                <c:pt idx="151">
                  <c:v>-84.501218852390608</c:v>
                </c:pt>
                <c:pt idx="152">
                  <c:v>-84.501218852390608</c:v>
                </c:pt>
                <c:pt idx="153">
                  <c:v>-84.501218852390608</c:v>
                </c:pt>
                <c:pt idx="154">
                  <c:v>-84.501218852390608</c:v>
                </c:pt>
                <c:pt idx="155">
                  <c:v>-84.501218852390608</c:v>
                </c:pt>
                <c:pt idx="156">
                  <c:v>-84.501218852390608</c:v>
                </c:pt>
                <c:pt idx="157">
                  <c:v>-84.501218852390608</c:v>
                </c:pt>
                <c:pt idx="158">
                  <c:v>-84.501218852390608</c:v>
                </c:pt>
                <c:pt idx="159">
                  <c:v>-84.501218852390608</c:v>
                </c:pt>
                <c:pt idx="160">
                  <c:v>-84.501218852390608</c:v>
                </c:pt>
                <c:pt idx="161">
                  <c:v>-84.501218852390608</c:v>
                </c:pt>
                <c:pt idx="162">
                  <c:v>-84.501218852390608</c:v>
                </c:pt>
                <c:pt idx="163">
                  <c:v>-84.501218852390608</c:v>
                </c:pt>
                <c:pt idx="164">
                  <c:v>-84.501218852390608</c:v>
                </c:pt>
                <c:pt idx="165">
                  <c:v>-84.501218852390608</c:v>
                </c:pt>
                <c:pt idx="166">
                  <c:v>-84.501218852390608</c:v>
                </c:pt>
                <c:pt idx="167">
                  <c:v>-84.501218852390608</c:v>
                </c:pt>
                <c:pt idx="168">
                  <c:v>-84.501218852390608</c:v>
                </c:pt>
                <c:pt idx="169">
                  <c:v>-84.501218852390608</c:v>
                </c:pt>
                <c:pt idx="170">
                  <c:v>-84.501218852390608</c:v>
                </c:pt>
                <c:pt idx="171">
                  <c:v>-84.501218852390608</c:v>
                </c:pt>
                <c:pt idx="172">
                  <c:v>-84.501218852390608</c:v>
                </c:pt>
                <c:pt idx="173">
                  <c:v>-84.501218852390608</c:v>
                </c:pt>
                <c:pt idx="174">
                  <c:v>-84.501218852390608</c:v>
                </c:pt>
                <c:pt idx="175">
                  <c:v>-84.501218852390608</c:v>
                </c:pt>
                <c:pt idx="176">
                  <c:v>-84.501218852390608</c:v>
                </c:pt>
                <c:pt idx="177">
                  <c:v>-84.501218852390608</c:v>
                </c:pt>
                <c:pt idx="178">
                  <c:v>-84.501218852390608</c:v>
                </c:pt>
                <c:pt idx="179">
                  <c:v>-84.501218852390608</c:v>
                </c:pt>
                <c:pt idx="180">
                  <c:v>-352.05762848491884</c:v>
                </c:pt>
                <c:pt idx="181">
                  <c:v>-352.05762848491884</c:v>
                </c:pt>
                <c:pt idx="182">
                  <c:v>-352.05762848491884</c:v>
                </c:pt>
                <c:pt idx="183">
                  <c:v>-352.05762848491884</c:v>
                </c:pt>
                <c:pt idx="184">
                  <c:v>-352.05762848491884</c:v>
                </c:pt>
                <c:pt idx="185">
                  <c:v>-352.05762848491884</c:v>
                </c:pt>
                <c:pt idx="186">
                  <c:v>-352.05762848491884</c:v>
                </c:pt>
                <c:pt idx="187">
                  <c:v>-352.05762848491884</c:v>
                </c:pt>
                <c:pt idx="188">
                  <c:v>-352.05762848491884</c:v>
                </c:pt>
                <c:pt idx="189">
                  <c:v>-352.05762848491884</c:v>
                </c:pt>
                <c:pt idx="190">
                  <c:v>-352.05762848491884</c:v>
                </c:pt>
                <c:pt idx="191">
                  <c:v>-352.05762848491884</c:v>
                </c:pt>
                <c:pt idx="192">
                  <c:v>-352.05762848491884</c:v>
                </c:pt>
                <c:pt idx="193">
                  <c:v>-352.05762848491884</c:v>
                </c:pt>
                <c:pt idx="194">
                  <c:v>-352.05762848491884</c:v>
                </c:pt>
                <c:pt idx="195">
                  <c:v>-352.05762848491884</c:v>
                </c:pt>
                <c:pt idx="196">
                  <c:v>-352.05762848491884</c:v>
                </c:pt>
                <c:pt idx="197">
                  <c:v>-352.05762848491884</c:v>
                </c:pt>
                <c:pt idx="198">
                  <c:v>-352.05762848491884</c:v>
                </c:pt>
                <c:pt idx="199">
                  <c:v>-352.05762848491884</c:v>
                </c:pt>
                <c:pt idx="200">
                  <c:v>-352.05762848491884</c:v>
                </c:pt>
                <c:pt idx="201">
                  <c:v>-352.05762848491884</c:v>
                </c:pt>
                <c:pt idx="202">
                  <c:v>-352.05762848491884</c:v>
                </c:pt>
                <c:pt idx="203">
                  <c:v>-352.05762848491884</c:v>
                </c:pt>
                <c:pt idx="204">
                  <c:v>-352.05762848491884</c:v>
                </c:pt>
                <c:pt idx="205">
                  <c:v>-352.05762848491884</c:v>
                </c:pt>
                <c:pt idx="206">
                  <c:v>-352.05762848491884</c:v>
                </c:pt>
                <c:pt idx="207">
                  <c:v>-352.05762848491884</c:v>
                </c:pt>
                <c:pt idx="208">
                  <c:v>-352.05762848491884</c:v>
                </c:pt>
                <c:pt idx="209">
                  <c:v>-352.05762848491884</c:v>
                </c:pt>
                <c:pt idx="210">
                  <c:v>-352.05762848491884</c:v>
                </c:pt>
                <c:pt idx="211">
                  <c:v>-352.05762848491884</c:v>
                </c:pt>
                <c:pt idx="212">
                  <c:v>-352.05762848491884</c:v>
                </c:pt>
                <c:pt idx="213">
                  <c:v>-352.05762848491884</c:v>
                </c:pt>
                <c:pt idx="214">
                  <c:v>-352.05762848491884</c:v>
                </c:pt>
                <c:pt idx="215">
                  <c:v>-352.05762848491884</c:v>
                </c:pt>
                <c:pt idx="216">
                  <c:v>-352.05762848491884</c:v>
                </c:pt>
                <c:pt idx="217">
                  <c:v>-352.05762848491884</c:v>
                </c:pt>
                <c:pt idx="218">
                  <c:v>-352.05762848491884</c:v>
                </c:pt>
                <c:pt idx="219">
                  <c:v>-352.05762848491884</c:v>
                </c:pt>
                <c:pt idx="220">
                  <c:v>-352.05762848491884</c:v>
                </c:pt>
                <c:pt idx="221">
                  <c:v>-352.05762848491884</c:v>
                </c:pt>
                <c:pt idx="222">
                  <c:v>-352.05762848491884</c:v>
                </c:pt>
                <c:pt idx="223">
                  <c:v>-352.05762848491884</c:v>
                </c:pt>
                <c:pt idx="224">
                  <c:v>-352.05762848491884</c:v>
                </c:pt>
                <c:pt idx="225">
                  <c:v>-352.05762848491884</c:v>
                </c:pt>
                <c:pt idx="226">
                  <c:v>-352.05762848491884</c:v>
                </c:pt>
                <c:pt idx="227">
                  <c:v>-352.05762848491884</c:v>
                </c:pt>
                <c:pt idx="228">
                  <c:v>-352.05762848491884</c:v>
                </c:pt>
                <c:pt idx="229">
                  <c:v>-352.05762848491884</c:v>
                </c:pt>
                <c:pt idx="230">
                  <c:v>-352.05762848491884</c:v>
                </c:pt>
                <c:pt idx="231">
                  <c:v>-352.05762848491884</c:v>
                </c:pt>
                <c:pt idx="232">
                  <c:v>-352.05762848491884</c:v>
                </c:pt>
                <c:pt idx="233">
                  <c:v>-352.05762848491884</c:v>
                </c:pt>
                <c:pt idx="234">
                  <c:v>-352.05762848491884</c:v>
                </c:pt>
                <c:pt idx="235">
                  <c:v>-352.05762848491884</c:v>
                </c:pt>
                <c:pt idx="236">
                  <c:v>-352.05762848491884</c:v>
                </c:pt>
                <c:pt idx="237">
                  <c:v>-352.05762848491884</c:v>
                </c:pt>
                <c:pt idx="238">
                  <c:v>-352.05762848491884</c:v>
                </c:pt>
                <c:pt idx="239">
                  <c:v>-352.05762848491884</c:v>
                </c:pt>
                <c:pt idx="240">
                  <c:v>-352.05762848491884</c:v>
                </c:pt>
                <c:pt idx="241">
                  <c:v>-352.05762848491884</c:v>
                </c:pt>
                <c:pt idx="242">
                  <c:v>-352.05762848491884</c:v>
                </c:pt>
                <c:pt idx="243">
                  <c:v>-352.05762848491884</c:v>
                </c:pt>
                <c:pt idx="244">
                  <c:v>-352.05762848491884</c:v>
                </c:pt>
                <c:pt idx="245">
                  <c:v>-352.05762848491884</c:v>
                </c:pt>
                <c:pt idx="246">
                  <c:v>-352.05762848491884</c:v>
                </c:pt>
                <c:pt idx="247">
                  <c:v>-352.05762848491884</c:v>
                </c:pt>
                <c:pt idx="248">
                  <c:v>-352.05762848491884</c:v>
                </c:pt>
                <c:pt idx="249">
                  <c:v>-352.05762848491884</c:v>
                </c:pt>
                <c:pt idx="250">
                  <c:v>-352.05762848491884</c:v>
                </c:pt>
                <c:pt idx="251">
                  <c:v>-352.05762848491884</c:v>
                </c:pt>
                <c:pt idx="252">
                  <c:v>-352.05762848491884</c:v>
                </c:pt>
                <c:pt idx="253">
                  <c:v>-352.05762848491884</c:v>
                </c:pt>
                <c:pt idx="254">
                  <c:v>-352.05762848491884</c:v>
                </c:pt>
                <c:pt idx="255">
                  <c:v>-352.05762848491884</c:v>
                </c:pt>
                <c:pt idx="256">
                  <c:v>-352.05762848491884</c:v>
                </c:pt>
                <c:pt idx="257">
                  <c:v>-352.05762848491884</c:v>
                </c:pt>
                <c:pt idx="258">
                  <c:v>-352.05762848491884</c:v>
                </c:pt>
                <c:pt idx="259">
                  <c:v>-352.05762848491884</c:v>
                </c:pt>
                <c:pt idx="260">
                  <c:v>-352.05762848491884</c:v>
                </c:pt>
                <c:pt idx="261">
                  <c:v>-352.05762848491884</c:v>
                </c:pt>
                <c:pt idx="262">
                  <c:v>-352.05762848491884</c:v>
                </c:pt>
                <c:pt idx="263">
                  <c:v>-352.05762848491884</c:v>
                </c:pt>
                <c:pt idx="264">
                  <c:v>-352.05762848491884</c:v>
                </c:pt>
                <c:pt idx="265">
                  <c:v>-352.05762848491884</c:v>
                </c:pt>
                <c:pt idx="266">
                  <c:v>-352.05762848491884</c:v>
                </c:pt>
                <c:pt idx="267">
                  <c:v>-352.05762848491884</c:v>
                </c:pt>
                <c:pt idx="268">
                  <c:v>-352.05762848491884</c:v>
                </c:pt>
                <c:pt idx="269">
                  <c:v>-352.05762848491884</c:v>
                </c:pt>
                <c:pt idx="270">
                  <c:v>-352.05762848491884</c:v>
                </c:pt>
                <c:pt idx="271">
                  <c:v>-352.05762848491884</c:v>
                </c:pt>
                <c:pt idx="272">
                  <c:v>-352.05762848491884</c:v>
                </c:pt>
                <c:pt idx="273">
                  <c:v>-352.05762848491884</c:v>
                </c:pt>
                <c:pt idx="274">
                  <c:v>-352.05762848491884</c:v>
                </c:pt>
                <c:pt idx="275">
                  <c:v>-352.05762848491884</c:v>
                </c:pt>
                <c:pt idx="276">
                  <c:v>-352.05762848491884</c:v>
                </c:pt>
                <c:pt idx="277">
                  <c:v>-352.05762848491884</c:v>
                </c:pt>
                <c:pt idx="278">
                  <c:v>-352.05762848491884</c:v>
                </c:pt>
                <c:pt idx="279">
                  <c:v>-352.05762848491884</c:v>
                </c:pt>
                <c:pt idx="280">
                  <c:v>-352.05762848491884</c:v>
                </c:pt>
                <c:pt idx="281">
                  <c:v>-352.05762848491884</c:v>
                </c:pt>
                <c:pt idx="282">
                  <c:v>-352.05762848491884</c:v>
                </c:pt>
                <c:pt idx="283">
                  <c:v>-352.05762848491884</c:v>
                </c:pt>
                <c:pt idx="284">
                  <c:v>-352.05762848491884</c:v>
                </c:pt>
                <c:pt idx="285">
                  <c:v>-352.05762848491884</c:v>
                </c:pt>
                <c:pt idx="286">
                  <c:v>-352.05762848491884</c:v>
                </c:pt>
                <c:pt idx="287">
                  <c:v>-352.05762848491884</c:v>
                </c:pt>
                <c:pt idx="288">
                  <c:v>-352.05762848491884</c:v>
                </c:pt>
                <c:pt idx="289">
                  <c:v>-352.05762848491884</c:v>
                </c:pt>
                <c:pt idx="290">
                  <c:v>-352.05762848491884</c:v>
                </c:pt>
                <c:pt idx="291">
                  <c:v>-352.05762848491884</c:v>
                </c:pt>
                <c:pt idx="292">
                  <c:v>-352.05762848491884</c:v>
                </c:pt>
                <c:pt idx="293">
                  <c:v>-352.05762848491884</c:v>
                </c:pt>
                <c:pt idx="294">
                  <c:v>-352.05762848491884</c:v>
                </c:pt>
                <c:pt idx="295">
                  <c:v>-352.05762848491884</c:v>
                </c:pt>
                <c:pt idx="296">
                  <c:v>-352.05762848491884</c:v>
                </c:pt>
                <c:pt idx="297">
                  <c:v>-352.05762848491884</c:v>
                </c:pt>
                <c:pt idx="298">
                  <c:v>-352.05762848491884</c:v>
                </c:pt>
                <c:pt idx="299">
                  <c:v>-352.05762848491884</c:v>
                </c:pt>
                <c:pt idx="300">
                  <c:v>-352.05762848491884</c:v>
                </c:pt>
                <c:pt idx="301">
                  <c:v>-352.05762848491884</c:v>
                </c:pt>
                <c:pt idx="302">
                  <c:v>-352.05762848491884</c:v>
                </c:pt>
                <c:pt idx="303">
                  <c:v>-352.05762848491884</c:v>
                </c:pt>
                <c:pt idx="304">
                  <c:v>-352.05762848491884</c:v>
                </c:pt>
                <c:pt idx="305">
                  <c:v>-352.05762848491884</c:v>
                </c:pt>
                <c:pt idx="306">
                  <c:v>-352.05762848491884</c:v>
                </c:pt>
                <c:pt idx="307">
                  <c:v>-352.05762848491884</c:v>
                </c:pt>
                <c:pt idx="308">
                  <c:v>-352.05762848491884</c:v>
                </c:pt>
                <c:pt idx="309">
                  <c:v>-352.05762848491884</c:v>
                </c:pt>
                <c:pt idx="310">
                  <c:v>-352.05762848491884</c:v>
                </c:pt>
                <c:pt idx="311">
                  <c:v>-352.05762848491884</c:v>
                </c:pt>
                <c:pt idx="312">
                  <c:v>-352.05762848491884</c:v>
                </c:pt>
                <c:pt idx="313">
                  <c:v>-352.05762848491884</c:v>
                </c:pt>
                <c:pt idx="314">
                  <c:v>-352.05762848491884</c:v>
                </c:pt>
                <c:pt idx="315">
                  <c:v>-352.05762848491884</c:v>
                </c:pt>
                <c:pt idx="316">
                  <c:v>-352.05762848491884</c:v>
                </c:pt>
                <c:pt idx="317">
                  <c:v>-352.05762848491884</c:v>
                </c:pt>
                <c:pt idx="318">
                  <c:v>-352.05762848491884</c:v>
                </c:pt>
                <c:pt idx="319">
                  <c:v>-352.05762848491884</c:v>
                </c:pt>
                <c:pt idx="320">
                  <c:v>-352.05762848491884</c:v>
                </c:pt>
                <c:pt idx="321">
                  <c:v>-352.05762848491884</c:v>
                </c:pt>
                <c:pt idx="322">
                  <c:v>-352.05762848491884</c:v>
                </c:pt>
                <c:pt idx="323">
                  <c:v>-352.05762848491884</c:v>
                </c:pt>
                <c:pt idx="324">
                  <c:v>-352.05762848491884</c:v>
                </c:pt>
                <c:pt idx="325">
                  <c:v>-352.05762848491884</c:v>
                </c:pt>
                <c:pt idx="326">
                  <c:v>-352.05762848491884</c:v>
                </c:pt>
                <c:pt idx="327">
                  <c:v>-352.05762848491884</c:v>
                </c:pt>
                <c:pt idx="328">
                  <c:v>-352.05762848491884</c:v>
                </c:pt>
                <c:pt idx="329">
                  <c:v>-352.05762848491884</c:v>
                </c:pt>
                <c:pt idx="330">
                  <c:v>-352.05762848491884</c:v>
                </c:pt>
                <c:pt idx="331">
                  <c:v>-352.05762848491884</c:v>
                </c:pt>
                <c:pt idx="332">
                  <c:v>-352.05762848491884</c:v>
                </c:pt>
                <c:pt idx="333">
                  <c:v>-352.05762848491884</c:v>
                </c:pt>
                <c:pt idx="334">
                  <c:v>-352.05762848491884</c:v>
                </c:pt>
                <c:pt idx="335">
                  <c:v>-352.05762848491884</c:v>
                </c:pt>
                <c:pt idx="336">
                  <c:v>-352.05762848491884</c:v>
                </c:pt>
                <c:pt idx="337">
                  <c:v>-352.05762848491884</c:v>
                </c:pt>
                <c:pt idx="338">
                  <c:v>-352.05762848491884</c:v>
                </c:pt>
                <c:pt idx="339">
                  <c:v>-352.05762848491884</c:v>
                </c:pt>
                <c:pt idx="340">
                  <c:v>-352.05762848491884</c:v>
                </c:pt>
                <c:pt idx="341">
                  <c:v>-352.05762848491884</c:v>
                </c:pt>
                <c:pt idx="342">
                  <c:v>-352.05762848491884</c:v>
                </c:pt>
                <c:pt idx="343">
                  <c:v>-352.05762848491884</c:v>
                </c:pt>
                <c:pt idx="344">
                  <c:v>-352.05762848491884</c:v>
                </c:pt>
                <c:pt idx="345">
                  <c:v>-352.05762848491884</c:v>
                </c:pt>
                <c:pt idx="346">
                  <c:v>-352.05762848491884</c:v>
                </c:pt>
                <c:pt idx="347">
                  <c:v>-352.05762848491884</c:v>
                </c:pt>
                <c:pt idx="348">
                  <c:v>-352.05762848491884</c:v>
                </c:pt>
                <c:pt idx="349">
                  <c:v>-352.05762848491884</c:v>
                </c:pt>
                <c:pt idx="350">
                  <c:v>-352.05762848491884</c:v>
                </c:pt>
                <c:pt idx="351">
                  <c:v>-352.05762848491884</c:v>
                </c:pt>
                <c:pt idx="352">
                  <c:v>-352.05762848491884</c:v>
                </c:pt>
                <c:pt idx="353">
                  <c:v>-352.05762848491884</c:v>
                </c:pt>
                <c:pt idx="354">
                  <c:v>-352.05762848491884</c:v>
                </c:pt>
                <c:pt idx="355">
                  <c:v>-352.05762848491884</c:v>
                </c:pt>
                <c:pt idx="356">
                  <c:v>-352.05762848491884</c:v>
                </c:pt>
                <c:pt idx="357">
                  <c:v>-352.05762848491884</c:v>
                </c:pt>
                <c:pt idx="358">
                  <c:v>-352.05762848491884</c:v>
                </c:pt>
                <c:pt idx="359">
                  <c:v>-352.05762848491884</c:v>
                </c:pt>
                <c:pt idx="360">
                  <c:v>-352.05762848491884</c:v>
                </c:pt>
                <c:pt idx="361">
                  <c:v>-352.05762848491884</c:v>
                </c:pt>
                <c:pt idx="362">
                  <c:v>-352.05762848491884</c:v>
                </c:pt>
                <c:pt idx="363">
                  <c:v>-352.05762848491884</c:v>
                </c:pt>
                <c:pt idx="364">
                  <c:v>-352.05762848491884</c:v>
                </c:pt>
                <c:pt idx="365">
                  <c:v>-352.05762848491884</c:v>
                </c:pt>
                <c:pt idx="366">
                  <c:v>-352.05762848491884</c:v>
                </c:pt>
                <c:pt idx="367">
                  <c:v>-352.05762848491884</c:v>
                </c:pt>
                <c:pt idx="368">
                  <c:v>-352.05762848491884</c:v>
                </c:pt>
                <c:pt idx="369">
                  <c:v>-352.05762848491884</c:v>
                </c:pt>
                <c:pt idx="370">
                  <c:v>-352.05762848491884</c:v>
                </c:pt>
                <c:pt idx="371">
                  <c:v>-352.05762848491884</c:v>
                </c:pt>
                <c:pt idx="372">
                  <c:v>-352.05762848491884</c:v>
                </c:pt>
                <c:pt idx="373">
                  <c:v>-352.05762848491884</c:v>
                </c:pt>
                <c:pt idx="374">
                  <c:v>-352.05762848491884</c:v>
                </c:pt>
                <c:pt idx="375">
                  <c:v>-352.05762848491884</c:v>
                </c:pt>
                <c:pt idx="376">
                  <c:v>-352.05762848491884</c:v>
                </c:pt>
                <c:pt idx="377">
                  <c:v>-352.05762848491884</c:v>
                </c:pt>
                <c:pt idx="378">
                  <c:v>-352.05762848491884</c:v>
                </c:pt>
                <c:pt idx="379">
                  <c:v>-352.05762848491884</c:v>
                </c:pt>
                <c:pt idx="380">
                  <c:v>-352.05762848491884</c:v>
                </c:pt>
                <c:pt idx="381">
                  <c:v>-352.05762848491884</c:v>
                </c:pt>
                <c:pt idx="382">
                  <c:v>-352.05762848491884</c:v>
                </c:pt>
                <c:pt idx="383">
                  <c:v>-352.05762848491884</c:v>
                </c:pt>
                <c:pt idx="384">
                  <c:v>-352.05762848491884</c:v>
                </c:pt>
                <c:pt idx="385">
                  <c:v>-352.05762848491884</c:v>
                </c:pt>
                <c:pt idx="386">
                  <c:v>-352.05762848491884</c:v>
                </c:pt>
                <c:pt idx="387">
                  <c:v>-352.05762848491884</c:v>
                </c:pt>
                <c:pt idx="388">
                  <c:v>-352.05762848491884</c:v>
                </c:pt>
                <c:pt idx="389">
                  <c:v>-352.05762848491884</c:v>
                </c:pt>
                <c:pt idx="390">
                  <c:v>-352.05762848491884</c:v>
                </c:pt>
                <c:pt idx="391">
                  <c:v>-352.05762848491884</c:v>
                </c:pt>
                <c:pt idx="392">
                  <c:v>-352.05762848491884</c:v>
                </c:pt>
                <c:pt idx="393">
                  <c:v>-352.05762848491884</c:v>
                </c:pt>
                <c:pt idx="394">
                  <c:v>-352.05762848491884</c:v>
                </c:pt>
                <c:pt idx="395">
                  <c:v>-352.05762848491884</c:v>
                </c:pt>
                <c:pt idx="396">
                  <c:v>-352.05762848491884</c:v>
                </c:pt>
                <c:pt idx="397">
                  <c:v>-352.05762848491884</c:v>
                </c:pt>
                <c:pt idx="398">
                  <c:v>-352.05762848491884</c:v>
                </c:pt>
                <c:pt idx="399">
                  <c:v>-352.05762848491884</c:v>
                </c:pt>
                <c:pt idx="400">
                  <c:v>-352.05762848491884</c:v>
                </c:pt>
                <c:pt idx="401">
                  <c:v>-352.05762848491884</c:v>
                </c:pt>
                <c:pt idx="402">
                  <c:v>-352.05762848491884</c:v>
                </c:pt>
                <c:pt idx="403">
                  <c:v>-352.05762848491884</c:v>
                </c:pt>
                <c:pt idx="404">
                  <c:v>-352.05762848491884</c:v>
                </c:pt>
                <c:pt idx="405">
                  <c:v>-352.05762848491884</c:v>
                </c:pt>
                <c:pt idx="406">
                  <c:v>-352.05762848491884</c:v>
                </c:pt>
                <c:pt idx="407">
                  <c:v>-352.05762848491884</c:v>
                </c:pt>
                <c:pt idx="408">
                  <c:v>-352.05762848491884</c:v>
                </c:pt>
                <c:pt idx="409">
                  <c:v>-352.05762848491884</c:v>
                </c:pt>
                <c:pt idx="410">
                  <c:v>-352.05762848491884</c:v>
                </c:pt>
                <c:pt idx="411">
                  <c:v>-352.05762848491884</c:v>
                </c:pt>
                <c:pt idx="412">
                  <c:v>-352.05762848491884</c:v>
                </c:pt>
                <c:pt idx="413">
                  <c:v>-352.05762848491884</c:v>
                </c:pt>
                <c:pt idx="414">
                  <c:v>-352.05762848491884</c:v>
                </c:pt>
                <c:pt idx="415">
                  <c:v>-352.05762848491884</c:v>
                </c:pt>
                <c:pt idx="416">
                  <c:v>-352.05762848491884</c:v>
                </c:pt>
                <c:pt idx="417">
                  <c:v>-352.05762848491884</c:v>
                </c:pt>
                <c:pt idx="418">
                  <c:v>-352.05762848491884</c:v>
                </c:pt>
                <c:pt idx="419">
                  <c:v>-352.05762848491884</c:v>
                </c:pt>
                <c:pt idx="420">
                  <c:v>-352.05762848491884</c:v>
                </c:pt>
                <c:pt idx="421">
                  <c:v>-352.05762848491884</c:v>
                </c:pt>
                <c:pt idx="422">
                  <c:v>-352.05762848491884</c:v>
                </c:pt>
                <c:pt idx="423">
                  <c:v>-352.05762848491884</c:v>
                </c:pt>
                <c:pt idx="424">
                  <c:v>-352.05762848491884</c:v>
                </c:pt>
                <c:pt idx="425">
                  <c:v>-352.05762848491884</c:v>
                </c:pt>
                <c:pt idx="426">
                  <c:v>-352.05762848491884</c:v>
                </c:pt>
                <c:pt idx="427">
                  <c:v>-352.05762848491884</c:v>
                </c:pt>
                <c:pt idx="428">
                  <c:v>-352.05762848491884</c:v>
                </c:pt>
                <c:pt idx="429">
                  <c:v>-352.05762848491884</c:v>
                </c:pt>
                <c:pt idx="430">
                  <c:v>-352.05762848491884</c:v>
                </c:pt>
                <c:pt idx="431">
                  <c:v>-352.05762848491884</c:v>
                </c:pt>
                <c:pt idx="432">
                  <c:v>-352.05762848491884</c:v>
                </c:pt>
                <c:pt idx="433">
                  <c:v>-352.05762848491884</c:v>
                </c:pt>
                <c:pt idx="434">
                  <c:v>-352.05762848491884</c:v>
                </c:pt>
                <c:pt idx="435">
                  <c:v>-352.05762848491884</c:v>
                </c:pt>
                <c:pt idx="436">
                  <c:v>-352.05762848491884</c:v>
                </c:pt>
                <c:pt idx="437">
                  <c:v>-352.05762848491884</c:v>
                </c:pt>
                <c:pt idx="438">
                  <c:v>-352.05762848491884</c:v>
                </c:pt>
                <c:pt idx="439">
                  <c:v>-352.05762848491884</c:v>
                </c:pt>
                <c:pt idx="440">
                  <c:v>-352.05762848491884</c:v>
                </c:pt>
                <c:pt idx="441">
                  <c:v>-352.05762848491884</c:v>
                </c:pt>
                <c:pt idx="442">
                  <c:v>-352.05762848491884</c:v>
                </c:pt>
                <c:pt idx="443">
                  <c:v>-352.05762848491884</c:v>
                </c:pt>
                <c:pt idx="444">
                  <c:v>-352.05762848491884</c:v>
                </c:pt>
                <c:pt idx="445">
                  <c:v>-352.05762848491884</c:v>
                </c:pt>
                <c:pt idx="446">
                  <c:v>-352.05762848491884</c:v>
                </c:pt>
                <c:pt idx="447">
                  <c:v>-352.05762848491884</c:v>
                </c:pt>
                <c:pt idx="448">
                  <c:v>-352.05762848491884</c:v>
                </c:pt>
                <c:pt idx="449">
                  <c:v>-352.05762848491884</c:v>
                </c:pt>
                <c:pt idx="450">
                  <c:v>-352.05762848491884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9A1-48AF-8AC1-E56B8F4B1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2074591"/>
        <c:axId val="752058783"/>
      </c:scatterChart>
      <c:valAx>
        <c:axId val="752074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58783"/>
        <c:crosses val="autoZero"/>
        <c:crossBetween val="midCat"/>
      </c:valAx>
      <c:valAx>
        <c:axId val="752058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52074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778937007874016"/>
          <c:y val="0.15782407407407409"/>
          <c:w val="0.84454396325459313"/>
          <c:h val="0.77736111111111106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6'!$F$41:$F$491</c:f>
              <c:numCache>
                <c:formatCode>General</c:formatCode>
                <c:ptCount val="4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-19098.593171027438</c:v>
                </c:pt>
                <c:pt idx="181">
                  <c:v>-19098.593171027438</c:v>
                </c:pt>
                <c:pt idx="182">
                  <c:v>-19098.593171027438</c:v>
                </c:pt>
                <c:pt idx="183">
                  <c:v>-19098.593171027438</c:v>
                </c:pt>
                <c:pt idx="184">
                  <c:v>-19098.593171027438</c:v>
                </c:pt>
                <c:pt idx="185">
                  <c:v>-19098.593171027438</c:v>
                </c:pt>
                <c:pt idx="186">
                  <c:v>-19098.593171027438</c:v>
                </c:pt>
                <c:pt idx="187">
                  <c:v>-19098.593171027438</c:v>
                </c:pt>
                <c:pt idx="188">
                  <c:v>-19098.593171027438</c:v>
                </c:pt>
                <c:pt idx="189">
                  <c:v>-19098.593171027438</c:v>
                </c:pt>
                <c:pt idx="190">
                  <c:v>-19098.593171027438</c:v>
                </c:pt>
                <c:pt idx="191">
                  <c:v>-19098.593171027438</c:v>
                </c:pt>
                <c:pt idx="192">
                  <c:v>-19098.593171027438</c:v>
                </c:pt>
                <c:pt idx="193">
                  <c:v>-19098.593171027438</c:v>
                </c:pt>
                <c:pt idx="194">
                  <c:v>-19098.593171027438</c:v>
                </c:pt>
                <c:pt idx="195">
                  <c:v>-19098.593171027438</c:v>
                </c:pt>
                <c:pt idx="196">
                  <c:v>-19098.593171027438</c:v>
                </c:pt>
                <c:pt idx="197">
                  <c:v>-19098.593171027438</c:v>
                </c:pt>
                <c:pt idx="198">
                  <c:v>-19098.593171027438</c:v>
                </c:pt>
                <c:pt idx="199">
                  <c:v>-19098.593171027438</c:v>
                </c:pt>
                <c:pt idx="200">
                  <c:v>-19098.593171027438</c:v>
                </c:pt>
                <c:pt idx="201">
                  <c:v>-19098.593171027438</c:v>
                </c:pt>
                <c:pt idx="202">
                  <c:v>-19098.593171027438</c:v>
                </c:pt>
                <c:pt idx="203">
                  <c:v>-19098.593171027438</c:v>
                </c:pt>
                <c:pt idx="204">
                  <c:v>-19098.593171027438</c:v>
                </c:pt>
                <c:pt idx="205">
                  <c:v>-19098.593171027438</c:v>
                </c:pt>
                <c:pt idx="206">
                  <c:v>-19098.593171027438</c:v>
                </c:pt>
                <c:pt idx="207">
                  <c:v>-19098.593171027438</c:v>
                </c:pt>
                <c:pt idx="208">
                  <c:v>-19098.593171027438</c:v>
                </c:pt>
                <c:pt idx="209">
                  <c:v>-19098.593171027438</c:v>
                </c:pt>
                <c:pt idx="210">
                  <c:v>-19098.593171027438</c:v>
                </c:pt>
                <c:pt idx="211">
                  <c:v>-19098.593171027438</c:v>
                </c:pt>
                <c:pt idx="212">
                  <c:v>-19098.593171027438</c:v>
                </c:pt>
                <c:pt idx="213">
                  <c:v>-19098.593171027438</c:v>
                </c:pt>
                <c:pt idx="214">
                  <c:v>-19098.593171027438</c:v>
                </c:pt>
                <c:pt idx="215">
                  <c:v>-19098.593171027438</c:v>
                </c:pt>
                <c:pt idx="216">
                  <c:v>-19098.593171027438</c:v>
                </c:pt>
                <c:pt idx="217">
                  <c:v>-19098.593171027438</c:v>
                </c:pt>
                <c:pt idx="218">
                  <c:v>-19098.593171027438</c:v>
                </c:pt>
                <c:pt idx="219">
                  <c:v>-19098.593171027438</c:v>
                </c:pt>
                <c:pt idx="220">
                  <c:v>-19098.593171027438</c:v>
                </c:pt>
                <c:pt idx="221">
                  <c:v>-19098.593171027438</c:v>
                </c:pt>
                <c:pt idx="222">
                  <c:v>-19098.593171027438</c:v>
                </c:pt>
                <c:pt idx="223">
                  <c:v>-19098.593171027438</c:v>
                </c:pt>
                <c:pt idx="224">
                  <c:v>-19098.593171027438</c:v>
                </c:pt>
                <c:pt idx="225">
                  <c:v>-19098.593171027438</c:v>
                </c:pt>
                <c:pt idx="226">
                  <c:v>-19098.593171027438</c:v>
                </c:pt>
                <c:pt idx="227">
                  <c:v>-19098.593171027438</c:v>
                </c:pt>
                <c:pt idx="228">
                  <c:v>-19098.593171027438</c:v>
                </c:pt>
                <c:pt idx="229">
                  <c:v>-19098.593171027438</c:v>
                </c:pt>
                <c:pt idx="230">
                  <c:v>-19098.593171027438</c:v>
                </c:pt>
                <c:pt idx="231">
                  <c:v>-19098.593171027438</c:v>
                </c:pt>
                <c:pt idx="232">
                  <c:v>-19098.593171027438</c:v>
                </c:pt>
                <c:pt idx="233">
                  <c:v>-19098.593171027438</c:v>
                </c:pt>
                <c:pt idx="234">
                  <c:v>-19098.593171027438</c:v>
                </c:pt>
                <c:pt idx="235">
                  <c:v>-19098.593171027438</c:v>
                </c:pt>
                <c:pt idx="236">
                  <c:v>-19098.593171027438</c:v>
                </c:pt>
                <c:pt idx="237">
                  <c:v>-19098.593171027438</c:v>
                </c:pt>
                <c:pt idx="238">
                  <c:v>-19098.593171027438</c:v>
                </c:pt>
                <c:pt idx="239">
                  <c:v>-19098.593171027438</c:v>
                </c:pt>
                <c:pt idx="240">
                  <c:v>-19098.593171027438</c:v>
                </c:pt>
                <c:pt idx="241">
                  <c:v>-19098.593171027438</c:v>
                </c:pt>
                <c:pt idx="242">
                  <c:v>-19098.593171027438</c:v>
                </c:pt>
                <c:pt idx="243">
                  <c:v>-19098.593171027438</c:v>
                </c:pt>
                <c:pt idx="244">
                  <c:v>-19098.593171027438</c:v>
                </c:pt>
                <c:pt idx="245">
                  <c:v>-19098.593171027438</c:v>
                </c:pt>
                <c:pt idx="246">
                  <c:v>-19098.593171027438</c:v>
                </c:pt>
                <c:pt idx="247">
                  <c:v>-19098.593171027438</c:v>
                </c:pt>
                <c:pt idx="248">
                  <c:v>-19098.593171027438</c:v>
                </c:pt>
                <c:pt idx="249">
                  <c:v>-19098.593171027438</c:v>
                </c:pt>
                <c:pt idx="250">
                  <c:v>-19098.593171027438</c:v>
                </c:pt>
                <c:pt idx="251">
                  <c:v>-19098.593171027438</c:v>
                </c:pt>
                <c:pt idx="252">
                  <c:v>-19098.593171027438</c:v>
                </c:pt>
                <c:pt idx="253">
                  <c:v>-19098.593171027438</c:v>
                </c:pt>
                <c:pt idx="254">
                  <c:v>-19098.593171027438</c:v>
                </c:pt>
                <c:pt idx="255">
                  <c:v>-19098.593171027438</c:v>
                </c:pt>
                <c:pt idx="256">
                  <c:v>-19098.593171027438</c:v>
                </c:pt>
                <c:pt idx="257">
                  <c:v>-19098.593171027438</c:v>
                </c:pt>
                <c:pt idx="258">
                  <c:v>-19098.593171027438</c:v>
                </c:pt>
                <c:pt idx="259">
                  <c:v>-19098.593171027438</c:v>
                </c:pt>
                <c:pt idx="260">
                  <c:v>-19098.593171027438</c:v>
                </c:pt>
                <c:pt idx="261">
                  <c:v>-19098.593171027438</c:v>
                </c:pt>
                <c:pt idx="262">
                  <c:v>-19098.593171027438</c:v>
                </c:pt>
                <c:pt idx="263">
                  <c:v>-19098.593171027438</c:v>
                </c:pt>
                <c:pt idx="264">
                  <c:v>-19098.593171027438</c:v>
                </c:pt>
                <c:pt idx="265">
                  <c:v>-19098.593171027438</c:v>
                </c:pt>
                <c:pt idx="266">
                  <c:v>-19098.593171027438</c:v>
                </c:pt>
                <c:pt idx="267">
                  <c:v>-19098.593171027438</c:v>
                </c:pt>
                <c:pt idx="268">
                  <c:v>-19098.593171027438</c:v>
                </c:pt>
                <c:pt idx="269">
                  <c:v>-19098.593171027438</c:v>
                </c:pt>
                <c:pt idx="270">
                  <c:v>-19098.593171027438</c:v>
                </c:pt>
                <c:pt idx="271">
                  <c:v>-19098.593171027438</c:v>
                </c:pt>
                <c:pt idx="272">
                  <c:v>-19098.593171027438</c:v>
                </c:pt>
                <c:pt idx="273">
                  <c:v>-19098.593171027438</c:v>
                </c:pt>
                <c:pt idx="274">
                  <c:v>-19098.593171027438</c:v>
                </c:pt>
                <c:pt idx="275">
                  <c:v>-19098.593171027438</c:v>
                </c:pt>
                <c:pt idx="276">
                  <c:v>-19098.593171027438</c:v>
                </c:pt>
                <c:pt idx="277">
                  <c:v>-19098.593171027438</c:v>
                </c:pt>
                <c:pt idx="278">
                  <c:v>-19098.593171027438</c:v>
                </c:pt>
                <c:pt idx="279">
                  <c:v>-19098.593171027438</c:v>
                </c:pt>
                <c:pt idx="280">
                  <c:v>-19098.593171027438</c:v>
                </c:pt>
                <c:pt idx="281">
                  <c:v>-19098.593171027438</c:v>
                </c:pt>
                <c:pt idx="282">
                  <c:v>-19098.593171027438</c:v>
                </c:pt>
                <c:pt idx="283">
                  <c:v>-19098.593171027438</c:v>
                </c:pt>
                <c:pt idx="284">
                  <c:v>-19098.593171027438</c:v>
                </c:pt>
                <c:pt idx="285">
                  <c:v>-19098.593171027438</c:v>
                </c:pt>
                <c:pt idx="286">
                  <c:v>-19098.593171027438</c:v>
                </c:pt>
                <c:pt idx="287">
                  <c:v>-19098.593171027438</c:v>
                </c:pt>
                <c:pt idx="288">
                  <c:v>-19098.593171027438</c:v>
                </c:pt>
                <c:pt idx="289">
                  <c:v>-19098.593171027438</c:v>
                </c:pt>
                <c:pt idx="290">
                  <c:v>-19098.593171027438</c:v>
                </c:pt>
                <c:pt idx="291">
                  <c:v>-19098.593171027438</c:v>
                </c:pt>
                <c:pt idx="292">
                  <c:v>-19098.593171027438</c:v>
                </c:pt>
                <c:pt idx="293">
                  <c:v>-19098.593171027438</c:v>
                </c:pt>
                <c:pt idx="294">
                  <c:v>-19098.593171027438</c:v>
                </c:pt>
                <c:pt idx="295">
                  <c:v>-19098.593171027438</c:v>
                </c:pt>
                <c:pt idx="296">
                  <c:v>-19098.593171027438</c:v>
                </c:pt>
                <c:pt idx="297">
                  <c:v>-19098.593171027438</c:v>
                </c:pt>
                <c:pt idx="298">
                  <c:v>-19098.593171027438</c:v>
                </c:pt>
                <c:pt idx="299">
                  <c:v>-19098.593171027438</c:v>
                </c:pt>
                <c:pt idx="300">
                  <c:v>-19098.593171027438</c:v>
                </c:pt>
                <c:pt idx="301">
                  <c:v>-19098.593171027438</c:v>
                </c:pt>
                <c:pt idx="302">
                  <c:v>-19098.593171027438</c:v>
                </c:pt>
                <c:pt idx="303">
                  <c:v>-19098.593171027438</c:v>
                </c:pt>
                <c:pt idx="304">
                  <c:v>-19098.593171027438</c:v>
                </c:pt>
                <c:pt idx="305">
                  <c:v>-19098.593171027438</c:v>
                </c:pt>
                <c:pt idx="306">
                  <c:v>-19098.593171027438</c:v>
                </c:pt>
                <c:pt idx="307">
                  <c:v>-19098.593171027438</c:v>
                </c:pt>
                <c:pt idx="308">
                  <c:v>-19098.593171027438</c:v>
                </c:pt>
                <c:pt idx="309">
                  <c:v>-19098.593171027438</c:v>
                </c:pt>
                <c:pt idx="310">
                  <c:v>-19098.593171027438</c:v>
                </c:pt>
                <c:pt idx="311">
                  <c:v>-19098.593171027438</c:v>
                </c:pt>
                <c:pt idx="312">
                  <c:v>-19098.593171027438</c:v>
                </c:pt>
                <c:pt idx="313">
                  <c:v>-19098.593171027438</c:v>
                </c:pt>
                <c:pt idx="314">
                  <c:v>-19098.593171027438</c:v>
                </c:pt>
                <c:pt idx="315">
                  <c:v>-19098.593171027438</c:v>
                </c:pt>
                <c:pt idx="316">
                  <c:v>-19098.593171027438</c:v>
                </c:pt>
                <c:pt idx="317">
                  <c:v>-19098.593171027438</c:v>
                </c:pt>
                <c:pt idx="318">
                  <c:v>-19098.593171027438</c:v>
                </c:pt>
                <c:pt idx="319">
                  <c:v>-19098.593171027438</c:v>
                </c:pt>
                <c:pt idx="320">
                  <c:v>-19098.593171027438</c:v>
                </c:pt>
                <c:pt idx="321">
                  <c:v>-19098.593171027438</c:v>
                </c:pt>
                <c:pt idx="322">
                  <c:v>-19098.593171027438</c:v>
                </c:pt>
                <c:pt idx="323">
                  <c:v>-19098.593171027438</c:v>
                </c:pt>
                <c:pt idx="324">
                  <c:v>-19098.593171027438</c:v>
                </c:pt>
                <c:pt idx="325">
                  <c:v>-19098.593171027438</c:v>
                </c:pt>
                <c:pt idx="326">
                  <c:v>-19098.593171027438</c:v>
                </c:pt>
                <c:pt idx="327">
                  <c:v>-19098.593171027438</c:v>
                </c:pt>
                <c:pt idx="328">
                  <c:v>-19098.593171027438</c:v>
                </c:pt>
                <c:pt idx="329">
                  <c:v>-19098.593171027438</c:v>
                </c:pt>
                <c:pt idx="330">
                  <c:v>-19098.593171027438</c:v>
                </c:pt>
                <c:pt idx="331">
                  <c:v>-19098.593171027438</c:v>
                </c:pt>
                <c:pt idx="332">
                  <c:v>-19098.593171027438</c:v>
                </c:pt>
                <c:pt idx="333">
                  <c:v>-19098.593171027438</c:v>
                </c:pt>
                <c:pt idx="334">
                  <c:v>-19098.593171027438</c:v>
                </c:pt>
                <c:pt idx="335">
                  <c:v>-19098.593171027438</c:v>
                </c:pt>
                <c:pt idx="336">
                  <c:v>-19098.593171027438</c:v>
                </c:pt>
                <c:pt idx="337">
                  <c:v>-19098.593171027438</c:v>
                </c:pt>
                <c:pt idx="338">
                  <c:v>-19098.593171027438</c:v>
                </c:pt>
                <c:pt idx="339">
                  <c:v>-19098.593171027438</c:v>
                </c:pt>
                <c:pt idx="340">
                  <c:v>-19098.593171027438</c:v>
                </c:pt>
                <c:pt idx="341">
                  <c:v>-19098.593171027438</c:v>
                </c:pt>
                <c:pt idx="342">
                  <c:v>-19098.593171027438</c:v>
                </c:pt>
                <c:pt idx="343">
                  <c:v>-19098.593171027438</c:v>
                </c:pt>
                <c:pt idx="344">
                  <c:v>-19098.593171027438</c:v>
                </c:pt>
                <c:pt idx="345">
                  <c:v>-19098.593171027438</c:v>
                </c:pt>
                <c:pt idx="346">
                  <c:v>-19098.593171027438</c:v>
                </c:pt>
                <c:pt idx="347">
                  <c:v>-19098.593171027438</c:v>
                </c:pt>
                <c:pt idx="348">
                  <c:v>-19098.593171027438</c:v>
                </c:pt>
                <c:pt idx="349">
                  <c:v>-19098.593171027438</c:v>
                </c:pt>
                <c:pt idx="350">
                  <c:v>-19098.593171027438</c:v>
                </c:pt>
                <c:pt idx="351">
                  <c:v>-19098.593171027438</c:v>
                </c:pt>
                <c:pt idx="352">
                  <c:v>-19098.593171027438</c:v>
                </c:pt>
                <c:pt idx="353">
                  <c:v>-19098.593171027438</c:v>
                </c:pt>
                <c:pt idx="354">
                  <c:v>-19098.593171027438</c:v>
                </c:pt>
                <c:pt idx="355">
                  <c:v>-19098.593171027438</c:v>
                </c:pt>
                <c:pt idx="356">
                  <c:v>-19098.593171027438</c:v>
                </c:pt>
                <c:pt idx="357">
                  <c:v>-19098.593171027438</c:v>
                </c:pt>
                <c:pt idx="358">
                  <c:v>-19098.593171027438</c:v>
                </c:pt>
                <c:pt idx="359">
                  <c:v>-19098.593171027438</c:v>
                </c:pt>
                <c:pt idx="360">
                  <c:v>-19098.593171027438</c:v>
                </c:pt>
                <c:pt idx="361">
                  <c:v>-19098.593171027438</c:v>
                </c:pt>
                <c:pt idx="362">
                  <c:v>-19098.593171027438</c:v>
                </c:pt>
                <c:pt idx="363">
                  <c:v>-19098.593171027438</c:v>
                </c:pt>
                <c:pt idx="364">
                  <c:v>-19098.593171027438</c:v>
                </c:pt>
                <c:pt idx="365">
                  <c:v>-19098.593171027438</c:v>
                </c:pt>
                <c:pt idx="366">
                  <c:v>-19098.593171027438</c:v>
                </c:pt>
                <c:pt idx="367">
                  <c:v>-19098.593171027438</c:v>
                </c:pt>
                <c:pt idx="368">
                  <c:v>-19098.593171027438</c:v>
                </c:pt>
                <c:pt idx="369">
                  <c:v>-19098.593171027438</c:v>
                </c:pt>
                <c:pt idx="370">
                  <c:v>-19098.593171027438</c:v>
                </c:pt>
                <c:pt idx="371">
                  <c:v>-19098.593171027438</c:v>
                </c:pt>
                <c:pt idx="372">
                  <c:v>-19098.593171027438</c:v>
                </c:pt>
                <c:pt idx="373">
                  <c:v>-19098.593171027438</c:v>
                </c:pt>
                <c:pt idx="374">
                  <c:v>-19098.593171027438</c:v>
                </c:pt>
                <c:pt idx="375">
                  <c:v>-19098.593171027438</c:v>
                </c:pt>
                <c:pt idx="376">
                  <c:v>-19098.593171027438</c:v>
                </c:pt>
                <c:pt idx="377">
                  <c:v>-19098.593171027438</c:v>
                </c:pt>
                <c:pt idx="378">
                  <c:v>-19098.593171027438</c:v>
                </c:pt>
                <c:pt idx="379">
                  <c:v>-19098.593171027438</c:v>
                </c:pt>
                <c:pt idx="380">
                  <c:v>-19098.593171027438</c:v>
                </c:pt>
                <c:pt idx="381">
                  <c:v>-19098.593171027438</c:v>
                </c:pt>
                <c:pt idx="382">
                  <c:v>-19098.593171027438</c:v>
                </c:pt>
                <c:pt idx="383">
                  <c:v>-19098.593171027438</c:v>
                </c:pt>
                <c:pt idx="384">
                  <c:v>-19098.593171027438</c:v>
                </c:pt>
                <c:pt idx="385">
                  <c:v>-19098.593171027438</c:v>
                </c:pt>
                <c:pt idx="386">
                  <c:v>-19098.593171027438</c:v>
                </c:pt>
                <c:pt idx="387">
                  <c:v>-19098.593171027438</c:v>
                </c:pt>
                <c:pt idx="388">
                  <c:v>-19098.593171027438</c:v>
                </c:pt>
                <c:pt idx="389">
                  <c:v>-19098.593171027438</c:v>
                </c:pt>
                <c:pt idx="390">
                  <c:v>-19098.593171027438</c:v>
                </c:pt>
                <c:pt idx="391">
                  <c:v>-19098.593171027438</c:v>
                </c:pt>
                <c:pt idx="392">
                  <c:v>-19098.593171027438</c:v>
                </c:pt>
                <c:pt idx="393">
                  <c:v>-19098.593171027438</c:v>
                </c:pt>
                <c:pt idx="394">
                  <c:v>-19098.593171027438</c:v>
                </c:pt>
                <c:pt idx="395">
                  <c:v>-19098.593171027438</c:v>
                </c:pt>
                <c:pt idx="396">
                  <c:v>-19098.593171027438</c:v>
                </c:pt>
                <c:pt idx="397">
                  <c:v>-19098.593171027438</c:v>
                </c:pt>
                <c:pt idx="398">
                  <c:v>-19098.593171027438</c:v>
                </c:pt>
                <c:pt idx="399">
                  <c:v>-19098.593171027438</c:v>
                </c:pt>
                <c:pt idx="400">
                  <c:v>-19098.593171027438</c:v>
                </c:pt>
                <c:pt idx="401">
                  <c:v>-19098.593171027438</c:v>
                </c:pt>
                <c:pt idx="402">
                  <c:v>-19098.593171027438</c:v>
                </c:pt>
                <c:pt idx="403">
                  <c:v>-19098.593171027438</c:v>
                </c:pt>
                <c:pt idx="404">
                  <c:v>-19098.593171027438</c:v>
                </c:pt>
                <c:pt idx="405">
                  <c:v>-19098.593171027438</c:v>
                </c:pt>
                <c:pt idx="406">
                  <c:v>-19098.593171027438</c:v>
                </c:pt>
                <c:pt idx="407">
                  <c:v>-19098.593171027438</c:v>
                </c:pt>
                <c:pt idx="408">
                  <c:v>-19098.593171027438</c:v>
                </c:pt>
                <c:pt idx="409">
                  <c:v>-19098.593171027438</c:v>
                </c:pt>
                <c:pt idx="410">
                  <c:v>-19098.593171027438</c:v>
                </c:pt>
                <c:pt idx="411">
                  <c:v>-19098.593171027438</c:v>
                </c:pt>
                <c:pt idx="412">
                  <c:v>-19098.593171027438</c:v>
                </c:pt>
                <c:pt idx="413">
                  <c:v>-19098.593171027438</c:v>
                </c:pt>
                <c:pt idx="414">
                  <c:v>-19098.593171027438</c:v>
                </c:pt>
                <c:pt idx="415">
                  <c:v>-19098.593171027438</c:v>
                </c:pt>
                <c:pt idx="416">
                  <c:v>-19098.593171027438</c:v>
                </c:pt>
                <c:pt idx="417">
                  <c:v>-19098.593171027438</c:v>
                </c:pt>
                <c:pt idx="418">
                  <c:v>-19098.593171027438</c:v>
                </c:pt>
                <c:pt idx="419">
                  <c:v>-19098.593171027438</c:v>
                </c:pt>
                <c:pt idx="420">
                  <c:v>-19098.593171027438</c:v>
                </c:pt>
                <c:pt idx="421">
                  <c:v>-19098.593171027438</c:v>
                </c:pt>
                <c:pt idx="422">
                  <c:v>-19098.593171027438</c:v>
                </c:pt>
                <c:pt idx="423">
                  <c:v>-19098.593171027438</c:v>
                </c:pt>
                <c:pt idx="424">
                  <c:v>-19098.593171027438</c:v>
                </c:pt>
                <c:pt idx="425">
                  <c:v>-19098.593171027438</c:v>
                </c:pt>
                <c:pt idx="426">
                  <c:v>-19098.593171027438</c:v>
                </c:pt>
                <c:pt idx="427">
                  <c:v>-19098.593171027438</c:v>
                </c:pt>
                <c:pt idx="428">
                  <c:v>-19098.593171027438</c:v>
                </c:pt>
                <c:pt idx="429">
                  <c:v>-19098.593171027438</c:v>
                </c:pt>
                <c:pt idx="430">
                  <c:v>-19098.593171027438</c:v>
                </c:pt>
                <c:pt idx="431">
                  <c:v>-19098.593171027438</c:v>
                </c:pt>
                <c:pt idx="432">
                  <c:v>-19098.593171027438</c:v>
                </c:pt>
                <c:pt idx="433">
                  <c:v>-19098.593171027438</c:v>
                </c:pt>
                <c:pt idx="434">
                  <c:v>-19098.593171027438</c:v>
                </c:pt>
                <c:pt idx="435">
                  <c:v>-19098.593171027438</c:v>
                </c:pt>
                <c:pt idx="436">
                  <c:v>-19098.593171027438</c:v>
                </c:pt>
                <c:pt idx="437">
                  <c:v>-19098.593171027438</c:v>
                </c:pt>
                <c:pt idx="438">
                  <c:v>-19098.593171027438</c:v>
                </c:pt>
                <c:pt idx="439">
                  <c:v>-19098.593171027438</c:v>
                </c:pt>
                <c:pt idx="440">
                  <c:v>-19098.593171027438</c:v>
                </c:pt>
                <c:pt idx="441">
                  <c:v>-19098.593171027438</c:v>
                </c:pt>
                <c:pt idx="442">
                  <c:v>-19098.593171027438</c:v>
                </c:pt>
                <c:pt idx="443">
                  <c:v>-19098.593171027438</c:v>
                </c:pt>
                <c:pt idx="444">
                  <c:v>-19098.593171027438</c:v>
                </c:pt>
                <c:pt idx="445">
                  <c:v>-19098.593171027438</c:v>
                </c:pt>
                <c:pt idx="446">
                  <c:v>-19098.593171027438</c:v>
                </c:pt>
                <c:pt idx="447">
                  <c:v>-19098.593171027438</c:v>
                </c:pt>
                <c:pt idx="448">
                  <c:v>-19098.593171027438</c:v>
                </c:pt>
                <c:pt idx="449">
                  <c:v>-19098.593171027438</c:v>
                </c:pt>
                <c:pt idx="450">
                  <c:v>-19098.593171027438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846-4E11-8A23-4220E54189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455519"/>
        <c:axId val="631458847"/>
      </c:scatterChart>
      <c:valAx>
        <c:axId val="6314555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58847"/>
        <c:crosses val="autoZero"/>
        <c:crossBetween val="midCat"/>
      </c:valAx>
      <c:valAx>
        <c:axId val="631458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555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Mfz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6'!$H$41:$H$491</c:f>
              <c:numCache>
                <c:formatCode>General</c:formatCode>
                <c:ptCount val="451"/>
                <c:pt idx="0">
                  <c:v>0</c:v>
                </c:pt>
                <c:pt idx="1">
                  <c:v>38.197186342054884</c:v>
                </c:pt>
                <c:pt idx="2">
                  <c:v>76.394372684109769</c:v>
                </c:pt>
                <c:pt idx="3">
                  <c:v>114.59155902616466</c:v>
                </c:pt>
                <c:pt idx="4">
                  <c:v>152.78874536821954</c:v>
                </c:pt>
                <c:pt idx="5">
                  <c:v>190.9859317102744</c:v>
                </c:pt>
                <c:pt idx="6">
                  <c:v>229.18311805232926</c:v>
                </c:pt>
                <c:pt idx="7">
                  <c:v>267.38030439438415</c:v>
                </c:pt>
                <c:pt idx="8">
                  <c:v>305.57749073643902</c:v>
                </c:pt>
                <c:pt idx="9">
                  <c:v>343.77467707849388</c:v>
                </c:pt>
                <c:pt idx="10">
                  <c:v>381.97186342054874</c:v>
                </c:pt>
                <c:pt idx="11">
                  <c:v>420.16904976260361</c:v>
                </c:pt>
                <c:pt idx="12">
                  <c:v>458.36623610465853</c:v>
                </c:pt>
                <c:pt idx="13">
                  <c:v>496.56342244671345</c:v>
                </c:pt>
                <c:pt idx="14">
                  <c:v>534.76060878876842</c:v>
                </c:pt>
                <c:pt idx="15">
                  <c:v>572.95779513082323</c:v>
                </c:pt>
                <c:pt idx="16">
                  <c:v>611.15498147287815</c:v>
                </c:pt>
                <c:pt idx="17">
                  <c:v>649.35216781493307</c:v>
                </c:pt>
                <c:pt idx="18">
                  <c:v>687.54935415698799</c:v>
                </c:pt>
                <c:pt idx="19">
                  <c:v>725.74654049904291</c:v>
                </c:pt>
                <c:pt idx="20">
                  <c:v>763.94372684109771</c:v>
                </c:pt>
                <c:pt idx="21">
                  <c:v>802.14091318315263</c:v>
                </c:pt>
                <c:pt idx="22">
                  <c:v>840.33809952520755</c:v>
                </c:pt>
                <c:pt idx="23">
                  <c:v>878.53528586726247</c:v>
                </c:pt>
                <c:pt idx="24">
                  <c:v>916.73247220931739</c:v>
                </c:pt>
                <c:pt idx="25">
                  <c:v>954.92965855137231</c:v>
                </c:pt>
                <c:pt idx="26">
                  <c:v>993.12684489342723</c:v>
                </c:pt>
                <c:pt idx="27">
                  <c:v>1031.3240312354822</c:v>
                </c:pt>
                <c:pt idx="28">
                  <c:v>1069.5212175775371</c:v>
                </c:pt>
                <c:pt idx="29">
                  <c:v>1107.718403919592</c:v>
                </c:pt>
                <c:pt idx="30">
                  <c:v>1145.9155902616469</c:v>
                </c:pt>
                <c:pt idx="31">
                  <c:v>1184.1127766037018</c:v>
                </c:pt>
                <c:pt idx="32">
                  <c:v>1222.3099629457568</c:v>
                </c:pt>
                <c:pt idx="33">
                  <c:v>1260.5071492878117</c:v>
                </c:pt>
                <c:pt idx="34">
                  <c:v>1298.7043356298666</c:v>
                </c:pt>
                <c:pt idx="35">
                  <c:v>1336.9015219719215</c:v>
                </c:pt>
                <c:pt idx="36">
                  <c:v>1375.0987083139764</c:v>
                </c:pt>
                <c:pt idx="37">
                  <c:v>1413.2958946560314</c:v>
                </c:pt>
                <c:pt idx="38">
                  <c:v>1451.4930809980863</c:v>
                </c:pt>
                <c:pt idx="39">
                  <c:v>1489.6902673401412</c:v>
                </c:pt>
                <c:pt idx="40">
                  <c:v>1527.8874536821959</c:v>
                </c:pt>
                <c:pt idx="41">
                  <c:v>1566.0846400242506</c:v>
                </c:pt>
                <c:pt idx="42">
                  <c:v>1604.2818263663053</c:v>
                </c:pt>
                <c:pt idx="43">
                  <c:v>1642.4790127083602</c:v>
                </c:pt>
                <c:pt idx="44">
                  <c:v>1680.6761990504149</c:v>
                </c:pt>
                <c:pt idx="45">
                  <c:v>1718.8733853924696</c:v>
                </c:pt>
                <c:pt idx="46">
                  <c:v>1757.0705717345243</c:v>
                </c:pt>
                <c:pt idx="47">
                  <c:v>1795.2677580765792</c:v>
                </c:pt>
                <c:pt idx="48">
                  <c:v>1833.4649444186339</c:v>
                </c:pt>
                <c:pt idx="49">
                  <c:v>1871.6621307606886</c:v>
                </c:pt>
                <c:pt idx="50">
                  <c:v>1909.8593171027433</c:v>
                </c:pt>
                <c:pt idx="51">
                  <c:v>1948.056503444798</c:v>
                </c:pt>
                <c:pt idx="52">
                  <c:v>1986.2536897868529</c:v>
                </c:pt>
                <c:pt idx="53">
                  <c:v>2024.4508761289076</c:v>
                </c:pt>
                <c:pt idx="54">
                  <c:v>2062.6480624709625</c:v>
                </c:pt>
                <c:pt idx="55">
                  <c:v>2100.845248813017</c:v>
                </c:pt>
                <c:pt idx="56">
                  <c:v>2139.0424351550719</c:v>
                </c:pt>
                <c:pt idx="57">
                  <c:v>2177.2396214971263</c:v>
                </c:pt>
                <c:pt idx="58">
                  <c:v>2215.4368078391813</c:v>
                </c:pt>
                <c:pt idx="59">
                  <c:v>2253.6339941812362</c:v>
                </c:pt>
                <c:pt idx="60">
                  <c:v>2291.8311805232906</c:v>
                </c:pt>
                <c:pt idx="61">
                  <c:v>2330.0283668653456</c:v>
                </c:pt>
                <c:pt idx="62">
                  <c:v>2368.2255532074005</c:v>
                </c:pt>
                <c:pt idx="63">
                  <c:v>2406.4227395494549</c:v>
                </c:pt>
                <c:pt idx="64">
                  <c:v>2444.6199258915099</c:v>
                </c:pt>
                <c:pt idx="65">
                  <c:v>2482.8171122335643</c:v>
                </c:pt>
                <c:pt idx="66">
                  <c:v>2521.0142985756193</c:v>
                </c:pt>
                <c:pt idx="67">
                  <c:v>2559.2114849176742</c:v>
                </c:pt>
                <c:pt idx="68">
                  <c:v>2597.4086712597286</c:v>
                </c:pt>
                <c:pt idx="69">
                  <c:v>2635.6058576017836</c:v>
                </c:pt>
                <c:pt idx="70">
                  <c:v>2673.803043943838</c:v>
                </c:pt>
                <c:pt idx="71">
                  <c:v>2712.0002302858929</c:v>
                </c:pt>
                <c:pt idx="72">
                  <c:v>2750.1974166279479</c:v>
                </c:pt>
                <c:pt idx="73">
                  <c:v>2788.3946029700023</c:v>
                </c:pt>
                <c:pt idx="74">
                  <c:v>2826.5917893120572</c:v>
                </c:pt>
                <c:pt idx="75">
                  <c:v>2864.7889756541117</c:v>
                </c:pt>
                <c:pt idx="76">
                  <c:v>2902.9861619961666</c:v>
                </c:pt>
                <c:pt idx="77">
                  <c:v>2941.1833483382215</c:v>
                </c:pt>
                <c:pt idx="78">
                  <c:v>2979.380534680276</c:v>
                </c:pt>
                <c:pt idx="79">
                  <c:v>3017.5777210223309</c:v>
                </c:pt>
                <c:pt idx="80">
                  <c:v>3055.7749073643859</c:v>
                </c:pt>
                <c:pt idx="81">
                  <c:v>3093.9720937064403</c:v>
                </c:pt>
                <c:pt idx="82">
                  <c:v>3132.1692800484952</c:v>
                </c:pt>
                <c:pt idx="83">
                  <c:v>3170.3664663905497</c:v>
                </c:pt>
                <c:pt idx="84">
                  <c:v>3208.5636527326046</c:v>
                </c:pt>
                <c:pt idx="85">
                  <c:v>3246.7608390746595</c:v>
                </c:pt>
                <c:pt idx="86">
                  <c:v>3284.958025416714</c:v>
                </c:pt>
                <c:pt idx="87">
                  <c:v>3323.1552117587689</c:v>
                </c:pt>
                <c:pt idx="88">
                  <c:v>3361.3523981008234</c:v>
                </c:pt>
                <c:pt idx="89">
                  <c:v>3399.5495844428783</c:v>
                </c:pt>
                <c:pt idx="90">
                  <c:v>3437.7467707849332</c:v>
                </c:pt>
                <c:pt idx="91">
                  <c:v>3475.9439571269877</c:v>
                </c:pt>
                <c:pt idx="92">
                  <c:v>3514.1411434690426</c:v>
                </c:pt>
                <c:pt idx="93">
                  <c:v>3552.3383298110975</c:v>
                </c:pt>
                <c:pt idx="94">
                  <c:v>3590.535516153152</c:v>
                </c:pt>
                <c:pt idx="95">
                  <c:v>3628.7327024952069</c:v>
                </c:pt>
                <c:pt idx="96">
                  <c:v>3666.9298888372614</c:v>
                </c:pt>
                <c:pt idx="97">
                  <c:v>3705.1270751793163</c:v>
                </c:pt>
                <c:pt idx="98">
                  <c:v>3743.3242615213712</c:v>
                </c:pt>
                <c:pt idx="99">
                  <c:v>3781.5214478634257</c:v>
                </c:pt>
                <c:pt idx="100">
                  <c:v>3819.7186342054806</c:v>
                </c:pt>
                <c:pt idx="101">
                  <c:v>3857.9158205475351</c:v>
                </c:pt>
                <c:pt idx="102">
                  <c:v>3896.11300688959</c:v>
                </c:pt>
                <c:pt idx="103">
                  <c:v>3934.3101932316449</c:v>
                </c:pt>
                <c:pt idx="104">
                  <c:v>3972.5073795736994</c:v>
                </c:pt>
                <c:pt idx="105">
                  <c:v>4010.7045659157543</c:v>
                </c:pt>
                <c:pt idx="106">
                  <c:v>4048.9017522578092</c:v>
                </c:pt>
                <c:pt idx="107">
                  <c:v>4087.0989385998637</c:v>
                </c:pt>
                <c:pt idx="108">
                  <c:v>4125.2961249419186</c:v>
                </c:pt>
                <c:pt idx="109">
                  <c:v>4163.4933112839735</c:v>
                </c:pt>
                <c:pt idx="110">
                  <c:v>4201.6904976260275</c:v>
                </c:pt>
                <c:pt idx="111">
                  <c:v>4239.8876839680825</c:v>
                </c:pt>
                <c:pt idx="112">
                  <c:v>4278.0848703101374</c:v>
                </c:pt>
                <c:pt idx="113">
                  <c:v>4316.2820566521923</c:v>
                </c:pt>
                <c:pt idx="114">
                  <c:v>4354.4792429942472</c:v>
                </c:pt>
                <c:pt idx="115">
                  <c:v>4392.6764293363021</c:v>
                </c:pt>
                <c:pt idx="116">
                  <c:v>4430.8736156783561</c:v>
                </c:pt>
                <c:pt idx="117">
                  <c:v>4469.0708020204111</c:v>
                </c:pt>
                <c:pt idx="118">
                  <c:v>4507.267988362466</c:v>
                </c:pt>
                <c:pt idx="119">
                  <c:v>4545.4651747045209</c:v>
                </c:pt>
                <c:pt idx="120">
                  <c:v>4583.6623610465758</c:v>
                </c:pt>
                <c:pt idx="121">
                  <c:v>4621.8595473886298</c:v>
                </c:pt>
                <c:pt idx="122">
                  <c:v>4660.0567337306848</c:v>
                </c:pt>
                <c:pt idx="123">
                  <c:v>4698.2539200727397</c:v>
                </c:pt>
                <c:pt idx="124">
                  <c:v>4736.4511064147946</c:v>
                </c:pt>
                <c:pt idx="125">
                  <c:v>4774.6482927568495</c:v>
                </c:pt>
                <c:pt idx="126">
                  <c:v>4812.8454790989035</c:v>
                </c:pt>
                <c:pt idx="127">
                  <c:v>4851.0426654409584</c:v>
                </c:pt>
                <c:pt idx="128">
                  <c:v>4889.2398517830134</c:v>
                </c:pt>
                <c:pt idx="129">
                  <c:v>4927.4370381250683</c:v>
                </c:pt>
                <c:pt idx="130">
                  <c:v>4965.6342244671232</c:v>
                </c:pt>
                <c:pt idx="131">
                  <c:v>5003.8314108091772</c:v>
                </c:pt>
                <c:pt idx="132">
                  <c:v>5042.0285971512321</c:v>
                </c:pt>
                <c:pt idx="133">
                  <c:v>5080.2257834932871</c:v>
                </c:pt>
                <c:pt idx="134">
                  <c:v>5118.422969835342</c:v>
                </c:pt>
                <c:pt idx="135">
                  <c:v>5156.6201561773969</c:v>
                </c:pt>
                <c:pt idx="136">
                  <c:v>5194.8173425194509</c:v>
                </c:pt>
                <c:pt idx="137">
                  <c:v>5233.0145288615058</c:v>
                </c:pt>
                <c:pt idx="138">
                  <c:v>5271.2117152035607</c:v>
                </c:pt>
                <c:pt idx="139">
                  <c:v>5309.4089015456157</c:v>
                </c:pt>
                <c:pt idx="140">
                  <c:v>5347.6060878876706</c:v>
                </c:pt>
                <c:pt idx="141">
                  <c:v>5385.8032742297255</c:v>
                </c:pt>
                <c:pt idx="142">
                  <c:v>5424.0004605717795</c:v>
                </c:pt>
                <c:pt idx="143">
                  <c:v>5462.1976469138344</c:v>
                </c:pt>
                <c:pt idx="144">
                  <c:v>5500.3948332558894</c:v>
                </c:pt>
                <c:pt idx="145">
                  <c:v>5538.5920195979443</c:v>
                </c:pt>
                <c:pt idx="146">
                  <c:v>5576.7892059399992</c:v>
                </c:pt>
                <c:pt idx="147">
                  <c:v>5614.9863922820532</c:v>
                </c:pt>
                <c:pt idx="148">
                  <c:v>5653.1835786241081</c:v>
                </c:pt>
                <c:pt idx="149">
                  <c:v>5691.380764966163</c:v>
                </c:pt>
                <c:pt idx="150">
                  <c:v>5729.577951308218</c:v>
                </c:pt>
                <c:pt idx="151">
                  <c:v>5767.7751376502729</c:v>
                </c:pt>
                <c:pt idx="152">
                  <c:v>5805.9723239923269</c:v>
                </c:pt>
                <c:pt idx="153">
                  <c:v>5844.1695103343818</c:v>
                </c:pt>
                <c:pt idx="154">
                  <c:v>5882.3666966764367</c:v>
                </c:pt>
                <c:pt idx="155">
                  <c:v>5920.5638830184917</c:v>
                </c:pt>
                <c:pt idx="156">
                  <c:v>5958.7610693605466</c:v>
                </c:pt>
                <c:pt idx="157">
                  <c:v>5996.9582557026006</c:v>
                </c:pt>
                <c:pt idx="158">
                  <c:v>6035.1554420446555</c:v>
                </c:pt>
                <c:pt idx="159">
                  <c:v>6073.3526283867104</c:v>
                </c:pt>
                <c:pt idx="160">
                  <c:v>6111.5498147287653</c:v>
                </c:pt>
                <c:pt idx="161">
                  <c:v>6149.7470010708203</c:v>
                </c:pt>
                <c:pt idx="162">
                  <c:v>6187.9441874128752</c:v>
                </c:pt>
                <c:pt idx="163">
                  <c:v>6226.141373754931</c:v>
                </c:pt>
                <c:pt idx="164">
                  <c:v>6264.3385600969859</c:v>
                </c:pt>
                <c:pt idx="165">
                  <c:v>6302.5357464390418</c:v>
                </c:pt>
                <c:pt idx="166">
                  <c:v>6340.7329327810967</c:v>
                </c:pt>
                <c:pt idx="167">
                  <c:v>6378.9301191231525</c:v>
                </c:pt>
                <c:pt idx="168">
                  <c:v>6417.1273054652083</c:v>
                </c:pt>
                <c:pt idx="169">
                  <c:v>6455.3244918072633</c:v>
                </c:pt>
                <c:pt idx="170">
                  <c:v>6493.5216781493191</c:v>
                </c:pt>
                <c:pt idx="171">
                  <c:v>6531.718864491374</c:v>
                </c:pt>
                <c:pt idx="172">
                  <c:v>6569.9160508334298</c:v>
                </c:pt>
                <c:pt idx="173">
                  <c:v>6608.1132371754848</c:v>
                </c:pt>
                <c:pt idx="174">
                  <c:v>6646.3104235175406</c:v>
                </c:pt>
                <c:pt idx="175">
                  <c:v>6684.5076098595955</c:v>
                </c:pt>
                <c:pt idx="176">
                  <c:v>6722.7047962016513</c:v>
                </c:pt>
                <c:pt idx="177">
                  <c:v>6760.9019825437063</c:v>
                </c:pt>
                <c:pt idx="178">
                  <c:v>6799.0991688857621</c:v>
                </c:pt>
                <c:pt idx="179">
                  <c:v>6837.2963552278179</c:v>
                </c:pt>
                <c:pt idx="180">
                  <c:v>6875.4935415698819</c:v>
                </c:pt>
                <c:pt idx="181">
                  <c:v>6850.0287506751783</c:v>
                </c:pt>
                <c:pt idx="182">
                  <c:v>6824.5639597804748</c:v>
                </c:pt>
                <c:pt idx="183">
                  <c:v>6799.0991688857712</c:v>
                </c:pt>
                <c:pt idx="184">
                  <c:v>6773.6343779910676</c:v>
                </c:pt>
                <c:pt idx="185">
                  <c:v>6748.169587096364</c:v>
                </c:pt>
                <c:pt idx="186">
                  <c:v>6722.7047962016595</c:v>
                </c:pt>
                <c:pt idx="187">
                  <c:v>6697.2400053069568</c:v>
                </c:pt>
                <c:pt idx="188">
                  <c:v>6671.7752144122533</c:v>
                </c:pt>
                <c:pt idx="189">
                  <c:v>6646.3104235175497</c:v>
                </c:pt>
                <c:pt idx="190">
                  <c:v>6620.8456326228461</c:v>
                </c:pt>
                <c:pt idx="191">
                  <c:v>6595.3808417281416</c:v>
                </c:pt>
                <c:pt idx="192">
                  <c:v>6569.9160508334389</c:v>
                </c:pt>
                <c:pt idx="193">
                  <c:v>6544.4512599387344</c:v>
                </c:pt>
                <c:pt idx="194">
                  <c:v>6518.9864690440318</c:v>
                </c:pt>
                <c:pt idx="195">
                  <c:v>6493.5216781493273</c:v>
                </c:pt>
                <c:pt idx="196">
                  <c:v>6468.0568872546246</c:v>
                </c:pt>
                <c:pt idx="197">
                  <c:v>6442.592096359921</c:v>
                </c:pt>
                <c:pt idx="198">
                  <c:v>6417.1273054652174</c:v>
                </c:pt>
                <c:pt idx="199">
                  <c:v>6391.6625145705138</c:v>
                </c:pt>
                <c:pt idx="200">
                  <c:v>6366.1977236758094</c:v>
                </c:pt>
                <c:pt idx="201">
                  <c:v>6340.7329327811067</c:v>
                </c:pt>
                <c:pt idx="202">
                  <c:v>6315.2681418864022</c:v>
                </c:pt>
                <c:pt idx="203">
                  <c:v>6289.8033509916986</c:v>
                </c:pt>
                <c:pt idx="204">
                  <c:v>6264.338560096995</c:v>
                </c:pt>
                <c:pt idx="205">
                  <c:v>6238.8737692022914</c:v>
                </c:pt>
                <c:pt idx="206">
                  <c:v>6213.4089783075888</c:v>
                </c:pt>
                <c:pt idx="207">
                  <c:v>6187.9441874128843</c:v>
                </c:pt>
                <c:pt idx="208">
                  <c:v>6162.4793965181816</c:v>
                </c:pt>
                <c:pt idx="209">
                  <c:v>6137.0146056234771</c:v>
                </c:pt>
                <c:pt idx="210">
                  <c:v>6111.5498147287744</c:v>
                </c:pt>
                <c:pt idx="211">
                  <c:v>6086.0850238340699</c:v>
                </c:pt>
                <c:pt idx="212">
                  <c:v>6060.6202329393664</c:v>
                </c:pt>
                <c:pt idx="213">
                  <c:v>6035.1554420446628</c:v>
                </c:pt>
                <c:pt idx="214">
                  <c:v>6009.6906511499592</c:v>
                </c:pt>
                <c:pt idx="215">
                  <c:v>5984.2258602552556</c:v>
                </c:pt>
                <c:pt idx="216">
                  <c:v>5958.761069360552</c:v>
                </c:pt>
                <c:pt idx="217">
                  <c:v>5933.2962784658484</c:v>
                </c:pt>
                <c:pt idx="218">
                  <c:v>5907.8314875711458</c:v>
                </c:pt>
                <c:pt idx="219">
                  <c:v>5882.3666966764413</c:v>
                </c:pt>
                <c:pt idx="220">
                  <c:v>5856.9019057817368</c:v>
                </c:pt>
                <c:pt idx="221">
                  <c:v>5831.4371148870332</c:v>
                </c:pt>
                <c:pt idx="222">
                  <c:v>5805.9723239923314</c:v>
                </c:pt>
                <c:pt idx="223">
                  <c:v>5780.5075330976269</c:v>
                </c:pt>
                <c:pt idx="224">
                  <c:v>5755.0427422029225</c:v>
                </c:pt>
                <c:pt idx="225">
                  <c:v>5729.5779513082198</c:v>
                </c:pt>
                <c:pt idx="226">
                  <c:v>5704.1131604135162</c:v>
                </c:pt>
                <c:pt idx="227">
                  <c:v>5678.6483695188126</c:v>
                </c:pt>
                <c:pt idx="228">
                  <c:v>5653.1835786241081</c:v>
                </c:pt>
                <c:pt idx="229">
                  <c:v>5627.7187877294054</c:v>
                </c:pt>
                <c:pt idx="230">
                  <c:v>5602.2539968347019</c:v>
                </c:pt>
                <c:pt idx="231">
                  <c:v>5576.7892059399983</c:v>
                </c:pt>
                <c:pt idx="232">
                  <c:v>5551.3244150452938</c:v>
                </c:pt>
                <c:pt idx="233">
                  <c:v>5525.8596241505911</c:v>
                </c:pt>
                <c:pt idx="234">
                  <c:v>5500.3948332558866</c:v>
                </c:pt>
                <c:pt idx="235">
                  <c:v>5474.930042361183</c:v>
                </c:pt>
                <c:pt idx="236">
                  <c:v>5449.4652514664813</c:v>
                </c:pt>
                <c:pt idx="237">
                  <c:v>5424.0004605717768</c:v>
                </c:pt>
                <c:pt idx="238">
                  <c:v>5398.5356696770723</c:v>
                </c:pt>
                <c:pt idx="239">
                  <c:v>5373.0708787823678</c:v>
                </c:pt>
                <c:pt idx="240">
                  <c:v>5347.606087887666</c:v>
                </c:pt>
                <c:pt idx="241">
                  <c:v>5322.1412969929625</c:v>
                </c:pt>
                <c:pt idx="242">
                  <c:v>5296.676506098258</c:v>
                </c:pt>
                <c:pt idx="243">
                  <c:v>5271.2117152035553</c:v>
                </c:pt>
                <c:pt idx="244">
                  <c:v>5245.7469243088508</c:v>
                </c:pt>
                <c:pt idx="245">
                  <c:v>5220.2821334141472</c:v>
                </c:pt>
                <c:pt idx="246">
                  <c:v>5194.8173425194436</c:v>
                </c:pt>
                <c:pt idx="247">
                  <c:v>5169.352551624741</c:v>
                </c:pt>
                <c:pt idx="248">
                  <c:v>5143.8877607300365</c:v>
                </c:pt>
                <c:pt idx="249">
                  <c:v>5118.4229698353329</c:v>
                </c:pt>
                <c:pt idx="250">
                  <c:v>5092.9581789406284</c:v>
                </c:pt>
                <c:pt idx="251">
                  <c:v>5067.4933880459266</c:v>
                </c:pt>
                <c:pt idx="252">
                  <c:v>5042.0285971512221</c:v>
                </c:pt>
                <c:pt idx="253">
                  <c:v>5016.5638062565176</c:v>
                </c:pt>
                <c:pt idx="254">
                  <c:v>4991.0990153618159</c:v>
                </c:pt>
                <c:pt idx="255">
                  <c:v>4965.6342244671114</c:v>
                </c:pt>
                <c:pt idx="256">
                  <c:v>4940.1694335724078</c:v>
                </c:pt>
                <c:pt idx="257">
                  <c:v>4914.7046426777033</c:v>
                </c:pt>
                <c:pt idx="258">
                  <c:v>4889.2398517830015</c:v>
                </c:pt>
                <c:pt idx="259">
                  <c:v>4863.775060888297</c:v>
                </c:pt>
                <c:pt idx="260">
                  <c:v>4838.3102699935926</c:v>
                </c:pt>
                <c:pt idx="261">
                  <c:v>4812.845479098889</c:v>
                </c:pt>
                <c:pt idx="262">
                  <c:v>4787.3806882041863</c:v>
                </c:pt>
                <c:pt idx="263">
                  <c:v>4761.9158973094827</c:v>
                </c:pt>
                <c:pt idx="264">
                  <c:v>4736.4511064147782</c:v>
                </c:pt>
                <c:pt idx="265">
                  <c:v>4710.9863155200756</c:v>
                </c:pt>
                <c:pt idx="266">
                  <c:v>4685.521524625372</c:v>
                </c:pt>
                <c:pt idx="267">
                  <c:v>4660.0567337306675</c:v>
                </c:pt>
                <c:pt idx="268">
                  <c:v>4634.5919428359639</c:v>
                </c:pt>
                <c:pt idx="269">
                  <c:v>4609.1271519412612</c:v>
                </c:pt>
                <c:pt idx="270">
                  <c:v>4583.6623610465576</c:v>
                </c:pt>
                <c:pt idx="271">
                  <c:v>4558.1975701518531</c:v>
                </c:pt>
                <c:pt idx="272">
                  <c:v>4532.7327792571505</c:v>
                </c:pt>
                <c:pt idx="273">
                  <c:v>4507.2679883624469</c:v>
                </c:pt>
                <c:pt idx="274">
                  <c:v>4481.8031974677424</c:v>
                </c:pt>
                <c:pt idx="275">
                  <c:v>4456.3384065730388</c:v>
                </c:pt>
                <c:pt idx="276">
                  <c:v>4430.8736156783361</c:v>
                </c:pt>
                <c:pt idx="277">
                  <c:v>4405.4088247836316</c:v>
                </c:pt>
                <c:pt idx="278">
                  <c:v>4379.9440338889281</c:v>
                </c:pt>
                <c:pt idx="279">
                  <c:v>4354.4792429942236</c:v>
                </c:pt>
                <c:pt idx="280">
                  <c:v>4329.0144520995218</c:v>
                </c:pt>
                <c:pt idx="281">
                  <c:v>4303.5496612048173</c:v>
                </c:pt>
                <c:pt idx="282">
                  <c:v>4278.0848703101137</c:v>
                </c:pt>
                <c:pt idx="283">
                  <c:v>4252.6200794154111</c:v>
                </c:pt>
                <c:pt idx="284">
                  <c:v>4227.1552885207066</c:v>
                </c:pt>
                <c:pt idx="285">
                  <c:v>4201.690497626003</c:v>
                </c:pt>
                <c:pt idx="286">
                  <c:v>4176.2257067312985</c:v>
                </c:pt>
                <c:pt idx="287">
                  <c:v>4150.7609158365967</c:v>
                </c:pt>
                <c:pt idx="288">
                  <c:v>4125.2961249418922</c:v>
                </c:pt>
                <c:pt idx="289">
                  <c:v>4099.8313340471877</c:v>
                </c:pt>
                <c:pt idx="290">
                  <c:v>4074.3665431524842</c:v>
                </c:pt>
                <c:pt idx="291">
                  <c:v>4048.9017522577815</c:v>
                </c:pt>
                <c:pt idx="292">
                  <c:v>4023.4369613630779</c:v>
                </c:pt>
                <c:pt idx="293">
                  <c:v>3997.9721704683734</c:v>
                </c:pt>
                <c:pt idx="294">
                  <c:v>3972.5073795736716</c:v>
                </c:pt>
                <c:pt idx="295">
                  <c:v>3947.0425886789671</c:v>
                </c:pt>
                <c:pt idx="296">
                  <c:v>3921.5777977842627</c:v>
                </c:pt>
                <c:pt idx="297">
                  <c:v>3896.1130068895591</c:v>
                </c:pt>
                <c:pt idx="298">
                  <c:v>3870.6482159948564</c:v>
                </c:pt>
                <c:pt idx="299">
                  <c:v>3845.1834251001528</c:v>
                </c:pt>
                <c:pt idx="300">
                  <c:v>3819.7186342054483</c:v>
                </c:pt>
                <c:pt idx="301">
                  <c:v>3794.2538433107457</c:v>
                </c:pt>
                <c:pt idx="302">
                  <c:v>3768.7890524160421</c:v>
                </c:pt>
                <c:pt idx="303">
                  <c:v>3743.3242615213376</c:v>
                </c:pt>
                <c:pt idx="304">
                  <c:v>3717.859470626634</c:v>
                </c:pt>
                <c:pt idx="305">
                  <c:v>3692.3946797319313</c:v>
                </c:pt>
                <c:pt idx="306">
                  <c:v>3666.9298888372277</c:v>
                </c:pt>
                <c:pt idx="307">
                  <c:v>3641.4650979425232</c:v>
                </c:pt>
                <c:pt idx="308">
                  <c:v>3616.0003070478188</c:v>
                </c:pt>
                <c:pt idx="309">
                  <c:v>3590.535516153117</c:v>
                </c:pt>
                <c:pt idx="310">
                  <c:v>3565.0707252584125</c:v>
                </c:pt>
                <c:pt idx="311">
                  <c:v>3539.605934363708</c:v>
                </c:pt>
                <c:pt idx="312">
                  <c:v>3514.1411434690071</c:v>
                </c:pt>
                <c:pt idx="313">
                  <c:v>3488.6763525743027</c:v>
                </c:pt>
                <c:pt idx="314">
                  <c:v>3463.2115616795982</c:v>
                </c:pt>
                <c:pt idx="315">
                  <c:v>3437.7467707848937</c:v>
                </c:pt>
                <c:pt idx="316">
                  <c:v>3412.281979890191</c:v>
                </c:pt>
                <c:pt idx="317">
                  <c:v>3386.8171889954883</c:v>
                </c:pt>
                <c:pt idx="318">
                  <c:v>3361.3523981007838</c:v>
                </c:pt>
                <c:pt idx="319">
                  <c:v>3335.8876072060812</c:v>
                </c:pt>
                <c:pt idx="320">
                  <c:v>3310.4228163113767</c:v>
                </c:pt>
                <c:pt idx="321">
                  <c:v>3284.9580254166722</c:v>
                </c:pt>
                <c:pt idx="322">
                  <c:v>3259.4932345219695</c:v>
                </c:pt>
                <c:pt idx="323">
                  <c:v>3234.0284436272668</c:v>
                </c:pt>
                <c:pt idx="324">
                  <c:v>3208.5636527325623</c:v>
                </c:pt>
                <c:pt idx="325">
                  <c:v>3183.0988618378578</c:v>
                </c:pt>
                <c:pt idx="326">
                  <c:v>3157.6340709431533</c:v>
                </c:pt>
                <c:pt idx="327">
                  <c:v>3132.1692800484525</c:v>
                </c:pt>
                <c:pt idx="328">
                  <c:v>3106.704489153748</c:v>
                </c:pt>
                <c:pt idx="329">
                  <c:v>3081.2396982590435</c:v>
                </c:pt>
                <c:pt idx="330">
                  <c:v>3055.7749073643408</c:v>
                </c:pt>
                <c:pt idx="331">
                  <c:v>3030.3101164696382</c:v>
                </c:pt>
                <c:pt idx="332">
                  <c:v>3004.8453255749337</c:v>
                </c:pt>
                <c:pt idx="333">
                  <c:v>2979.3805346802292</c:v>
                </c:pt>
                <c:pt idx="334">
                  <c:v>2953.9157437855265</c:v>
                </c:pt>
                <c:pt idx="335">
                  <c:v>2928.450952890822</c:v>
                </c:pt>
                <c:pt idx="336">
                  <c:v>2902.9861619961193</c:v>
                </c:pt>
                <c:pt idx="337">
                  <c:v>2877.5213711014148</c:v>
                </c:pt>
                <c:pt idx="338">
                  <c:v>2852.0565802067122</c:v>
                </c:pt>
                <c:pt idx="339">
                  <c:v>2826.5917893120077</c:v>
                </c:pt>
                <c:pt idx="340">
                  <c:v>2801.1269984173032</c:v>
                </c:pt>
                <c:pt idx="341">
                  <c:v>2775.6622075226023</c:v>
                </c:pt>
                <c:pt idx="342">
                  <c:v>2750.1974166278978</c:v>
                </c:pt>
                <c:pt idx="343">
                  <c:v>2724.7326257331933</c:v>
                </c:pt>
                <c:pt idx="344">
                  <c:v>2699.2678348384889</c:v>
                </c:pt>
                <c:pt idx="345">
                  <c:v>2673.8030439437862</c:v>
                </c:pt>
                <c:pt idx="346">
                  <c:v>2648.3382530490835</c:v>
                </c:pt>
                <c:pt idx="347">
                  <c:v>2622.873462154379</c:v>
                </c:pt>
                <c:pt idx="348">
                  <c:v>2597.4086712596763</c:v>
                </c:pt>
                <c:pt idx="349">
                  <c:v>2571.9438803649718</c:v>
                </c:pt>
                <c:pt idx="350">
                  <c:v>2546.4790894702674</c:v>
                </c:pt>
                <c:pt idx="351">
                  <c:v>2521.0142985755647</c:v>
                </c:pt>
                <c:pt idx="352">
                  <c:v>2495.549507680862</c:v>
                </c:pt>
                <c:pt idx="353">
                  <c:v>2470.0847167861575</c:v>
                </c:pt>
                <c:pt idx="354">
                  <c:v>2444.619925891453</c:v>
                </c:pt>
                <c:pt idx="355">
                  <c:v>2419.1551349967503</c:v>
                </c:pt>
                <c:pt idx="356">
                  <c:v>2393.6903441020477</c:v>
                </c:pt>
                <c:pt idx="357">
                  <c:v>2368.2255532073432</c:v>
                </c:pt>
                <c:pt idx="358">
                  <c:v>2342.7607623126387</c:v>
                </c:pt>
                <c:pt idx="359">
                  <c:v>2317.295971417936</c:v>
                </c:pt>
                <c:pt idx="360">
                  <c:v>2291.8311805232333</c:v>
                </c:pt>
                <c:pt idx="361">
                  <c:v>2266.3663896285289</c:v>
                </c:pt>
                <c:pt idx="362">
                  <c:v>2240.9015987338244</c:v>
                </c:pt>
                <c:pt idx="363">
                  <c:v>2215.4368078391217</c:v>
                </c:pt>
                <c:pt idx="364">
                  <c:v>2189.9720169444172</c:v>
                </c:pt>
                <c:pt idx="365">
                  <c:v>2164.5072260497145</c:v>
                </c:pt>
                <c:pt idx="366">
                  <c:v>2139.0424351550118</c:v>
                </c:pt>
                <c:pt idx="367">
                  <c:v>2113.5776442603074</c:v>
                </c:pt>
                <c:pt idx="368">
                  <c:v>2088.1128533656029</c:v>
                </c:pt>
                <c:pt idx="369">
                  <c:v>2062.6480624708984</c:v>
                </c:pt>
                <c:pt idx="370">
                  <c:v>2037.1832715761975</c:v>
                </c:pt>
                <c:pt idx="371">
                  <c:v>2011.718480681493</c:v>
                </c:pt>
                <c:pt idx="372">
                  <c:v>1986.2536897867885</c:v>
                </c:pt>
                <c:pt idx="373">
                  <c:v>1960.788898892084</c:v>
                </c:pt>
                <c:pt idx="374">
                  <c:v>1935.3241079973814</c:v>
                </c:pt>
                <c:pt idx="375">
                  <c:v>1909.8593171026787</c:v>
                </c:pt>
                <c:pt idx="376">
                  <c:v>1884.3945262079742</c:v>
                </c:pt>
                <c:pt idx="377">
                  <c:v>1858.9297353132715</c:v>
                </c:pt>
                <c:pt idx="378">
                  <c:v>1833.464944418567</c:v>
                </c:pt>
                <c:pt idx="379">
                  <c:v>1808.0001535238644</c:v>
                </c:pt>
                <c:pt idx="380">
                  <c:v>1782.5353626291599</c:v>
                </c:pt>
                <c:pt idx="381">
                  <c:v>1757.0705717344572</c:v>
                </c:pt>
                <c:pt idx="382">
                  <c:v>1731.6057808397527</c:v>
                </c:pt>
                <c:pt idx="383">
                  <c:v>1706.1409899450482</c:v>
                </c:pt>
                <c:pt idx="384">
                  <c:v>1680.6761990503455</c:v>
                </c:pt>
                <c:pt idx="385">
                  <c:v>1655.2114081556429</c:v>
                </c:pt>
                <c:pt idx="386">
                  <c:v>1629.7466172609384</c:v>
                </c:pt>
                <c:pt idx="387">
                  <c:v>1604.2818263662339</c:v>
                </c:pt>
                <c:pt idx="388">
                  <c:v>1578.8170354715312</c:v>
                </c:pt>
                <c:pt idx="389">
                  <c:v>1553.3522445768285</c:v>
                </c:pt>
                <c:pt idx="390">
                  <c:v>1527.887453682124</c:v>
                </c:pt>
                <c:pt idx="391">
                  <c:v>1502.4226627874195</c:v>
                </c:pt>
                <c:pt idx="392">
                  <c:v>1476.9578718927169</c:v>
                </c:pt>
                <c:pt idx="393">
                  <c:v>1451.4930809980124</c:v>
                </c:pt>
                <c:pt idx="394">
                  <c:v>1426.0282901033097</c:v>
                </c:pt>
                <c:pt idx="395">
                  <c:v>1400.563499208607</c:v>
                </c:pt>
                <c:pt idx="396">
                  <c:v>1375.0987083139025</c:v>
                </c:pt>
                <c:pt idx="397">
                  <c:v>1349.633917419198</c:v>
                </c:pt>
                <c:pt idx="398">
                  <c:v>1324.1691265244954</c:v>
                </c:pt>
                <c:pt idx="399">
                  <c:v>1298.7043356297927</c:v>
                </c:pt>
                <c:pt idx="400">
                  <c:v>1273.2395447350882</c:v>
                </c:pt>
                <c:pt idx="401">
                  <c:v>1247.7747538403837</c:v>
                </c:pt>
                <c:pt idx="402">
                  <c:v>1222.3099629456792</c:v>
                </c:pt>
                <c:pt idx="403">
                  <c:v>1196.8451720509784</c:v>
                </c:pt>
                <c:pt idx="404">
                  <c:v>1171.3803811562739</c:v>
                </c:pt>
                <c:pt idx="405">
                  <c:v>1145.9155902615694</c:v>
                </c:pt>
                <c:pt idx="406">
                  <c:v>1120.4507993668667</c:v>
                </c:pt>
                <c:pt idx="407">
                  <c:v>1094.9860084721622</c:v>
                </c:pt>
                <c:pt idx="408">
                  <c:v>1069.5212175774595</c:v>
                </c:pt>
                <c:pt idx="409">
                  <c:v>1044.056426682755</c:v>
                </c:pt>
                <c:pt idx="410">
                  <c:v>1018.5916357880524</c:v>
                </c:pt>
                <c:pt idx="411">
                  <c:v>993.12684489334788</c:v>
                </c:pt>
                <c:pt idx="412">
                  <c:v>967.66205399864339</c:v>
                </c:pt>
                <c:pt idx="413">
                  <c:v>942.19726310394253</c:v>
                </c:pt>
                <c:pt idx="414">
                  <c:v>916.73247220923804</c:v>
                </c:pt>
                <c:pt idx="415">
                  <c:v>891.26768131453355</c:v>
                </c:pt>
                <c:pt idx="416">
                  <c:v>865.80289041982905</c:v>
                </c:pt>
                <c:pt idx="417">
                  <c:v>840.33809952512638</c:v>
                </c:pt>
                <c:pt idx="418">
                  <c:v>814.87330863042371</c:v>
                </c:pt>
                <c:pt idx="419">
                  <c:v>789.40851773571922</c:v>
                </c:pt>
                <c:pt idx="420">
                  <c:v>763.94372684101472</c:v>
                </c:pt>
                <c:pt idx="421">
                  <c:v>738.47893594631205</c:v>
                </c:pt>
                <c:pt idx="422">
                  <c:v>713.01414505160938</c:v>
                </c:pt>
                <c:pt idx="423">
                  <c:v>687.54935415690488</c:v>
                </c:pt>
                <c:pt idx="424">
                  <c:v>662.08456326220221</c:v>
                </c:pt>
                <c:pt idx="425">
                  <c:v>636.61977236749772</c:v>
                </c:pt>
                <c:pt idx="426">
                  <c:v>611.15498147279322</c:v>
                </c:pt>
                <c:pt idx="427">
                  <c:v>585.69019057809055</c:v>
                </c:pt>
                <c:pt idx="428">
                  <c:v>560.22539968338788</c:v>
                </c:pt>
                <c:pt idx="429">
                  <c:v>534.76060878868338</c:v>
                </c:pt>
                <c:pt idx="430">
                  <c:v>509.29581789397889</c:v>
                </c:pt>
                <c:pt idx="431">
                  <c:v>483.8310269992744</c:v>
                </c:pt>
                <c:pt idx="432">
                  <c:v>458.36623610457173</c:v>
                </c:pt>
                <c:pt idx="433">
                  <c:v>432.90144520987087</c:v>
                </c:pt>
                <c:pt idx="434">
                  <c:v>407.43665431516638</c:v>
                </c:pt>
                <c:pt idx="435">
                  <c:v>381.97186342046189</c:v>
                </c:pt>
                <c:pt idx="436">
                  <c:v>356.50707252575739</c:v>
                </c:pt>
                <c:pt idx="437">
                  <c:v>331.04228163105472</c:v>
                </c:pt>
                <c:pt idx="438">
                  <c:v>305.57749073634841</c:v>
                </c:pt>
                <c:pt idx="439">
                  <c:v>280.11269984164755</c:v>
                </c:pt>
                <c:pt idx="440">
                  <c:v>254.64790894694306</c:v>
                </c:pt>
                <c:pt idx="441">
                  <c:v>229.18311805224221</c:v>
                </c:pt>
                <c:pt idx="442">
                  <c:v>203.71832715753771</c:v>
                </c:pt>
                <c:pt idx="443">
                  <c:v>178.25353626283322</c:v>
                </c:pt>
                <c:pt idx="444">
                  <c:v>152.78874536812873</c:v>
                </c:pt>
                <c:pt idx="445">
                  <c:v>127.32395447342424</c:v>
                </c:pt>
                <c:pt idx="446">
                  <c:v>101.85916357871974</c:v>
                </c:pt>
                <c:pt idx="447">
                  <c:v>76.394372684015252</c:v>
                </c:pt>
                <c:pt idx="448">
                  <c:v>50.929581789314398</c:v>
                </c:pt>
                <c:pt idx="449">
                  <c:v>25.464790894613543</c:v>
                </c:pt>
                <c:pt idx="450">
                  <c:v>-9.0949470177292824E-11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CFF-4768-B55E-5CDA6CDAD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446367"/>
        <c:axId val="631432223"/>
      </c:scatterChart>
      <c:valAx>
        <c:axId val="63144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32223"/>
        <c:crosses val="autoZero"/>
        <c:crossBetween val="midCat"/>
      </c:valAx>
      <c:valAx>
        <c:axId val="631432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446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6'!$G$41:$G$491</c:f>
              <c:numCache>
                <c:formatCode>General</c:formatCode>
                <c:ptCount val="451"/>
                <c:pt idx="0">
                  <c:v>0</c:v>
                </c:pt>
                <c:pt idx="1">
                  <c:v>-8.4501218852390618</c:v>
                </c:pt>
                <c:pt idx="2">
                  <c:v>-16.900243770478124</c:v>
                </c:pt>
                <c:pt idx="3">
                  <c:v>-25.350365655717187</c:v>
                </c:pt>
                <c:pt idx="4">
                  <c:v>-33.800487540956247</c:v>
                </c:pt>
                <c:pt idx="5">
                  <c:v>-42.250609426195304</c:v>
                </c:pt>
                <c:pt idx="6">
                  <c:v>-50.70073131143436</c:v>
                </c:pt>
                <c:pt idx="7">
                  <c:v>-59.150853196673424</c:v>
                </c:pt>
                <c:pt idx="8">
                  <c:v>-67.60097508191248</c:v>
                </c:pt>
                <c:pt idx="9">
                  <c:v>-76.051096967151537</c:v>
                </c:pt>
                <c:pt idx="10">
                  <c:v>-84.501218852390593</c:v>
                </c:pt>
                <c:pt idx="11">
                  <c:v>-92.951340737629664</c:v>
                </c:pt>
                <c:pt idx="12">
                  <c:v>-101.40146262286872</c:v>
                </c:pt>
                <c:pt idx="13">
                  <c:v>-109.85158450810779</c:v>
                </c:pt>
                <c:pt idx="14">
                  <c:v>-118.30170639334686</c:v>
                </c:pt>
                <c:pt idx="15">
                  <c:v>-126.75182827858593</c:v>
                </c:pt>
                <c:pt idx="16">
                  <c:v>-135.20195016382499</c:v>
                </c:pt>
                <c:pt idx="17">
                  <c:v>-143.65207204906406</c:v>
                </c:pt>
                <c:pt idx="18">
                  <c:v>-152.10219393430313</c:v>
                </c:pt>
                <c:pt idx="19">
                  <c:v>-160.5523158195422</c:v>
                </c:pt>
                <c:pt idx="20">
                  <c:v>-169.00243770478124</c:v>
                </c:pt>
                <c:pt idx="21">
                  <c:v>-177.45255959002031</c:v>
                </c:pt>
                <c:pt idx="22">
                  <c:v>-185.90268147525939</c:v>
                </c:pt>
                <c:pt idx="23">
                  <c:v>-194.35280336049846</c:v>
                </c:pt>
                <c:pt idx="24">
                  <c:v>-202.80292524573753</c:v>
                </c:pt>
                <c:pt idx="25">
                  <c:v>-211.2530471309766</c:v>
                </c:pt>
                <c:pt idx="26">
                  <c:v>-219.70316901621567</c:v>
                </c:pt>
                <c:pt idx="27">
                  <c:v>-228.15329090145474</c:v>
                </c:pt>
                <c:pt idx="28">
                  <c:v>-236.60341278669381</c:v>
                </c:pt>
                <c:pt idx="29">
                  <c:v>-245.05353467193288</c:v>
                </c:pt>
                <c:pt idx="30">
                  <c:v>-253.50365655717192</c:v>
                </c:pt>
                <c:pt idx="31">
                  <c:v>-261.95377844241102</c:v>
                </c:pt>
                <c:pt idx="32">
                  <c:v>-270.40390032765009</c:v>
                </c:pt>
                <c:pt idx="33">
                  <c:v>-278.85402221288916</c:v>
                </c:pt>
                <c:pt idx="34">
                  <c:v>-287.30414409812823</c:v>
                </c:pt>
                <c:pt idx="35">
                  <c:v>-295.7542659833673</c:v>
                </c:pt>
                <c:pt idx="36">
                  <c:v>-304.20438786860632</c:v>
                </c:pt>
                <c:pt idx="37">
                  <c:v>-312.65450975384539</c:v>
                </c:pt>
                <c:pt idx="38">
                  <c:v>-321.10463163908446</c:v>
                </c:pt>
                <c:pt idx="39">
                  <c:v>-329.55475352432353</c:v>
                </c:pt>
                <c:pt idx="40">
                  <c:v>-338.0048754095626</c:v>
                </c:pt>
                <c:pt idx="41">
                  <c:v>-346.45499729480161</c:v>
                </c:pt>
                <c:pt idx="42">
                  <c:v>-354.90511918004063</c:v>
                </c:pt>
                <c:pt idx="43">
                  <c:v>-363.3552410652797</c:v>
                </c:pt>
                <c:pt idx="44">
                  <c:v>-371.80536295051871</c:v>
                </c:pt>
                <c:pt idx="45">
                  <c:v>-380.25548483575773</c:v>
                </c:pt>
                <c:pt idx="46">
                  <c:v>-388.70560672099674</c:v>
                </c:pt>
                <c:pt idx="47">
                  <c:v>-397.15572860623581</c:v>
                </c:pt>
                <c:pt idx="48">
                  <c:v>-405.60585049147483</c:v>
                </c:pt>
                <c:pt idx="49">
                  <c:v>-414.05597237671384</c:v>
                </c:pt>
                <c:pt idx="50">
                  <c:v>-422.50609426195291</c:v>
                </c:pt>
                <c:pt idx="51">
                  <c:v>-430.95621614719192</c:v>
                </c:pt>
                <c:pt idx="52">
                  <c:v>-439.40633803243094</c:v>
                </c:pt>
                <c:pt idx="53">
                  <c:v>-447.85645991767001</c:v>
                </c:pt>
                <c:pt idx="54">
                  <c:v>-456.30658180290902</c:v>
                </c:pt>
                <c:pt idx="55">
                  <c:v>-464.75670368814804</c:v>
                </c:pt>
                <c:pt idx="56">
                  <c:v>-473.20682557338705</c:v>
                </c:pt>
                <c:pt idx="57">
                  <c:v>-481.65694745862612</c:v>
                </c:pt>
                <c:pt idx="58">
                  <c:v>-490.10706934386513</c:v>
                </c:pt>
                <c:pt idx="59">
                  <c:v>-498.55719122910415</c:v>
                </c:pt>
                <c:pt idx="60">
                  <c:v>-507.00731311434322</c:v>
                </c:pt>
                <c:pt idx="61">
                  <c:v>-515.45743499958223</c:v>
                </c:pt>
                <c:pt idx="62">
                  <c:v>-523.90755688482125</c:v>
                </c:pt>
                <c:pt idx="63">
                  <c:v>-532.35767877006026</c:v>
                </c:pt>
                <c:pt idx="64">
                  <c:v>-540.80780065529927</c:v>
                </c:pt>
                <c:pt idx="65">
                  <c:v>-549.2579225405384</c:v>
                </c:pt>
                <c:pt idx="66">
                  <c:v>-557.70804442577742</c:v>
                </c:pt>
                <c:pt idx="67">
                  <c:v>-566.15816631101643</c:v>
                </c:pt>
                <c:pt idx="68">
                  <c:v>-574.60828819625544</c:v>
                </c:pt>
                <c:pt idx="69">
                  <c:v>-583.05841008149446</c:v>
                </c:pt>
                <c:pt idx="70">
                  <c:v>-591.50853196673347</c:v>
                </c:pt>
                <c:pt idx="71">
                  <c:v>-599.95865385197249</c:v>
                </c:pt>
                <c:pt idx="72">
                  <c:v>-608.40877573721161</c:v>
                </c:pt>
                <c:pt idx="73">
                  <c:v>-616.85889762245063</c:v>
                </c:pt>
                <c:pt idx="74">
                  <c:v>-625.30901950768964</c:v>
                </c:pt>
                <c:pt idx="75">
                  <c:v>-633.75914139292865</c:v>
                </c:pt>
                <c:pt idx="76">
                  <c:v>-642.20926327816767</c:v>
                </c:pt>
                <c:pt idx="77">
                  <c:v>-650.65938516340668</c:v>
                </c:pt>
                <c:pt idx="78">
                  <c:v>-659.1095070486457</c:v>
                </c:pt>
                <c:pt idx="79">
                  <c:v>-667.55962893388482</c:v>
                </c:pt>
                <c:pt idx="80">
                  <c:v>-676.00975081912384</c:v>
                </c:pt>
                <c:pt idx="81">
                  <c:v>-684.45987270436285</c:v>
                </c:pt>
                <c:pt idx="82">
                  <c:v>-692.90999458960187</c:v>
                </c:pt>
                <c:pt idx="83">
                  <c:v>-701.36011647484088</c:v>
                </c:pt>
                <c:pt idx="84">
                  <c:v>-709.81023836007989</c:v>
                </c:pt>
                <c:pt idx="85">
                  <c:v>-718.26036024531891</c:v>
                </c:pt>
                <c:pt idx="86">
                  <c:v>-726.71048213055803</c:v>
                </c:pt>
                <c:pt idx="87">
                  <c:v>-735.16060401579705</c:v>
                </c:pt>
                <c:pt idx="88">
                  <c:v>-743.61072590103606</c:v>
                </c:pt>
                <c:pt idx="89">
                  <c:v>-752.06084778627508</c:v>
                </c:pt>
                <c:pt idx="90">
                  <c:v>-760.51096967151409</c:v>
                </c:pt>
                <c:pt idx="91">
                  <c:v>-768.9610915567531</c:v>
                </c:pt>
                <c:pt idx="92">
                  <c:v>-777.41121344199223</c:v>
                </c:pt>
                <c:pt idx="93">
                  <c:v>-785.86133532723125</c:v>
                </c:pt>
                <c:pt idx="94">
                  <c:v>-794.31145721247026</c:v>
                </c:pt>
                <c:pt idx="95">
                  <c:v>-802.76157909770927</c:v>
                </c:pt>
                <c:pt idx="96">
                  <c:v>-811.21170098294829</c:v>
                </c:pt>
                <c:pt idx="97">
                  <c:v>-819.6618228681873</c:v>
                </c:pt>
                <c:pt idx="98">
                  <c:v>-828.11194475342631</c:v>
                </c:pt>
                <c:pt idx="99">
                  <c:v>-836.56206663866544</c:v>
                </c:pt>
                <c:pt idx="100">
                  <c:v>-845.01218852390446</c:v>
                </c:pt>
                <c:pt idx="101">
                  <c:v>-853.46231040914347</c:v>
                </c:pt>
                <c:pt idx="102">
                  <c:v>-861.91243229438248</c:v>
                </c:pt>
                <c:pt idx="103">
                  <c:v>-870.3625541796215</c:v>
                </c:pt>
                <c:pt idx="104">
                  <c:v>-878.81267606486051</c:v>
                </c:pt>
                <c:pt idx="105">
                  <c:v>-887.26279795009953</c:v>
                </c:pt>
                <c:pt idx="106">
                  <c:v>-895.71291983533865</c:v>
                </c:pt>
                <c:pt idx="107">
                  <c:v>-904.16304172057767</c:v>
                </c:pt>
                <c:pt idx="108">
                  <c:v>-912.61316360581668</c:v>
                </c:pt>
                <c:pt idx="109">
                  <c:v>-921.06328549105569</c:v>
                </c:pt>
                <c:pt idx="110">
                  <c:v>-929.51340737629471</c:v>
                </c:pt>
                <c:pt idx="111">
                  <c:v>-937.96352926153372</c:v>
                </c:pt>
                <c:pt idx="112">
                  <c:v>-946.41365114677285</c:v>
                </c:pt>
                <c:pt idx="113">
                  <c:v>-954.86377303201186</c:v>
                </c:pt>
                <c:pt idx="114">
                  <c:v>-963.31389491725088</c:v>
                </c:pt>
                <c:pt idx="115">
                  <c:v>-971.76401680248989</c:v>
                </c:pt>
                <c:pt idx="116">
                  <c:v>-980.21413868772891</c:v>
                </c:pt>
                <c:pt idx="117">
                  <c:v>-988.66426057296792</c:v>
                </c:pt>
                <c:pt idx="118">
                  <c:v>-997.11438245820693</c:v>
                </c:pt>
                <c:pt idx="119">
                  <c:v>-1005.5645043434461</c:v>
                </c:pt>
                <c:pt idx="120">
                  <c:v>-1014.0146262286851</c:v>
                </c:pt>
                <c:pt idx="121">
                  <c:v>-1022.4647481139241</c:v>
                </c:pt>
                <c:pt idx="122">
                  <c:v>-1030.9148699991631</c:v>
                </c:pt>
                <c:pt idx="123">
                  <c:v>-1039.3649918844021</c:v>
                </c:pt>
                <c:pt idx="124">
                  <c:v>-1047.8151137696411</c:v>
                </c:pt>
                <c:pt idx="125">
                  <c:v>-1056.2652356548801</c:v>
                </c:pt>
                <c:pt idx="126">
                  <c:v>-1064.7153575401192</c:v>
                </c:pt>
                <c:pt idx="127">
                  <c:v>-1073.1654794253582</c:v>
                </c:pt>
                <c:pt idx="128">
                  <c:v>-1081.6156013105972</c:v>
                </c:pt>
                <c:pt idx="129">
                  <c:v>-1090.0657231958364</c:v>
                </c:pt>
                <c:pt idx="130">
                  <c:v>-1098.5158450810754</c:v>
                </c:pt>
                <c:pt idx="131">
                  <c:v>-1106.9659669663145</c:v>
                </c:pt>
                <c:pt idx="132">
                  <c:v>-1115.4160888515535</c:v>
                </c:pt>
                <c:pt idx="133">
                  <c:v>-1123.8662107367925</c:v>
                </c:pt>
                <c:pt idx="134">
                  <c:v>-1132.3163326220315</c:v>
                </c:pt>
                <c:pt idx="135">
                  <c:v>-1140.7664545072705</c:v>
                </c:pt>
                <c:pt idx="136">
                  <c:v>-1149.2165763925095</c:v>
                </c:pt>
                <c:pt idx="137">
                  <c:v>-1157.6666982777485</c:v>
                </c:pt>
                <c:pt idx="138">
                  <c:v>-1166.1168201629876</c:v>
                </c:pt>
                <c:pt idx="139">
                  <c:v>-1174.5669420482266</c:v>
                </c:pt>
                <c:pt idx="140">
                  <c:v>-1183.0170639334656</c:v>
                </c:pt>
                <c:pt idx="141">
                  <c:v>-1191.4671858187046</c:v>
                </c:pt>
                <c:pt idx="142">
                  <c:v>-1199.9173077039436</c:v>
                </c:pt>
                <c:pt idx="143">
                  <c:v>-1208.3674295891828</c:v>
                </c:pt>
                <c:pt idx="144">
                  <c:v>-1216.8175514744219</c:v>
                </c:pt>
                <c:pt idx="145">
                  <c:v>-1225.2676733596609</c:v>
                </c:pt>
                <c:pt idx="146">
                  <c:v>-1233.7177952448999</c:v>
                </c:pt>
                <c:pt idx="147">
                  <c:v>-1242.1679171301389</c:v>
                </c:pt>
                <c:pt idx="148">
                  <c:v>-1250.6180390153779</c:v>
                </c:pt>
                <c:pt idx="149">
                  <c:v>-1259.0681609006169</c:v>
                </c:pt>
                <c:pt idx="150">
                  <c:v>-1267.5182827858559</c:v>
                </c:pt>
                <c:pt idx="151">
                  <c:v>-1275.968404671095</c:v>
                </c:pt>
                <c:pt idx="152">
                  <c:v>-1284.418526556334</c:v>
                </c:pt>
                <c:pt idx="153">
                  <c:v>-1292.868648441573</c:v>
                </c:pt>
                <c:pt idx="154">
                  <c:v>-1301.318770326812</c:v>
                </c:pt>
                <c:pt idx="155">
                  <c:v>-1309.768892212051</c:v>
                </c:pt>
                <c:pt idx="156">
                  <c:v>-1318.2190140972903</c:v>
                </c:pt>
                <c:pt idx="157">
                  <c:v>-1326.6691359825293</c:v>
                </c:pt>
                <c:pt idx="158">
                  <c:v>-1335.1192578677683</c:v>
                </c:pt>
                <c:pt idx="159">
                  <c:v>-1343.5693797530073</c:v>
                </c:pt>
                <c:pt idx="160">
                  <c:v>-1352.0195016382463</c:v>
                </c:pt>
                <c:pt idx="161">
                  <c:v>-1360.4696235234853</c:v>
                </c:pt>
                <c:pt idx="162">
                  <c:v>-1368.9197454087246</c:v>
                </c:pt>
                <c:pt idx="163">
                  <c:v>-1377.3698672939636</c:v>
                </c:pt>
                <c:pt idx="164">
                  <c:v>-1385.8199891792028</c:v>
                </c:pt>
                <c:pt idx="165">
                  <c:v>-1394.2701110644421</c:v>
                </c:pt>
                <c:pt idx="166">
                  <c:v>-1402.7202329496813</c:v>
                </c:pt>
                <c:pt idx="167">
                  <c:v>-1411.1703548349203</c:v>
                </c:pt>
                <c:pt idx="168">
                  <c:v>-1419.6204767201596</c:v>
                </c:pt>
                <c:pt idx="169">
                  <c:v>-1428.0705986053988</c:v>
                </c:pt>
                <c:pt idx="170">
                  <c:v>-1436.5207204906378</c:v>
                </c:pt>
                <c:pt idx="171">
                  <c:v>-1444.9708423758771</c:v>
                </c:pt>
                <c:pt idx="172">
                  <c:v>-1453.4209642611163</c:v>
                </c:pt>
                <c:pt idx="173">
                  <c:v>-1461.8710861463555</c:v>
                </c:pt>
                <c:pt idx="174">
                  <c:v>-1470.3212080315946</c:v>
                </c:pt>
                <c:pt idx="175">
                  <c:v>-1478.7713299168338</c:v>
                </c:pt>
                <c:pt idx="176">
                  <c:v>-1487.221451802073</c:v>
                </c:pt>
                <c:pt idx="177">
                  <c:v>-1495.6715736873123</c:v>
                </c:pt>
                <c:pt idx="178">
                  <c:v>-1504.1216955725513</c:v>
                </c:pt>
                <c:pt idx="179">
                  <c:v>-1512.5718174577905</c:v>
                </c:pt>
                <c:pt idx="180">
                  <c:v>9505.5559690928148</c:v>
                </c:pt>
                <c:pt idx="181">
                  <c:v>9470.3502062443222</c:v>
                </c:pt>
                <c:pt idx="182">
                  <c:v>9435.1444433958295</c:v>
                </c:pt>
                <c:pt idx="183">
                  <c:v>9399.9386805473368</c:v>
                </c:pt>
                <c:pt idx="184">
                  <c:v>9364.7329176988442</c:v>
                </c:pt>
                <c:pt idx="185">
                  <c:v>9329.5271548503515</c:v>
                </c:pt>
                <c:pt idx="186">
                  <c:v>9294.3213920018607</c:v>
                </c:pt>
                <c:pt idx="187">
                  <c:v>9259.115629153368</c:v>
                </c:pt>
                <c:pt idx="188">
                  <c:v>9223.9098663048753</c:v>
                </c:pt>
                <c:pt idx="189">
                  <c:v>9188.7041034563827</c:v>
                </c:pt>
                <c:pt idx="190">
                  <c:v>9153.49834060789</c:v>
                </c:pt>
                <c:pt idx="191">
                  <c:v>9118.2925777593973</c:v>
                </c:pt>
                <c:pt idx="192">
                  <c:v>9083.0868149109046</c:v>
                </c:pt>
                <c:pt idx="193">
                  <c:v>9047.8810520624138</c:v>
                </c:pt>
                <c:pt idx="194">
                  <c:v>9012.6752892139211</c:v>
                </c:pt>
                <c:pt idx="195">
                  <c:v>8977.4695263654285</c:v>
                </c:pt>
                <c:pt idx="196">
                  <c:v>8942.2637635169358</c:v>
                </c:pt>
                <c:pt idx="197">
                  <c:v>8907.0580006684431</c:v>
                </c:pt>
                <c:pt idx="198">
                  <c:v>8871.8522378199523</c:v>
                </c:pt>
                <c:pt idx="199">
                  <c:v>8836.6464749714578</c:v>
                </c:pt>
                <c:pt idx="200">
                  <c:v>8801.4407121229669</c:v>
                </c:pt>
                <c:pt idx="201">
                  <c:v>8766.2349492744743</c:v>
                </c:pt>
                <c:pt idx="202">
                  <c:v>8731.0291864259816</c:v>
                </c:pt>
                <c:pt idx="203">
                  <c:v>8695.8234235774889</c:v>
                </c:pt>
                <c:pt idx="204">
                  <c:v>8660.6176607289963</c:v>
                </c:pt>
                <c:pt idx="205">
                  <c:v>8625.4118978805054</c:v>
                </c:pt>
                <c:pt idx="206">
                  <c:v>8590.2061350320109</c:v>
                </c:pt>
                <c:pt idx="207">
                  <c:v>8555.0003721835201</c:v>
                </c:pt>
                <c:pt idx="208">
                  <c:v>8519.7946093350274</c:v>
                </c:pt>
                <c:pt idx="209">
                  <c:v>8484.5888464865347</c:v>
                </c:pt>
                <c:pt idx="210">
                  <c:v>8449.3830836380421</c:v>
                </c:pt>
                <c:pt idx="211">
                  <c:v>8414.1773207895494</c:v>
                </c:pt>
                <c:pt idx="212">
                  <c:v>8378.9715579410586</c:v>
                </c:pt>
                <c:pt idx="213">
                  <c:v>8343.7657950925659</c:v>
                </c:pt>
                <c:pt idx="214">
                  <c:v>8308.5600322440732</c:v>
                </c:pt>
                <c:pt idx="215">
                  <c:v>8273.3542693955806</c:v>
                </c:pt>
                <c:pt idx="216">
                  <c:v>8238.1485065470879</c:v>
                </c:pt>
                <c:pt idx="217">
                  <c:v>8202.942743698597</c:v>
                </c:pt>
                <c:pt idx="218">
                  <c:v>8167.7369808501035</c:v>
                </c:pt>
                <c:pt idx="219">
                  <c:v>8132.5312180016117</c:v>
                </c:pt>
                <c:pt idx="220">
                  <c:v>8097.325455153119</c:v>
                </c:pt>
                <c:pt idx="221">
                  <c:v>8062.1196923046264</c:v>
                </c:pt>
                <c:pt idx="222">
                  <c:v>8026.9139294561337</c:v>
                </c:pt>
                <c:pt idx="223">
                  <c:v>7991.7081666076419</c:v>
                </c:pt>
                <c:pt idx="224">
                  <c:v>7956.5024037591493</c:v>
                </c:pt>
                <c:pt idx="225">
                  <c:v>7921.2966409106566</c:v>
                </c:pt>
                <c:pt idx="226">
                  <c:v>7886.0908780621648</c:v>
                </c:pt>
                <c:pt idx="227">
                  <c:v>7850.8851152136722</c:v>
                </c:pt>
                <c:pt idx="228">
                  <c:v>7815.6793523651795</c:v>
                </c:pt>
                <c:pt idx="229">
                  <c:v>7780.4735895166868</c:v>
                </c:pt>
                <c:pt idx="230">
                  <c:v>7745.2678266681951</c:v>
                </c:pt>
                <c:pt idx="231">
                  <c:v>7710.0620638197024</c:v>
                </c:pt>
                <c:pt idx="232">
                  <c:v>7674.8563009712107</c:v>
                </c:pt>
                <c:pt idx="233">
                  <c:v>7639.650538122718</c:v>
                </c:pt>
                <c:pt idx="234">
                  <c:v>7604.4447752742253</c:v>
                </c:pt>
                <c:pt idx="235">
                  <c:v>7569.2390124257327</c:v>
                </c:pt>
                <c:pt idx="236">
                  <c:v>7534.03324957724</c:v>
                </c:pt>
                <c:pt idx="237">
                  <c:v>7498.8274867287482</c:v>
                </c:pt>
                <c:pt idx="238">
                  <c:v>7463.6217238802556</c:v>
                </c:pt>
                <c:pt idx="239">
                  <c:v>7428.4159610317638</c:v>
                </c:pt>
                <c:pt idx="240">
                  <c:v>7393.2101981832711</c:v>
                </c:pt>
                <c:pt idx="241">
                  <c:v>7358.0044353347785</c:v>
                </c:pt>
                <c:pt idx="242">
                  <c:v>7322.7986724862858</c:v>
                </c:pt>
                <c:pt idx="243">
                  <c:v>7287.5929096377931</c:v>
                </c:pt>
                <c:pt idx="244">
                  <c:v>7252.3871467893014</c:v>
                </c:pt>
                <c:pt idx="245">
                  <c:v>7217.1813839408096</c:v>
                </c:pt>
                <c:pt idx="246">
                  <c:v>7181.9756210923169</c:v>
                </c:pt>
                <c:pt idx="247">
                  <c:v>7146.7698582438243</c:v>
                </c:pt>
                <c:pt idx="248">
                  <c:v>7111.5640953953316</c:v>
                </c:pt>
                <c:pt idx="249">
                  <c:v>7076.3583325468389</c:v>
                </c:pt>
                <c:pt idx="250">
                  <c:v>7041.1525696983472</c:v>
                </c:pt>
                <c:pt idx="251">
                  <c:v>7005.9468068498554</c:v>
                </c:pt>
                <c:pt idx="252">
                  <c:v>6970.7410440013628</c:v>
                </c:pt>
                <c:pt idx="253">
                  <c:v>6935.5352811528701</c:v>
                </c:pt>
                <c:pt idx="254">
                  <c:v>6900.3295183043774</c:v>
                </c:pt>
                <c:pt idx="255">
                  <c:v>6865.1237554558847</c:v>
                </c:pt>
                <c:pt idx="256">
                  <c:v>6829.917992607393</c:v>
                </c:pt>
                <c:pt idx="257">
                  <c:v>6794.7122297589003</c:v>
                </c:pt>
                <c:pt idx="258">
                  <c:v>6759.5064669104077</c:v>
                </c:pt>
                <c:pt idx="259">
                  <c:v>6724.3007040619159</c:v>
                </c:pt>
                <c:pt idx="260">
                  <c:v>6689.0949412134232</c:v>
                </c:pt>
                <c:pt idx="261">
                  <c:v>6653.8891783649306</c:v>
                </c:pt>
                <c:pt idx="262">
                  <c:v>6618.6834155164379</c:v>
                </c:pt>
                <c:pt idx="263">
                  <c:v>6583.4776526679461</c:v>
                </c:pt>
                <c:pt idx="264">
                  <c:v>6548.2718898194535</c:v>
                </c:pt>
                <c:pt idx="265">
                  <c:v>6513.0661269709617</c:v>
                </c:pt>
                <c:pt idx="266">
                  <c:v>6477.860364122469</c:v>
                </c:pt>
                <c:pt idx="267">
                  <c:v>6442.6546012739764</c:v>
                </c:pt>
                <c:pt idx="268">
                  <c:v>6407.4488384254837</c:v>
                </c:pt>
                <c:pt idx="269">
                  <c:v>6372.2430755769919</c:v>
                </c:pt>
                <c:pt idx="270">
                  <c:v>6337.0373127284993</c:v>
                </c:pt>
                <c:pt idx="271">
                  <c:v>6301.8315498800075</c:v>
                </c:pt>
                <c:pt idx="272">
                  <c:v>6266.6257870315148</c:v>
                </c:pt>
                <c:pt idx="273">
                  <c:v>6231.4200241830222</c:v>
                </c:pt>
                <c:pt idx="274">
                  <c:v>6196.2142613345295</c:v>
                </c:pt>
                <c:pt idx="275">
                  <c:v>6161.0084984860378</c:v>
                </c:pt>
                <c:pt idx="276">
                  <c:v>6125.8027356375451</c:v>
                </c:pt>
                <c:pt idx="277">
                  <c:v>6090.5969727890533</c:v>
                </c:pt>
                <c:pt idx="278">
                  <c:v>6055.3912099405607</c:v>
                </c:pt>
                <c:pt idx="279">
                  <c:v>6020.185447092068</c:v>
                </c:pt>
                <c:pt idx="280">
                  <c:v>5984.9796842435753</c:v>
                </c:pt>
                <c:pt idx="281">
                  <c:v>5949.7739213950827</c:v>
                </c:pt>
                <c:pt idx="282">
                  <c:v>5914.5681585465909</c:v>
                </c:pt>
                <c:pt idx="283">
                  <c:v>5879.3623956980991</c:v>
                </c:pt>
                <c:pt idx="284">
                  <c:v>5844.1566328496065</c:v>
                </c:pt>
                <c:pt idx="285">
                  <c:v>5808.9508700011138</c:v>
                </c:pt>
                <c:pt idx="286">
                  <c:v>5773.7451071526211</c:v>
                </c:pt>
                <c:pt idx="287">
                  <c:v>5738.5393443041285</c:v>
                </c:pt>
                <c:pt idx="288">
                  <c:v>5703.3335814556358</c:v>
                </c:pt>
                <c:pt idx="289">
                  <c:v>5668.1278186071449</c:v>
                </c:pt>
                <c:pt idx="290">
                  <c:v>5632.9220557586523</c:v>
                </c:pt>
                <c:pt idx="291">
                  <c:v>5597.7162929101596</c:v>
                </c:pt>
                <c:pt idx="292">
                  <c:v>5562.5105300616669</c:v>
                </c:pt>
                <c:pt idx="293">
                  <c:v>5527.3047672131743</c:v>
                </c:pt>
                <c:pt idx="294">
                  <c:v>5492.0990043646816</c:v>
                </c:pt>
                <c:pt idx="295">
                  <c:v>5456.8932415161898</c:v>
                </c:pt>
                <c:pt idx="296">
                  <c:v>5421.6874786676972</c:v>
                </c:pt>
                <c:pt idx="297">
                  <c:v>5386.4817158192054</c:v>
                </c:pt>
                <c:pt idx="298">
                  <c:v>5351.2759529707128</c:v>
                </c:pt>
                <c:pt idx="299">
                  <c:v>5316.0701901222201</c:v>
                </c:pt>
                <c:pt idx="300">
                  <c:v>5280.8644272737274</c:v>
                </c:pt>
                <c:pt idx="301">
                  <c:v>5245.6586644252357</c:v>
                </c:pt>
                <c:pt idx="302">
                  <c:v>5210.452901576743</c:v>
                </c:pt>
                <c:pt idx="303">
                  <c:v>5175.2471387282503</c:v>
                </c:pt>
                <c:pt idx="304">
                  <c:v>5140.0413758797586</c:v>
                </c:pt>
                <c:pt idx="305">
                  <c:v>5104.8356130312659</c:v>
                </c:pt>
                <c:pt idx="306">
                  <c:v>5069.6298501827732</c:v>
                </c:pt>
                <c:pt idx="307">
                  <c:v>5034.4240873342806</c:v>
                </c:pt>
                <c:pt idx="308">
                  <c:v>4999.2183244857888</c:v>
                </c:pt>
                <c:pt idx="309">
                  <c:v>4964.0125616372961</c:v>
                </c:pt>
                <c:pt idx="310">
                  <c:v>4928.8067987888044</c:v>
                </c:pt>
                <c:pt idx="311">
                  <c:v>4893.6010359403117</c:v>
                </c:pt>
                <c:pt idx="312">
                  <c:v>4858.395273091819</c:v>
                </c:pt>
                <c:pt idx="313">
                  <c:v>4823.1895102433264</c:v>
                </c:pt>
                <c:pt idx="314">
                  <c:v>4787.9837473948346</c:v>
                </c:pt>
                <c:pt idx="315">
                  <c:v>4752.7779845463419</c:v>
                </c:pt>
                <c:pt idx="316">
                  <c:v>4717.5722216978502</c:v>
                </c:pt>
                <c:pt idx="317">
                  <c:v>4682.3664588493575</c:v>
                </c:pt>
                <c:pt idx="318">
                  <c:v>4647.1606960008648</c:v>
                </c:pt>
                <c:pt idx="319">
                  <c:v>4611.9549331523722</c:v>
                </c:pt>
                <c:pt idx="320">
                  <c:v>4576.7491703038804</c:v>
                </c:pt>
                <c:pt idx="321">
                  <c:v>4541.5434074553878</c:v>
                </c:pt>
                <c:pt idx="322">
                  <c:v>4506.337644606896</c:v>
                </c:pt>
                <c:pt idx="323">
                  <c:v>4471.1318817584033</c:v>
                </c:pt>
                <c:pt idx="324">
                  <c:v>4435.9261189099107</c:v>
                </c:pt>
                <c:pt idx="325">
                  <c:v>4400.720356061418</c:v>
                </c:pt>
                <c:pt idx="326">
                  <c:v>4365.5145932129253</c:v>
                </c:pt>
                <c:pt idx="327">
                  <c:v>4330.3088303644336</c:v>
                </c:pt>
                <c:pt idx="328">
                  <c:v>4295.1030675159418</c:v>
                </c:pt>
                <c:pt idx="329">
                  <c:v>4259.8973046674491</c:v>
                </c:pt>
                <c:pt idx="330">
                  <c:v>4224.6915418189565</c:v>
                </c:pt>
                <c:pt idx="331">
                  <c:v>4189.4857789704638</c:v>
                </c:pt>
                <c:pt idx="332">
                  <c:v>4154.2800161219711</c:v>
                </c:pt>
                <c:pt idx="333">
                  <c:v>4119.0742532734785</c:v>
                </c:pt>
                <c:pt idx="334">
                  <c:v>4083.8684904249876</c:v>
                </c:pt>
                <c:pt idx="335">
                  <c:v>4048.6627275764949</c:v>
                </c:pt>
                <c:pt idx="336">
                  <c:v>4013.4569647280023</c:v>
                </c:pt>
                <c:pt idx="337">
                  <c:v>3978.2512018795096</c:v>
                </c:pt>
                <c:pt idx="338">
                  <c:v>3943.0454390310169</c:v>
                </c:pt>
                <c:pt idx="339">
                  <c:v>3907.8396761825243</c:v>
                </c:pt>
                <c:pt idx="340">
                  <c:v>3872.6339133340316</c:v>
                </c:pt>
                <c:pt idx="341">
                  <c:v>3837.4281504855408</c:v>
                </c:pt>
                <c:pt idx="342">
                  <c:v>3802.2223876370481</c:v>
                </c:pt>
                <c:pt idx="343">
                  <c:v>3767.0166247885554</c:v>
                </c:pt>
                <c:pt idx="344">
                  <c:v>3731.8108619400628</c:v>
                </c:pt>
                <c:pt idx="345">
                  <c:v>3696.605099091571</c:v>
                </c:pt>
                <c:pt idx="346">
                  <c:v>3661.3993362430783</c:v>
                </c:pt>
                <c:pt idx="347">
                  <c:v>3626.1935733945857</c:v>
                </c:pt>
                <c:pt idx="348">
                  <c:v>3590.987810546093</c:v>
                </c:pt>
                <c:pt idx="349">
                  <c:v>3555.7820476976012</c:v>
                </c:pt>
                <c:pt idx="350">
                  <c:v>3520.5762848491086</c:v>
                </c:pt>
                <c:pt idx="351">
                  <c:v>3485.3705220006159</c:v>
                </c:pt>
                <c:pt idx="352">
                  <c:v>3450.1647591521232</c:v>
                </c:pt>
                <c:pt idx="353">
                  <c:v>3414.9589963036306</c:v>
                </c:pt>
                <c:pt idx="354">
                  <c:v>3379.7532334551397</c:v>
                </c:pt>
                <c:pt idx="355">
                  <c:v>3344.547470606647</c:v>
                </c:pt>
                <c:pt idx="356">
                  <c:v>3309.3417077581544</c:v>
                </c:pt>
                <c:pt idx="357">
                  <c:v>3274.1359449096617</c:v>
                </c:pt>
                <c:pt idx="358">
                  <c:v>3238.9301820611699</c:v>
                </c:pt>
                <c:pt idx="359">
                  <c:v>3203.7244192126773</c:v>
                </c:pt>
                <c:pt idx="360">
                  <c:v>3168.5186563641846</c:v>
                </c:pt>
                <c:pt idx="361">
                  <c:v>3133.3128935156919</c:v>
                </c:pt>
                <c:pt idx="362">
                  <c:v>3098.1071306672002</c:v>
                </c:pt>
                <c:pt idx="363">
                  <c:v>3062.9013678187075</c:v>
                </c:pt>
                <c:pt idx="364">
                  <c:v>3027.6956049702148</c:v>
                </c:pt>
                <c:pt idx="365">
                  <c:v>2992.4898421217222</c:v>
                </c:pt>
                <c:pt idx="366">
                  <c:v>2957.2840792732313</c:v>
                </c:pt>
                <c:pt idx="367">
                  <c:v>2922.0783164247387</c:v>
                </c:pt>
                <c:pt idx="368">
                  <c:v>2886.872553576246</c:v>
                </c:pt>
                <c:pt idx="369">
                  <c:v>2851.6667907277533</c:v>
                </c:pt>
                <c:pt idx="370">
                  <c:v>2816.4610278792607</c:v>
                </c:pt>
                <c:pt idx="371">
                  <c:v>2781.255265030768</c:v>
                </c:pt>
                <c:pt idx="372">
                  <c:v>2746.0495021822753</c:v>
                </c:pt>
                <c:pt idx="373">
                  <c:v>2710.8437393337845</c:v>
                </c:pt>
                <c:pt idx="374">
                  <c:v>2675.6379764852918</c:v>
                </c:pt>
                <c:pt idx="375">
                  <c:v>2640.4322136367991</c:v>
                </c:pt>
                <c:pt idx="376">
                  <c:v>2605.2264507883065</c:v>
                </c:pt>
                <c:pt idx="377">
                  <c:v>2570.0206879398138</c:v>
                </c:pt>
                <c:pt idx="378">
                  <c:v>2534.8149250913229</c:v>
                </c:pt>
                <c:pt idx="379">
                  <c:v>2499.6091622428303</c:v>
                </c:pt>
                <c:pt idx="380">
                  <c:v>2464.4033993943376</c:v>
                </c:pt>
                <c:pt idx="381">
                  <c:v>2429.1976365458449</c:v>
                </c:pt>
                <c:pt idx="382">
                  <c:v>2393.9918736973523</c:v>
                </c:pt>
                <c:pt idx="383">
                  <c:v>2358.7861108488596</c:v>
                </c:pt>
                <c:pt idx="384">
                  <c:v>2323.5803480003669</c:v>
                </c:pt>
                <c:pt idx="385">
                  <c:v>2288.3745851518743</c:v>
                </c:pt>
                <c:pt idx="386">
                  <c:v>2253.1688223033834</c:v>
                </c:pt>
                <c:pt idx="387">
                  <c:v>2217.9630594548908</c:v>
                </c:pt>
                <c:pt idx="388">
                  <c:v>2182.7572966063981</c:v>
                </c:pt>
                <c:pt idx="389">
                  <c:v>2147.5515337579054</c:v>
                </c:pt>
                <c:pt idx="390">
                  <c:v>2112.3457709094146</c:v>
                </c:pt>
                <c:pt idx="391">
                  <c:v>2077.1400080609201</c:v>
                </c:pt>
                <c:pt idx="392">
                  <c:v>2041.9342452124292</c:v>
                </c:pt>
                <c:pt idx="393">
                  <c:v>2006.7284823639347</c:v>
                </c:pt>
                <c:pt idx="394">
                  <c:v>1971.5227195154439</c:v>
                </c:pt>
                <c:pt idx="395">
                  <c:v>1936.3169566669512</c:v>
                </c:pt>
                <c:pt idx="396">
                  <c:v>1901.1111938184586</c:v>
                </c:pt>
                <c:pt idx="397">
                  <c:v>1865.9054309699659</c:v>
                </c:pt>
                <c:pt idx="398">
                  <c:v>1830.6996681214732</c:v>
                </c:pt>
                <c:pt idx="399">
                  <c:v>1795.4939052729824</c:v>
                </c:pt>
                <c:pt idx="400">
                  <c:v>1760.2881424244897</c:v>
                </c:pt>
                <c:pt idx="401">
                  <c:v>1725.082379575997</c:v>
                </c:pt>
                <c:pt idx="402">
                  <c:v>1689.8766167275044</c:v>
                </c:pt>
                <c:pt idx="403">
                  <c:v>1654.6708538790117</c:v>
                </c:pt>
                <c:pt idx="404">
                  <c:v>1619.4650910305209</c:v>
                </c:pt>
                <c:pt idx="405">
                  <c:v>1584.2593281820264</c:v>
                </c:pt>
                <c:pt idx="406">
                  <c:v>1549.0535653335355</c:v>
                </c:pt>
                <c:pt idx="407">
                  <c:v>1513.8478024850428</c:v>
                </c:pt>
                <c:pt idx="408">
                  <c:v>1478.6420396365502</c:v>
                </c:pt>
                <c:pt idx="409">
                  <c:v>1443.4362767880575</c:v>
                </c:pt>
                <c:pt idx="410">
                  <c:v>1408.2305139395648</c:v>
                </c:pt>
                <c:pt idx="411">
                  <c:v>1373.024751091074</c:v>
                </c:pt>
                <c:pt idx="412">
                  <c:v>1337.8189882425813</c:v>
                </c:pt>
                <c:pt idx="413">
                  <c:v>1302.6132253940887</c:v>
                </c:pt>
                <c:pt idx="414">
                  <c:v>1267.407462545596</c:v>
                </c:pt>
                <c:pt idx="415">
                  <c:v>1232.2016996971033</c:v>
                </c:pt>
                <c:pt idx="416">
                  <c:v>1196.9959368486107</c:v>
                </c:pt>
                <c:pt idx="417">
                  <c:v>1161.790174000118</c:v>
                </c:pt>
                <c:pt idx="418">
                  <c:v>1126.5844111516271</c:v>
                </c:pt>
                <c:pt idx="419">
                  <c:v>1091.3786483031345</c:v>
                </c:pt>
                <c:pt idx="420">
                  <c:v>1056.1728854546418</c:v>
                </c:pt>
                <c:pt idx="421">
                  <c:v>1020.9671226061491</c:v>
                </c:pt>
                <c:pt idx="422">
                  <c:v>985.76135975765646</c:v>
                </c:pt>
                <c:pt idx="423">
                  <c:v>950.55559690916562</c:v>
                </c:pt>
                <c:pt idx="424">
                  <c:v>915.34983406067113</c:v>
                </c:pt>
                <c:pt idx="425">
                  <c:v>880.14407121218028</c:v>
                </c:pt>
                <c:pt idx="426">
                  <c:v>844.93830836368761</c:v>
                </c:pt>
                <c:pt idx="427">
                  <c:v>809.73254551519494</c:v>
                </c:pt>
                <c:pt idx="428">
                  <c:v>774.52678266670227</c:v>
                </c:pt>
                <c:pt idx="429">
                  <c:v>739.32101981820961</c:v>
                </c:pt>
                <c:pt idx="430">
                  <c:v>704.11525696971694</c:v>
                </c:pt>
                <c:pt idx="431">
                  <c:v>668.90949412122609</c:v>
                </c:pt>
                <c:pt idx="432">
                  <c:v>633.70373127273342</c:v>
                </c:pt>
                <c:pt idx="433">
                  <c:v>598.49796842424075</c:v>
                </c:pt>
                <c:pt idx="434">
                  <c:v>563.29220557574808</c:v>
                </c:pt>
                <c:pt idx="435">
                  <c:v>528.08644272725724</c:v>
                </c:pt>
                <c:pt idx="436">
                  <c:v>492.88067987876275</c:v>
                </c:pt>
                <c:pt idx="437">
                  <c:v>457.6749170302719</c:v>
                </c:pt>
                <c:pt idx="438">
                  <c:v>422.46915418177741</c:v>
                </c:pt>
                <c:pt idx="439">
                  <c:v>387.26339133328656</c:v>
                </c:pt>
                <c:pt idx="440">
                  <c:v>352.0576284847939</c:v>
                </c:pt>
                <c:pt idx="441">
                  <c:v>316.85186563630123</c:v>
                </c:pt>
                <c:pt idx="442">
                  <c:v>281.64610278780856</c:v>
                </c:pt>
                <c:pt idx="443">
                  <c:v>246.44033993931589</c:v>
                </c:pt>
                <c:pt idx="444">
                  <c:v>211.23457709082504</c:v>
                </c:pt>
                <c:pt idx="445">
                  <c:v>176.02881424233237</c:v>
                </c:pt>
                <c:pt idx="446">
                  <c:v>140.82305139383971</c:v>
                </c:pt>
                <c:pt idx="447">
                  <c:v>105.61728854534704</c:v>
                </c:pt>
                <c:pt idx="448">
                  <c:v>70.411525696854369</c:v>
                </c:pt>
                <c:pt idx="449">
                  <c:v>35.20576284836352</c:v>
                </c:pt>
                <c:pt idx="450">
                  <c:v>-1.3096723705530167E-10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EF-4B82-A627-C2AF846E3A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513711"/>
        <c:axId val="640517871"/>
      </c:scatterChart>
      <c:valAx>
        <c:axId val="640513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17871"/>
        <c:crosses val="autoZero"/>
        <c:crossBetween val="midCat"/>
      </c:valAx>
      <c:valAx>
        <c:axId val="6405178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0513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Mfeq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6'!$I$41:$I$491</c:f>
              <c:numCache>
                <c:formatCode>General</c:formatCode>
                <c:ptCount val="451"/>
                <c:pt idx="0">
                  <c:v>0</c:v>
                </c:pt>
                <c:pt idx="1">
                  <c:v>39.120705570388942</c:v>
                </c:pt>
                <c:pt idx="2">
                  <c:v>78.241411140777885</c:v>
                </c:pt>
                <c:pt idx="3">
                  <c:v>117.36211671116683</c:v>
                </c:pt>
                <c:pt idx="4">
                  <c:v>156.48282228155577</c:v>
                </c:pt>
                <c:pt idx="5">
                  <c:v>195.60352785194468</c:v>
                </c:pt>
                <c:pt idx="6">
                  <c:v>234.72423342233361</c:v>
                </c:pt>
                <c:pt idx="7">
                  <c:v>273.84493899272258</c:v>
                </c:pt>
                <c:pt idx="8">
                  <c:v>312.96564456311148</c:v>
                </c:pt>
                <c:pt idx="9">
                  <c:v>352.08635013350039</c:v>
                </c:pt>
                <c:pt idx="10">
                  <c:v>391.2070557038893</c:v>
                </c:pt>
                <c:pt idx="11">
                  <c:v>430.3277612742782</c:v>
                </c:pt>
                <c:pt idx="12">
                  <c:v>469.44846684466722</c:v>
                </c:pt>
                <c:pt idx="13">
                  <c:v>508.56917241505619</c:v>
                </c:pt>
                <c:pt idx="14">
                  <c:v>547.68987798544526</c:v>
                </c:pt>
                <c:pt idx="15">
                  <c:v>586.81058355583411</c:v>
                </c:pt>
                <c:pt idx="16">
                  <c:v>625.93128912622308</c:v>
                </c:pt>
                <c:pt idx="17">
                  <c:v>665.05199469661204</c:v>
                </c:pt>
                <c:pt idx="18">
                  <c:v>704.17270026700101</c:v>
                </c:pt>
                <c:pt idx="19">
                  <c:v>743.29340583739008</c:v>
                </c:pt>
                <c:pt idx="20">
                  <c:v>782.41411140777882</c:v>
                </c:pt>
                <c:pt idx="21">
                  <c:v>821.5348169781679</c:v>
                </c:pt>
                <c:pt idx="22">
                  <c:v>860.65552254855675</c:v>
                </c:pt>
                <c:pt idx="23">
                  <c:v>899.77622811894582</c:v>
                </c:pt>
                <c:pt idx="24">
                  <c:v>938.89693368933479</c:v>
                </c:pt>
                <c:pt idx="25">
                  <c:v>978.01763925972375</c:v>
                </c:pt>
                <c:pt idx="26">
                  <c:v>1017.1383448301127</c:v>
                </c:pt>
                <c:pt idx="27">
                  <c:v>1056.2590504005018</c:v>
                </c:pt>
                <c:pt idx="28">
                  <c:v>1095.3797559708908</c:v>
                </c:pt>
                <c:pt idx="29">
                  <c:v>1134.5004615412797</c:v>
                </c:pt>
                <c:pt idx="30">
                  <c:v>1173.6211671116685</c:v>
                </c:pt>
                <c:pt idx="31">
                  <c:v>1212.7418726820576</c:v>
                </c:pt>
                <c:pt idx="32">
                  <c:v>1251.8625782524466</c:v>
                </c:pt>
                <c:pt idx="33">
                  <c:v>1290.9832838228356</c:v>
                </c:pt>
                <c:pt idx="34">
                  <c:v>1330.1039893932245</c:v>
                </c:pt>
                <c:pt idx="35">
                  <c:v>1369.2246949636135</c:v>
                </c:pt>
                <c:pt idx="36">
                  <c:v>1408.3454005340025</c:v>
                </c:pt>
                <c:pt idx="37">
                  <c:v>1447.4661061043914</c:v>
                </c:pt>
                <c:pt idx="38">
                  <c:v>1486.5868116747806</c:v>
                </c:pt>
                <c:pt idx="39">
                  <c:v>1525.7075172451694</c:v>
                </c:pt>
                <c:pt idx="40">
                  <c:v>1564.8282228155581</c:v>
                </c:pt>
                <c:pt idx="41">
                  <c:v>1603.9489283859468</c:v>
                </c:pt>
                <c:pt idx="42">
                  <c:v>1643.0696339563358</c:v>
                </c:pt>
                <c:pt idx="43">
                  <c:v>1682.1903395267248</c:v>
                </c:pt>
                <c:pt idx="44">
                  <c:v>1721.3110450971135</c:v>
                </c:pt>
                <c:pt idx="45">
                  <c:v>1760.4317506675022</c:v>
                </c:pt>
                <c:pt idx="46">
                  <c:v>1799.552456237891</c:v>
                </c:pt>
                <c:pt idx="47">
                  <c:v>1838.6731618082799</c:v>
                </c:pt>
                <c:pt idx="48">
                  <c:v>1877.7938673786684</c:v>
                </c:pt>
                <c:pt idx="49">
                  <c:v>1916.9145729490574</c:v>
                </c:pt>
                <c:pt idx="50">
                  <c:v>1956.0352785194461</c:v>
                </c:pt>
                <c:pt idx="51">
                  <c:v>1995.1559840898349</c:v>
                </c:pt>
                <c:pt idx="52">
                  <c:v>2034.2766896602238</c:v>
                </c:pt>
                <c:pt idx="53">
                  <c:v>2073.3973952306123</c:v>
                </c:pt>
                <c:pt idx="54">
                  <c:v>2112.5181008010018</c:v>
                </c:pt>
                <c:pt idx="55">
                  <c:v>2151.6388063713903</c:v>
                </c:pt>
                <c:pt idx="56">
                  <c:v>2190.7595119417792</c:v>
                </c:pt>
                <c:pt idx="57">
                  <c:v>2229.8802175121677</c:v>
                </c:pt>
                <c:pt idx="58">
                  <c:v>2269.0009230825567</c:v>
                </c:pt>
                <c:pt idx="59">
                  <c:v>2308.1216286529452</c:v>
                </c:pt>
                <c:pt idx="60">
                  <c:v>2347.2423342233342</c:v>
                </c:pt>
                <c:pt idx="61">
                  <c:v>2386.3630397937227</c:v>
                </c:pt>
                <c:pt idx="62">
                  <c:v>2425.4837453641121</c:v>
                </c:pt>
                <c:pt idx="63">
                  <c:v>2464.6044509345006</c:v>
                </c:pt>
                <c:pt idx="64">
                  <c:v>2503.7251565048896</c:v>
                </c:pt>
                <c:pt idx="65">
                  <c:v>2542.8458620752781</c:v>
                </c:pt>
                <c:pt idx="66">
                  <c:v>2581.9665676456671</c:v>
                </c:pt>
                <c:pt idx="67">
                  <c:v>2621.087273216056</c:v>
                </c:pt>
                <c:pt idx="68">
                  <c:v>2660.2079787864445</c:v>
                </c:pt>
                <c:pt idx="69">
                  <c:v>2699.3286843568335</c:v>
                </c:pt>
                <c:pt idx="70">
                  <c:v>2738.449389927222</c:v>
                </c:pt>
                <c:pt idx="71">
                  <c:v>2777.570095497611</c:v>
                </c:pt>
                <c:pt idx="72">
                  <c:v>2816.6908010679999</c:v>
                </c:pt>
                <c:pt idx="73">
                  <c:v>2855.8115066383884</c:v>
                </c:pt>
                <c:pt idx="74">
                  <c:v>2894.9322122087774</c:v>
                </c:pt>
                <c:pt idx="75">
                  <c:v>2934.0529177791659</c:v>
                </c:pt>
                <c:pt idx="76">
                  <c:v>2973.1736233495549</c:v>
                </c:pt>
                <c:pt idx="77">
                  <c:v>3012.2943289199438</c:v>
                </c:pt>
                <c:pt idx="78">
                  <c:v>3051.4150344903323</c:v>
                </c:pt>
                <c:pt idx="79">
                  <c:v>3090.5357400607213</c:v>
                </c:pt>
                <c:pt idx="80">
                  <c:v>3129.6564456311103</c:v>
                </c:pt>
                <c:pt idx="81">
                  <c:v>3168.7771512014988</c:v>
                </c:pt>
                <c:pt idx="82">
                  <c:v>3207.8978567718877</c:v>
                </c:pt>
                <c:pt idx="83">
                  <c:v>3247.0185623422763</c:v>
                </c:pt>
                <c:pt idx="84">
                  <c:v>3286.1392679126652</c:v>
                </c:pt>
                <c:pt idx="85">
                  <c:v>3325.2599734830542</c:v>
                </c:pt>
                <c:pt idx="86">
                  <c:v>3364.3806790534431</c:v>
                </c:pt>
                <c:pt idx="87">
                  <c:v>3403.5013846238317</c:v>
                </c:pt>
                <c:pt idx="88">
                  <c:v>3442.6220901942202</c:v>
                </c:pt>
                <c:pt idx="89">
                  <c:v>3481.7427957646091</c:v>
                </c:pt>
                <c:pt idx="90">
                  <c:v>3520.8635013349981</c:v>
                </c:pt>
                <c:pt idx="91">
                  <c:v>3559.9842069053866</c:v>
                </c:pt>
                <c:pt idx="92">
                  <c:v>3599.1049124757756</c:v>
                </c:pt>
                <c:pt idx="93">
                  <c:v>3638.2256180461645</c:v>
                </c:pt>
                <c:pt idx="94">
                  <c:v>3677.3463236165535</c:v>
                </c:pt>
                <c:pt idx="95">
                  <c:v>3716.467029186942</c:v>
                </c:pt>
                <c:pt idx="96">
                  <c:v>3755.5877347573305</c:v>
                </c:pt>
                <c:pt idx="97">
                  <c:v>3794.7084403277199</c:v>
                </c:pt>
                <c:pt idx="98">
                  <c:v>3833.8291458981084</c:v>
                </c:pt>
                <c:pt idx="99">
                  <c:v>3872.9498514684974</c:v>
                </c:pt>
                <c:pt idx="100">
                  <c:v>3912.0705570388859</c:v>
                </c:pt>
                <c:pt idx="101">
                  <c:v>3951.1912626092749</c:v>
                </c:pt>
                <c:pt idx="102">
                  <c:v>3990.3119681796638</c:v>
                </c:pt>
                <c:pt idx="103">
                  <c:v>4029.4326737500528</c:v>
                </c:pt>
                <c:pt idx="104">
                  <c:v>4068.5533793204413</c:v>
                </c:pt>
                <c:pt idx="105">
                  <c:v>4107.6740848908303</c:v>
                </c:pt>
                <c:pt idx="106">
                  <c:v>4146.7947904612192</c:v>
                </c:pt>
                <c:pt idx="107">
                  <c:v>4185.9154960316073</c:v>
                </c:pt>
                <c:pt idx="108">
                  <c:v>4225.0362016019963</c:v>
                </c:pt>
                <c:pt idx="109">
                  <c:v>4264.1569071723852</c:v>
                </c:pt>
                <c:pt idx="110">
                  <c:v>4303.2776127427733</c:v>
                </c:pt>
                <c:pt idx="111">
                  <c:v>4342.3983183131631</c:v>
                </c:pt>
                <c:pt idx="112">
                  <c:v>4381.5190238835521</c:v>
                </c:pt>
                <c:pt idx="113">
                  <c:v>4420.6397294539411</c:v>
                </c:pt>
                <c:pt idx="114">
                  <c:v>4459.7604350243291</c:v>
                </c:pt>
                <c:pt idx="115">
                  <c:v>4498.8811405947181</c:v>
                </c:pt>
                <c:pt idx="116">
                  <c:v>4538.0018461651061</c:v>
                </c:pt>
                <c:pt idx="117">
                  <c:v>4577.1225517354951</c:v>
                </c:pt>
                <c:pt idx="118">
                  <c:v>4616.243257305885</c:v>
                </c:pt>
                <c:pt idx="119">
                  <c:v>4655.363962876273</c:v>
                </c:pt>
                <c:pt idx="120">
                  <c:v>4694.484668446662</c:v>
                </c:pt>
                <c:pt idx="121">
                  <c:v>4733.6053740170501</c:v>
                </c:pt>
                <c:pt idx="122">
                  <c:v>4772.7260795874399</c:v>
                </c:pt>
                <c:pt idx="123">
                  <c:v>4811.846785157828</c:v>
                </c:pt>
                <c:pt idx="124">
                  <c:v>4850.9674907282169</c:v>
                </c:pt>
                <c:pt idx="125">
                  <c:v>4890.0881962986059</c:v>
                </c:pt>
                <c:pt idx="126">
                  <c:v>4929.2089018689949</c:v>
                </c:pt>
                <c:pt idx="127">
                  <c:v>4968.3296074393829</c:v>
                </c:pt>
                <c:pt idx="128">
                  <c:v>5007.4503130097719</c:v>
                </c:pt>
                <c:pt idx="129">
                  <c:v>5046.5710185801609</c:v>
                </c:pt>
                <c:pt idx="130">
                  <c:v>5085.6917241505507</c:v>
                </c:pt>
                <c:pt idx="131">
                  <c:v>5124.8124297209388</c:v>
                </c:pt>
                <c:pt idx="132">
                  <c:v>5163.9331352913277</c:v>
                </c:pt>
                <c:pt idx="133">
                  <c:v>5203.0538408617167</c:v>
                </c:pt>
                <c:pt idx="134">
                  <c:v>5242.1745464321057</c:v>
                </c:pt>
                <c:pt idx="135">
                  <c:v>5281.2952520024946</c:v>
                </c:pt>
                <c:pt idx="136">
                  <c:v>5320.4159575728818</c:v>
                </c:pt>
                <c:pt idx="137">
                  <c:v>5359.5366631432717</c:v>
                </c:pt>
                <c:pt idx="138">
                  <c:v>5398.6573687136606</c:v>
                </c:pt>
                <c:pt idx="139">
                  <c:v>5437.7780742840496</c:v>
                </c:pt>
                <c:pt idx="140">
                  <c:v>5476.8987798544385</c:v>
                </c:pt>
                <c:pt idx="141">
                  <c:v>5516.0194854248275</c:v>
                </c:pt>
                <c:pt idx="142">
                  <c:v>5555.1401909952156</c:v>
                </c:pt>
                <c:pt idx="143">
                  <c:v>5594.2608965656045</c:v>
                </c:pt>
                <c:pt idx="144">
                  <c:v>5633.3816021359935</c:v>
                </c:pt>
                <c:pt idx="145">
                  <c:v>5672.5023077063825</c:v>
                </c:pt>
                <c:pt idx="146">
                  <c:v>5711.6230132767714</c:v>
                </c:pt>
                <c:pt idx="147">
                  <c:v>5750.7437188471595</c:v>
                </c:pt>
                <c:pt idx="148">
                  <c:v>5789.8644244175484</c:v>
                </c:pt>
                <c:pt idx="149">
                  <c:v>5828.9851299879374</c:v>
                </c:pt>
                <c:pt idx="150">
                  <c:v>5868.1058355583264</c:v>
                </c:pt>
                <c:pt idx="151">
                  <c:v>5907.2265411287153</c:v>
                </c:pt>
                <c:pt idx="152">
                  <c:v>5946.3472466991025</c:v>
                </c:pt>
                <c:pt idx="153">
                  <c:v>5985.4679522694923</c:v>
                </c:pt>
                <c:pt idx="154">
                  <c:v>6024.5886578398804</c:v>
                </c:pt>
                <c:pt idx="155">
                  <c:v>6063.7093634102703</c:v>
                </c:pt>
                <c:pt idx="156">
                  <c:v>6102.8300689806592</c:v>
                </c:pt>
                <c:pt idx="157">
                  <c:v>6141.9507745510473</c:v>
                </c:pt>
                <c:pt idx="158">
                  <c:v>6181.0714801214353</c:v>
                </c:pt>
                <c:pt idx="159">
                  <c:v>6220.1921856918243</c:v>
                </c:pt>
                <c:pt idx="160">
                  <c:v>6259.3128912622142</c:v>
                </c:pt>
                <c:pt idx="161">
                  <c:v>6298.4335968326031</c:v>
                </c:pt>
                <c:pt idx="162">
                  <c:v>6337.5543024029921</c:v>
                </c:pt>
                <c:pt idx="163">
                  <c:v>6376.675007973382</c:v>
                </c:pt>
                <c:pt idx="164">
                  <c:v>6415.7957135437709</c:v>
                </c:pt>
                <c:pt idx="165">
                  <c:v>6454.9164191141608</c:v>
                </c:pt>
                <c:pt idx="166">
                  <c:v>6494.0371246845498</c:v>
                </c:pt>
                <c:pt idx="167">
                  <c:v>6533.1578302549397</c:v>
                </c:pt>
                <c:pt idx="168">
                  <c:v>6572.2785358253295</c:v>
                </c:pt>
                <c:pt idx="169">
                  <c:v>6611.3992413957185</c:v>
                </c:pt>
                <c:pt idx="170">
                  <c:v>6650.5199469661084</c:v>
                </c:pt>
                <c:pt idx="171">
                  <c:v>6689.6406525364973</c:v>
                </c:pt>
                <c:pt idx="172">
                  <c:v>6728.7613581068872</c:v>
                </c:pt>
                <c:pt idx="173">
                  <c:v>6767.8820636772771</c:v>
                </c:pt>
                <c:pt idx="174">
                  <c:v>6807.002769247666</c:v>
                </c:pt>
                <c:pt idx="175">
                  <c:v>6846.123474818055</c:v>
                </c:pt>
                <c:pt idx="176">
                  <c:v>6885.2441803884449</c:v>
                </c:pt>
                <c:pt idx="177">
                  <c:v>6924.3648859588347</c:v>
                </c:pt>
                <c:pt idx="178">
                  <c:v>6963.4855915292246</c:v>
                </c:pt>
                <c:pt idx="179">
                  <c:v>7002.6062970996145</c:v>
                </c:pt>
                <c:pt idx="180">
                  <c:v>11731.496312138754</c:v>
                </c:pt>
                <c:pt idx="181">
                  <c:v>11688.046325797499</c:v>
                </c:pt>
                <c:pt idx="182">
                  <c:v>11644.596339456242</c:v>
                </c:pt>
                <c:pt idx="183">
                  <c:v>11601.146353114988</c:v>
                </c:pt>
                <c:pt idx="184">
                  <c:v>11557.696366773733</c:v>
                </c:pt>
                <c:pt idx="185">
                  <c:v>11514.246380432476</c:v>
                </c:pt>
                <c:pt idx="186">
                  <c:v>11470.796394091223</c:v>
                </c:pt>
                <c:pt idx="187">
                  <c:v>11427.346407749968</c:v>
                </c:pt>
                <c:pt idx="188">
                  <c:v>11383.896421408712</c:v>
                </c:pt>
                <c:pt idx="189">
                  <c:v>11340.446435067457</c:v>
                </c:pt>
                <c:pt idx="190">
                  <c:v>11296.996448726202</c:v>
                </c:pt>
                <c:pt idx="191">
                  <c:v>11253.546462384946</c:v>
                </c:pt>
                <c:pt idx="192">
                  <c:v>11210.096476043691</c:v>
                </c:pt>
                <c:pt idx="193">
                  <c:v>11166.646489702436</c:v>
                </c:pt>
                <c:pt idx="194">
                  <c:v>11123.196503361181</c:v>
                </c:pt>
                <c:pt idx="195">
                  <c:v>11079.746517019925</c:v>
                </c:pt>
                <c:pt idx="196">
                  <c:v>11036.29653067867</c:v>
                </c:pt>
                <c:pt idx="197">
                  <c:v>10992.846544337415</c:v>
                </c:pt>
                <c:pt idx="198">
                  <c:v>10949.39655799616</c:v>
                </c:pt>
                <c:pt idx="199">
                  <c:v>10905.946571654904</c:v>
                </c:pt>
                <c:pt idx="200">
                  <c:v>10862.496585313649</c:v>
                </c:pt>
                <c:pt idx="201">
                  <c:v>10819.046598972394</c:v>
                </c:pt>
                <c:pt idx="202">
                  <c:v>10775.59661263114</c:v>
                </c:pt>
                <c:pt idx="203">
                  <c:v>10732.146626289883</c:v>
                </c:pt>
                <c:pt idx="204">
                  <c:v>10688.696639948628</c:v>
                </c:pt>
                <c:pt idx="205">
                  <c:v>10645.246653607373</c:v>
                </c:pt>
                <c:pt idx="206">
                  <c:v>10601.796667266117</c:v>
                </c:pt>
                <c:pt idx="207">
                  <c:v>10558.346680924862</c:v>
                </c:pt>
                <c:pt idx="208">
                  <c:v>10514.896694583607</c:v>
                </c:pt>
                <c:pt idx="209">
                  <c:v>10471.446708242353</c:v>
                </c:pt>
                <c:pt idx="210">
                  <c:v>10427.996721901098</c:v>
                </c:pt>
                <c:pt idx="211">
                  <c:v>10384.546735559841</c:v>
                </c:pt>
                <c:pt idx="212">
                  <c:v>10341.096749218586</c:v>
                </c:pt>
                <c:pt idx="213">
                  <c:v>10297.646762877332</c:v>
                </c:pt>
                <c:pt idx="214">
                  <c:v>10254.196776536075</c:v>
                </c:pt>
                <c:pt idx="215">
                  <c:v>10210.74679019482</c:v>
                </c:pt>
                <c:pt idx="216">
                  <c:v>10167.296803853566</c:v>
                </c:pt>
                <c:pt idx="217">
                  <c:v>10123.846817512311</c:v>
                </c:pt>
                <c:pt idx="218">
                  <c:v>10080.396831171056</c:v>
                </c:pt>
                <c:pt idx="219">
                  <c:v>10036.946844829801</c:v>
                </c:pt>
                <c:pt idx="220">
                  <c:v>9993.4968584885446</c:v>
                </c:pt>
                <c:pt idx="221">
                  <c:v>9950.046872147288</c:v>
                </c:pt>
                <c:pt idx="222">
                  <c:v>9906.5968858060351</c:v>
                </c:pt>
                <c:pt idx="223">
                  <c:v>9863.1468994647803</c:v>
                </c:pt>
                <c:pt idx="224">
                  <c:v>9819.6969131235237</c:v>
                </c:pt>
                <c:pt idx="225">
                  <c:v>9776.2469267822689</c:v>
                </c:pt>
                <c:pt idx="226">
                  <c:v>9732.7969404410142</c:v>
                </c:pt>
                <c:pt idx="227">
                  <c:v>9689.3469540997576</c:v>
                </c:pt>
                <c:pt idx="228">
                  <c:v>9645.8969677585028</c:v>
                </c:pt>
                <c:pt idx="229">
                  <c:v>9602.446981417248</c:v>
                </c:pt>
                <c:pt idx="230">
                  <c:v>9558.9969950759914</c:v>
                </c:pt>
                <c:pt idx="231">
                  <c:v>9515.5470087347385</c:v>
                </c:pt>
                <c:pt idx="232">
                  <c:v>9472.0970223934819</c:v>
                </c:pt>
                <c:pt idx="233">
                  <c:v>9428.6470360522271</c:v>
                </c:pt>
                <c:pt idx="234">
                  <c:v>9385.1970497109705</c:v>
                </c:pt>
                <c:pt idx="235">
                  <c:v>9341.7470633697158</c:v>
                </c:pt>
                <c:pt idx="236">
                  <c:v>9298.297077028461</c:v>
                </c:pt>
                <c:pt idx="237">
                  <c:v>9254.8470906872062</c:v>
                </c:pt>
                <c:pt idx="238">
                  <c:v>9211.3971043459496</c:v>
                </c:pt>
                <c:pt idx="239">
                  <c:v>9167.9471180046949</c:v>
                </c:pt>
                <c:pt idx="240">
                  <c:v>9124.4971316634401</c:v>
                </c:pt>
                <c:pt idx="241">
                  <c:v>9081.0471453221853</c:v>
                </c:pt>
                <c:pt idx="242">
                  <c:v>9037.5971589809287</c:v>
                </c:pt>
                <c:pt idx="243">
                  <c:v>8994.147172639674</c:v>
                </c:pt>
                <c:pt idx="244">
                  <c:v>8950.6971862984174</c:v>
                </c:pt>
                <c:pt idx="245">
                  <c:v>8907.2471999571644</c:v>
                </c:pt>
                <c:pt idx="246">
                  <c:v>8863.7972136159078</c:v>
                </c:pt>
                <c:pt idx="247">
                  <c:v>8820.3472272746531</c:v>
                </c:pt>
                <c:pt idx="248">
                  <c:v>8776.8972409333965</c:v>
                </c:pt>
                <c:pt idx="249">
                  <c:v>8733.4472545921417</c:v>
                </c:pt>
                <c:pt idx="250">
                  <c:v>8689.9972682508869</c:v>
                </c:pt>
                <c:pt idx="251">
                  <c:v>8646.547281909634</c:v>
                </c:pt>
                <c:pt idx="252">
                  <c:v>8603.0972955683774</c:v>
                </c:pt>
                <c:pt idx="253">
                  <c:v>8559.6473092271208</c:v>
                </c:pt>
                <c:pt idx="254">
                  <c:v>8516.1973228858678</c:v>
                </c:pt>
                <c:pt idx="255">
                  <c:v>8472.7473365446112</c:v>
                </c:pt>
                <c:pt idx="256">
                  <c:v>8429.2973502033565</c:v>
                </c:pt>
                <c:pt idx="257">
                  <c:v>8385.8473638620999</c:v>
                </c:pt>
                <c:pt idx="258">
                  <c:v>8342.3973775208451</c:v>
                </c:pt>
                <c:pt idx="259">
                  <c:v>8298.9473911795903</c:v>
                </c:pt>
                <c:pt idx="260">
                  <c:v>8255.4974048383338</c:v>
                </c:pt>
                <c:pt idx="261">
                  <c:v>8212.047418497079</c:v>
                </c:pt>
                <c:pt idx="262">
                  <c:v>8168.5974321558242</c:v>
                </c:pt>
                <c:pt idx="263">
                  <c:v>8125.1474458145694</c:v>
                </c:pt>
                <c:pt idx="264">
                  <c:v>8081.6974594733138</c:v>
                </c:pt>
                <c:pt idx="265">
                  <c:v>8038.2474731320599</c:v>
                </c:pt>
                <c:pt idx="266">
                  <c:v>7994.7974867908042</c:v>
                </c:pt>
                <c:pt idx="267">
                  <c:v>7951.3475004495476</c:v>
                </c:pt>
                <c:pt idx="268">
                  <c:v>7907.8975141082929</c:v>
                </c:pt>
                <c:pt idx="269">
                  <c:v>7864.4475277670381</c:v>
                </c:pt>
                <c:pt idx="270">
                  <c:v>7820.9975414257833</c:v>
                </c:pt>
                <c:pt idx="271">
                  <c:v>7777.5475550845276</c:v>
                </c:pt>
                <c:pt idx="272">
                  <c:v>7734.0975687432729</c:v>
                </c:pt>
                <c:pt idx="273">
                  <c:v>7690.6475824020181</c:v>
                </c:pt>
                <c:pt idx="274">
                  <c:v>7647.1975960607615</c:v>
                </c:pt>
                <c:pt idx="275">
                  <c:v>7603.7476097195067</c:v>
                </c:pt>
                <c:pt idx="276">
                  <c:v>7560.297623378252</c:v>
                </c:pt>
                <c:pt idx="277">
                  <c:v>7516.8476370369963</c:v>
                </c:pt>
                <c:pt idx="278">
                  <c:v>7473.3976506957406</c:v>
                </c:pt>
                <c:pt idx="279">
                  <c:v>7429.9476643544849</c:v>
                </c:pt>
                <c:pt idx="280">
                  <c:v>7386.4976780132301</c:v>
                </c:pt>
                <c:pt idx="281">
                  <c:v>7343.0476916719745</c:v>
                </c:pt>
                <c:pt idx="282">
                  <c:v>7299.5977053307206</c:v>
                </c:pt>
                <c:pt idx="283">
                  <c:v>7256.1477189894658</c:v>
                </c:pt>
                <c:pt idx="284">
                  <c:v>7212.6977326482101</c:v>
                </c:pt>
                <c:pt idx="285">
                  <c:v>7169.2477463069545</c:v>
                </c:pt>
                <c:pt idx="286">
                  <c:v>7125.7977599656979</c:v>
                </c:pt>
                <c:pt idx="287">
                  <c:v>7082.347773624444</c:v>
                </c:pt>
                <c:pt idx="288">
                  <c:v>7038.8977872831883</c:v>
                </c:pt>
                <c:pt idx="289">
                  <c:v>6995.4478009419336</c:v>
                </c:pt>
                <c:pt idx="290">
                  <c:v>6951.9978146006779</c:v>
                </c:pt>
                <c:pt idx="291">
                  <c:v>6908.5478282594231</c:v>
                </c:pt>
                <c:pt idx="292">
                  <c:v>6865.0978419181683</c:v>
                </c:pt>
                <c:pt idx="293">
                  <c:v>6821.6478555769118</c:v>
                </c:pt>
                <c:pt idx="294">
                  <c:v>6778.197869235657</c:v>
                </c:pt>
                <c:pt idx="295">
                  <c:v>6734.7478828944022</c:v>
                </c:pt>
                <c:pt idx="296">
                  <c:v>6691.2978965531456</c:v>
                </c:pt>
                <c:pt idx="297">
                  <c:v>6647.8479102118918</c:v>
                </c:pt>
                <c:pt idx="298">
                  <c:v>6604.3979238706361</c:v>
                </c:pt>
                <c:pt idx="299">
                  <c:v>6560.9479375293813</c:v>
                </c:pt>
                <c:pt idx="300">
                  <c:v>6517.4979511881247</c:v>
                </c:pt>
                <c:pt idx="301">
                  <c:v>6474.0479648468709</c:v>
                </c:pt>
                <c:pt idx="302">
                  <c:v>6430.5979785056152</c:v>
                </c:pt>
                <c:pt idx="303">
                  <c:v>6387.1479921643595</c:v>
                </c:pt>
                <c:pt idx="304">
                  <c:v>6343.6980058231047</c:v>
                </c:pt>
                <c:pt idx="305">
                  <c:v>6300.24801948185</c:v>
                </c:pt>
                <c:pt idx="306">
                  <c:v>6256.7980331405952</c:v>
                </c:pt>
                <c:pt idx="307">
                  <c:v>6213.3480467993386</c:v>
                </c:pt>
                <c:pt idx="308">
                  <c:v>6169.8980604580829</c:v>
                </c:pt>
                <c:pt idx="309">
                  <c:v>6126.448074116829</c:v>
                </c:pt>
                <c:pt idx="310">
                  <c:v>6082.9980877755734</c:v>
                </c:pt>
                <c:pt idx="311">
                  <c:v>6039.5481014343177</c:v>
                </c:pt>
                <c:pt idx="312">
                  <c:v>5996.0981150930638</c:v>
                </c:pt>
                <c:pt idx="313">
                  <c:v>5952.6481287518081</c:v>
                </c:pt>
                <c:pt idx="314">
                  <c:v>5909.1981424105534</c:v>
                </c:pt>
                <c:pt idx="315">
                  <c:v>5865.7481560692968</c:v>
                </c:pt>
                <c:pt idx="316">
                  <c:v>5822.298169728042</c:v>
                </c:pt>
                <c:pt idx="317">
                  <c:v>5778.8481833867872</c:v>
                </c:pt>
                <c:pt idx="318">
                  <c:v>5735.3981970455316</c:v>
                </c:pt>
                <c:pt idx="319">
                  <c:v>5691.9482107042768</c:v>
                </c:pt>
                <c:pt idx="320">
                  <c:v>5648.4982243630211</c:v>
                </c:pt>
                <c:pt idx="321">
                  <c:v>5605.0482380217654</c:v>
                </c:pt>
                <c:pt idx="322">
                  <c:v>5561.5982516805107</c:v>
                </c:pt>
                <c:pt idx="323">
                  <c:v>5518.1482653392559</c:v>
                </c:pt>
                <c:pt idx="324">
                  <c:v>5474.6982789980002</c:v>
                </c:pt>
                <c:pt idx="325">
                  <c:v>5431.2482926567445</c:v>
                </c:pt>
                <c:pt idx="326">
                  <c:v>5387.7983063154879</c:v>
                </c:pt>
                <c:pt idx="327">
                  <c:v>5344.348319974235</c:v>
                </c:pt>
                <c:pt idx="328">
                  <c:v>5300.8983336329793</c:v>
                </c:pt>
                <c:pt idx="329">
                  <c:v>5257.4483472917236</c:v>
                </c:pt>
                <c:pt idx="330">
                  <c:v>5213.9983609504689</c:v>
                </c:pt>
                <c:pt idx="331">
                  <c:v>5170.5483746092141</c:v>
                </c:pt>
                <c:pt idx="332">
                  <c:v>5127.0983882679584</c:v>
                </c:pt>
                <c:pt idx="333">
                  <c:v>5083.6484019267018</c:v>
                </c:pt>
                <c:pt idx="334">
                  <c:v>5040.1984155854489</c:v>
                </c:pt>
                <c:pt idx="335">
                  <c:v>4996.7484292441932</c:v>
                </c:pt>
                <c:pt idx="336">
                  <c:v>4953.2984429029375</c:v>
                </c:pt>
                <c:pt idx="337">
                  <c:v>4909.8484565616818</c:v>
                </c:pt>
                <c:pt idx="338">
                  <c:v>4866.398470220427</c:v>
                </c:pt>
                <c:pt idx="339">
                  <c:v>4822.9484838791705</c:v>
                </c:pt>
                <c:pt idx="340">
                  <c:v>4779.4984975379148</c:v>
                </c:pt>
                <c:pt idx="341">
                  <c:v>4736.0485111966627</c:v>
                </c:pt>
                <c:pt idx="342">
                  <c:v>4692.5985248554061</c:v>
                </c:pt>
                <c:pt idx="343">
                  <c:v>4649.1485385141505</c:v>
                </c:pt>
                <c:pt idx="344">
                  <c:v>4605.6985521728948</c:v>
                </c:pt>
                <c:pt idx="345">
                  <c:v>4562.24856583164</c:v>
                </c:pt>
                <c:pt idx="346">
                  <c:v>4518.7985794903852</c:v>
                </c:pt>
                <c:pt idx="347">
                  <c:v>4475.3485931491296</c:v>
                </c:pt>
                <c:pt idx="348">
                  <c:v>4431.8986068078748</c:v>
                </c:pt>
                <c:pt idx="349">
                  <c:v>4388.44862046662</c:v>
                </c:pt>
                <c:pt idx="350">
                  <c:v>4344.9986341253634</c:v>
                </c:pt>
                <c:pt idx="351">
                  <c:v>4301.5486477841087</c:v>
                </c:pt>
                <c:pt idx="352">
                  <c:v>4258.0986614428539</c:v>
                </c:pt>
                <c:pt idx="353">
                  <c:v>4214.6486751015973</c:v>
                </c:pt>
                <c:pt idx="354">
                  <c:v>4171.1986887603425</c:v>
                </c:pt>
                <c:pt idx="355">
                  <c:v>4127.7487024190877</c:v>
                </c:pt>
                <c:pt idx="356">
                  <c:v>4084.298716077833</c:v>
                </c:pt>
                <c:pt idx="357">
                  <c:v>4040.8487297365768</c:v>
                </c:pt>
                <c:pt idx="358">
                  <c:v>3997.3987433953221</c:v>
                </c:pt>
                <c:pt idx="359">
                  <c:v>3953.9487570540673</c:v>
                </c:pt>
                <c:pt idx="360">
                  <c:v>3910.4987707128121</c:v>
                </c:pt>
                <c:pt idx="361">
                  <c:v>3867.0487843715564</c:v>
                </c:pt>
                <c:pt idx="362">
                  <c:v>3823.5987980303012</c:v>
                </c:pt>
                <c:pt idx="363">
                  <c:v>3780.1488116890459</c:v>
                </c:pt>
                <c:pt idx="364">
                  <c:v>3736.6988253477903</c:v>
                </c:pt>
                <c:pt idx="365">
                  <c:v>3693.248839006535</c:v>
                </c:pt>
                <c:pt idx="366">
                  <c:v>3649.7988526652816</c:v>
                </c:pt>
                <c:pt idx="367">
                  <c:v>3606.3488663240255</c:v>
                </c:pt>
                <c:pt idx="368">
                  <c:v>3562.8988799827694</c:v>
                </c:pt>
                <c:pt idx="369">
                  <c:v>3519.4488936415137</c:v>
                </c:pt>
                <c:pt idx="370">
                  <c:v>3475.9989073002598</c:v>
                </c:pt>
                <c:pt idx="371">
                  <c:v>3432.5489209590041</c:v>
                </c:pt>
                <c:pt idx="372">
                  <c:v>3389.098934617748</c:v>
                </c:pt>
                <c:pt idx="373">
                  <c:v>3345.6489482764932</c:v>
                </c:pt>
                <c:pt idx="374">
                  <c:v>3302.1989619352385</c:v>
                </c:pt>
                <c:pt idx="375">
                  <c:v>3258.7489755939837</c:v>
                </c:pt>
                <c:pt idx="376">
                  <c:v>3215.2989892527276</c:v>
                </c:pt>
                <c:pt idx="377">
                  <c:v>3171.8490029114728</c:v>
                </c:pt>
                <c:pt idx="378">
                  <c:v>3128.399016570218</c:v>
                </c:pt>
                <c:pt idx="379">
                  <c:v>3084.9490302289632</c:v>
                </c:pt>
                <c:pt idx="380">
                  <c:v>3041.4990438877071</c:v>
                </c:pt>
                <c:pt idx="381">
                  <c:v>2998.0490575464523</c:v>
                </c:pt>
                <c:pt idx="382">
                  <c:v>2954.5990712051962</c:v>
                </c:pt>
                <c:pt idx="383">
                  <c:v>2911.1490848639405</c:v>
                </c:pt>
                <c:pt idx="384">
                  <c:v>2867.6990985226853</c:v>
                </c:pt>
                <c:pt idx="385">
                  <c:v>2824.2491121814305</c:v>
                </c:pt>
                <c:pt idx="386">
                  <c:v>2780.7991258401762</c:v>
                </c:pt>
                <c:pt idx="387">
                  <c:v>2737.3491394989201</c:v>
                </c:pt>
                <c:pt idx="388">
                  <c:v>2693.8991531576653</c:v>
                </c:pt>
                <c:pt idx="389">
                  <c:v>2650.4491668164101</c:v>
                </c:pt>
                <c:pt idx="390">
                  <c:v>2606.9991804751558</c:v>
                </c:pt>
                <c:pt idx="391">
                  <c:v>2563.5491941338983</c:v>
                </c:pt>
                <c:pt idx="392">
                  <c:v>2520.0992077926448</c:v>
                </c:pt>
                <c:pt idx="393">
                  <c:v>2476.6492214513873</c:v>
                </c:pt>
                <c:pt idx="394">
                  <c:v>2433.1992351101339</c:v>
                </c:pt>
                <c:pt idx="395">
                  <c:v>2389.7492487688792</c:v>
                </c:pt>
                <c:pt idx="396">
                  <c:v>2346.299262427623</c:v>
                </c:pt>
                <c:pt idx="397">
                  <c:v>2302.8492760863674</c:v>
                </c:pt>
                <c:pt idx="398">
                  <c:v>2259.3992897451121</c:v>
                </c:pt>
                <c:pt idx="399">
                  <c:v>2215.9493034038587</c:v>
                </c:pt>
                <c:pt idx="400">
                  <c:v>2172.4993170626026</c:v>
                </c:pt>
                <c:pt idx="401">
                  <c:v>2129.0493307213469</c:v>
                </c:pt>
                <c:pt idx="402">
                  <c:v>2085.5993443800908</c:v>
                </c:pt>
                <c:pt idx="403">
                  <c:v>2042.1493580388369</c:v>
                </c:pt>
                <c:pt idx="404">
                  <c:v>1998.6993716975824</c:v>
                </c:pt>
                <c:pt idx="405">
                  <c:v>1955.2493853563249</c:v>
                </c:pt>
                <c:pt idx="406">
                  <c:v>1911.7993990150715</c:v>
                </c:pt>
                <c:pt idx="407">
                  <c:v>1868.3494126738156</c:v>
                </c:pt>
                <c:pt idx="408">
                  <c:v>1824.8994263325608</c:v>
                </c:pt>
                <c:pt idx="409">
                  <c:v>1781.4494399913046</c:v>
                </c:pt>
                <c:pt idx="410">
                  <c:v>1737.9994536500496</c:v>
                </c:pt>
                <c:pt idx="411">
                  <c:v>1694.5494673087953</c:v>
                </c:pt>
                <c:pt idx="412">
                  <c:v>1651.0994809675392</c:v>
                </c:pt>
                <c:pt idx="413">
                  <c:v>1607.6494946262853</c:v>
                </c:pt>
                <c:pt idx="414">
                  <c:v>1564.1995082850294</c:v>
                </c:pt>
                <c:pt idx="415">
                  <c:v>1520.7495219437733</c:v>
                </c:pt>
                <c:pt idx="416">
                  <c:v>1477.2995356025174</c:v>
                </c:pt>
                <c:pt idx="417">
                  <c:v>1433.8495492612624</c:v>
                </c:pt>
                <c:pt idx="418">
                  <c:v>1390.399562920009</c:v>
                </c:pt>
                <c:pt idx="419">
                  <c:v>1346.9495765787531</c:v>
                </c:pt>
                <c:pt idx="420">
                  <c:v>1303.4995902374969</c:v>
                </c:pt>
                <c:pt idx="421">
                  <c:v>1260.0496038962422</c:v>
                </c:pt>
                <c:pt idx="422">
                  <c:v>1216.5996175549874</c:v>
                </c:pt>
                <c:pt idx="423">
                  <c:v>1173.1496312137328</c:v>
                </c:pt>
                <c:pt idx="424">
                  <c:v>1129.6996448724763</c:v>
                </c:pt>
                <c:pt idx="425">
                  <c:v>1086.2496585312217</c:v>
                </c:pt>
                <c:pt idx="426">
                  <c:v>1042.7996721899658</c:v>
                </c:pt>
                <c:pt idx="427">
                  <c:v>999.34968584871092</c:v>
                </c:pt>
                <c:pt idx="428">
                  <c:v>955.89969950745603</c:v>
                </c:pt>
                <c:pt idx="429">
                  <c:v>912.44971316620013</c:v>
                </c:pt>
                <c:pt idx="430">
                  <c:v>868.9997268249441</c:v>
                </c:pt>
                <c:pt idx="431">
                  <c:v>825.54974048368956</c:v>
                </c:pt>
                <c:pt idx="432">
                  <c:v>782.09975414243468</c:v>
                </c:pt>
                <c:pt idx="433">
                  <c:v>738.6497678011807</c:v>
                </c:pt>
                <c:pt idx="434">
                  <c:v>695.19978145992479</c:v>
                </c:pt>
                <c:pt idx="435">
                  <c:v>651.74979511867036</c:v>
                </c:pt>
                <c:pt idx="436">
                  <c:v>608.29980877741286</c:v>
                </c:pt>
                <c:pt idx="437">
                  <c:v>564.84982243615934</c:v>
                </c:pt>
                <c:pt idx="438">
                  <c:v>521.39983609490093</c:v>
                </c:pt>
                <c:pt idx="439">
                  <c:v>477.94984975364849</c:v>
                </c:pt>
                <c:pt idx="440">
                  <c:v>434.49986341239253</c:v>
                </c:pt>
                <c:pt idx="441">
                  <c:v>391.04987707113867</c:v>
                </c:pt>
                <c:pt idx="442">
                  <c:v>347.5998907298827</c:v>
                </c:pt>
                <c:pt idx="443">
                  <c:v>304.14990438862674</c:v>
                </c:pt>
                <c:pt idx="444">
                  <c:v>260.69991804737219</c:v>
                </c:pt>
                <c:pt idx="445">
                  <c:v>217.24993170611623</c:v>
                </c:pt>
                <c:pt idx="446">
                  <c:v>173.79994536486026</c:v>
                </c:pt>
                <c:pt idx="447">
                  <c:v>130.34995902360427</c:v>
                </c:pt>
                <c:pt idx="448">
                  <c:v>86.899972682350409</c:v>
                </c:pt>
                <c:pt idx="449">
                  <c:v>43.449986341098032</c:v>
                </c:pt>
                <c:pt idx="450">
                  <c:v>1.5944975166938913E-10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8E1-4DC7-8830-1B3A4E1B68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4096591"/>
        <c:axId val="324099503"/>
      </c:scatterChart>
      <c:valAx>
        <c:axId val="324096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4099503"/>
        <c:crosses val="autoZero"/>
        <c:crossBetween val="midCat"/>
      </c:valAx>
      <c:valAx>
        <c:axId val="32409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24096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6'!$B$41:$B$492</c:f>
              <c:numCache>
                <c:formatCode>General</c:formatCode>
                <c:ptCount val="45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</c:numCache>
            </c:numRef>
          </c:xVal>
          <c:yVal>
            <c:numRef>
              <c:f>'Arbre 6'!$J$41:$J$492</c:f>
              <c:numCache>
                <c:formatCode>General</c:formatCode>
                <c:ptCount val="452"/>
                <c:pt idx="0">
                  <c:v>391.20705570388935</c:v>
                </c:pt>
                <c:pt idx="1">
                  <c:v>391.20705570388935</c:v>
                </c:pt>
                <c:pt idx="2">
                  <c:v>391.20705570388935</c:v>
                </c:pt>
                <c:pt idx="3">
                  <c:v>391.20705570388935</c:v>
                </c:pt>
                <c:pt idx="4">
                  <c:v>391.20705570388935</c:v>
                </c:pt>
                <c:pt idx="5">
                  <c:v>391.20705570388935</c:v>
                </c:pt>
                <c:pt idx="6">
                  <c:v>391.20705570388935</c:v>
                </c:pt>
                <c:pt idx="7">
                  <c:v>391.20705570388935</c:v>
                </c:pt>
                <c:pt idx="8">
                  <c:v>391.20705570388935</c:v>
                </c:pt>
                <c:pt idx="9">
                  <c:v>391.20705570388935</c:v>
                </c:pt>
                <c:pt idx="10">
                  <c:v>391.20705570388935</c:v>
                </c:pt>
                <c:pt idx="11">
                  <c:v>391.20705570388935</c:v>
                </c:pt>
                <c:pt idx="12">
                  <c:v>391.20705570388935</c:v>
                </c:pt>
                <c:pt idx="13">
                  <c:v>391.20705570388935</c:v>
                </c:pt>
                <c:pt idx="14">
                  <c:v>391.20705570388935</c:v>
                </c:pt>
                <c:pt idx="15">
                  <c:v>391.20705570388935</c:v>
                </c:pt>
                <c:pt idx="16">
                  <c:v>391.20705570388935</c:v>
                </c:pt>
                <c:pt idx="17">
                  <c:v>391.20705570388935</c:v>
                </c:pt>
                <c:pt idx="18">
                  <c:v>391.20705570388935</c:v>
                </c:pt>
                <c:pt idx="19">
                  <c:v>391.20705570388935</c:v>
                </c:pt>
                <c:pt idx="20">
                  <c:v>391.20705570388935</c:v>
                </c:pt>
                <c:pt idx="21">
                  <c:v>391.20705570388935</c:v>
                </c:pt>
                <c:pt idx="22">
                  <c:v>391.20705570388935</c:v>
                </c:pt>
                <c:pt idx="23">
                  <c:v>391.20705570388935</c:v>
                </c:pt>
                <c:pt idx="24">
                  <c:v>391.20705570388935</c:v>
                </c:pt>
                <c:pt idx="25">
                  <c:v>391.20705570388935</c:v>
                </c:pt>
                <c:pt idx="26">
                  <c:v>391.20705570388935</c:v>
                </c:pt>
                <c:pt idx="27">
                  <c:v>391.20705570388935</c:v>
                </c:pt>
                <c:pt idx="28">
                  <c:v>391.20705570388935</c:v>
                </c:pt>
                <c:pt idx="29">
                  <c:v>391.20705570388935</c:v>
                </c:pt>
                <c:pt idx="30">
                  <c:v>391.20705570388935</c:v>
                </c:pt>
                <c:pt idx="31">
                  <c:v>391.20705570388935</c:v>
                </c:pt>
                <c:pt idx="32">
                  <c:v>391.20705570388935</c:v>
                </c:pt>
                <c:pt idx="33">
                  <c:v>391.20705570388935</c:v>
                </c:pt>
                <c:pt idx="34">
                  <c:v>391.20705570388935</c:v>
                </c:pt>
                <c:pt idx="35">
                  <c:v>391.20705570388935</c:v>
                </c:pt>
                <c:pt idx="36">
                  <c:v>391.20705570388935</c:v>
                </c:pt>
                <c:pt idx="37">
                  <c:v>391.20705570388935</c:v>
                </c:pt>
                <c:pt idx="38">
                  <c:v>391.20705570388935</c:v>
                </c:pt>
                <c:pt idx="39">
                  <c:v>391.20705570388935</c:v>
                </c:pt>
                <c:pt idx="40">
                  <c:v>391.20705570388935</c:v>
                </c:pt>
                <c:pt idx="41">
                  <c:v>391.20705570388935</c:v>
                </c:pt>
                <c:pt idx="42">
                  <c:v>391.20705570388935</c:v>
                </c:pt>
                <c:pt idx="43">
                  <c:v>391.20705570388935</c:v>
                </c:pt>
                <c:pt idx="44">
                  <c:v>391.20705570388935</c:v>
                </c:pt>
                <c:pt idx="45">
                  <c:v>391.20705570388935</c:v>
                </c:pt>
                <c:pt idx="46">
                  <c:v>391.20705570388935</c:v>
                </c:pt>
                <c:pt idx="47">
                  <c:v>391.20705570388935</c:v>
                </c:pt>
                <c:pt idx="48">
                  <c:v>391.20705570388935</c:v>
                </c:pt>
                <c:pt idx="49">
                  <c:v>391.20705570388935</c:v>
                </c:pt>
                <c:pt idx="50">
                  <c:v>391.20705570388935</c:v>
                </c:pt>
                <c:pt idx="51">
                  <c:v>391.20705570388935</c:v>
                </c:pt>
                <c:pt idx="52">
                  <c:v>391.20705570388935</c:v>
                </c:pt>
                <c:pt idx="53">
                  <c:v>391.20705570388935</c:v>
                </c:pt>
                <c:pt idx="54">
                  <c:v>391.20705570388935</c:v>
                </c:pt>
                <c:pt idx="55">
                  <c:v>391.20705570388935</c:v>
                </c:pt>
                <c:pt idx="56">
                  <c:v>391.20705570388935</c:v>
                </c:pt>
                <c:pt idx="57">
                  <c:v>391.20705570388935</c:v>
                </c:pt>
                <c:pt idx="58">
                  <c:v>391.20705570388935</c:v>
                </c:pt>
                <c:pt idx="59">
                  <c:v>391.20705570388935</c:v>
                </c:pt>
                <c:pt idx="60">
                  <c:v>391.20705570388935</c:v>
                </c:pt>
                <c:pt idx="61">
                  <c:v>391.20705570388935</c:v>
                </c:pt>
                <c:pt idx="62">
                  <c:v>391.20705570388935</c:v>
                </c:pt>
                <c:pt idx="63">
                  <c:v>391.20705570388935</c:v>
                </c:pt>
                <c:pt idx="64">
                  <c:v>391.20705570388935</c:v>
                </c:pt>
                <c:pt idx="65">
                  <c:v>391.20705570388935</c:v>
                </c:pt>
                <c:pt idx="66">
                  <c:v>391.20705570388935</c:v>
                </c:pt>
                <c:pt idx="67">
                  <c:v>391.20705570388935</c:v>
                </c:pt>
                <c:pt idx="68">
                  <c:v>391.20705570388935</c:v>
                </c:pt>
                <c:pt idx="69">
                  <c:v>391.20705570388935</c:v>
                </c:pt>
                <c:pt idx="70">
                  <c:v>391.20705570388935</c:v>
                </c:pt>
                <c:pt idx="71">
                  <c:v>391.20705570388935</c:v>
                </c:pt>
                <c:pt idx="72">
                  <c:v>391.20705570388935</c:v>
                </c:pt>
                <c:pt idx="73">
                  <c:v>391.20705570388935</c:v>
                </c:pt>
                <c:pt idx="74">
                  <c:v>391.20705570388935</c:v>
                </c:pt>
                <c:pt idx="75">
                  <c:v>391.20705570388935</c:v>
                </c:pt>
                <c:pt idx="76">
                  <c:v>391.20705570388935</c:v>
                </c:pt>
                <c:pt idx="77">
                  <c:v>391.20705570388935</c:v>
                </c:pt>
                <c:pt idx="78">
                  <c:v>391.20705570388935</c:v>
                </c:pt>
                <c:pt idx="79">
                  <c:v>391.20705570388935</c:v>
                </c:pt>
                <c:pt idx="80">
                  <c:v>391.20705570388935</c:v>
                </c:pt>
                <c:pt idx="81">
                  <c:v>391.20705570388935</c:v>
                </c:pt>
                <c:pt idx="82">
                  <c:v>391.20705570388935</c:v>
                </c:pt>
                <c:pt idx="83">
                  <c:v>391.20705570388935</c:v>
                </c:pt>
                <c:pt idx="84">
                  <c:v>391.20705570388935</c:v>
                </c:pt>
                <c:pt idx="85">
                  <c:v>391.20705570388935</c:v>
                </c:pt>
                <c:pt idx="86">
                  <c:v>391.20705570388935</c:v>
                </c:pt>
                <c:pt idx="87">
                  <c:v>391.20705570388935</c:v>
                </c:pt>
                <c:pt idx="88">
                  <c:v>391.20705570388935</c:v>
                </c:pt>
                <c:pt idx="89">
                  <c:v>391.20705570388935</c:v>
                </c:pt>
                <c:pt idx="90">
                  <c:v>391.20705570388935</c:v>
                </c:pt>
                <c:pt idx="91">
                  <c:v>391.20705570388935</c:v>
                </c:pt>
                <c:pt idx="92">
                  <c:v>391.20705570388935</c:v>
                </c:pt>
                <c:pt idx="93">
                  <c:v>391.20705570388935</c:v>
                </c:pt>
                <c:pt idx="94">
                  <c:v>391.20705570388935</c:v>
                </c:pt>
                <c:pt idx="95">
                  <c:v>391.20705570388935</c:v>
                </c:pt>
                <c:pt idx="96">
                  <c:v>391.20705570388935</c:v>
                </c:pt>
                <c:pt idx="97">
                  <c:v>391.20705570388935</c:v>
                </c:pt>
                <c:pt idx="98">
                  <c:v>391.20705570388935</c:v>
                </c:pt>
                <c:pt idx="99">
                  <c:v>391.20705570388935</c:v>
                </c:pt>
                <c:pt idx="100">
                  <c:v>391.20705570388935</c:v>
                </c:pt>
                <c:pt idx="101">
                  <c:v>391.20705570388935</c:v>
                </c:pt>
                <c:pt idx="102">
                  <c:v>391.20705570388935</c:v>
                </c:pt>
                <c:pt idx="103">
                  <c:v>391.20705570388935</c:v>
                </c:pt>
                <c:pt idx="104">
                  <c:v>391.20705570388935</c:v>
                </c:pt>
                <c:pt idx="105">
                  <c:v>391.20705570388935</c:v>
                </c:pt>
                <c:pt idx="106">
                  <c:v>391.20705570388935</c:v>
                </c:pt>
                <c:pt idx="107">
                  <c:v>391.20705570388935</c:v>
                </c:pt>
                <c:pt idx="108">
                  <c:v>391.20705570388935</c:v>
                </c:pt>
                <c:pt idx="109">
                  <c:v>391.20705570388935</c:v>
                </c:pt>
                <c:pt idx="110">
                  <c:v>391.20705570388935</c:v>
                </c:pt>
                <c:pt idx="111">
                  <c:v>391.20705570388935</c:v>
                </c:pt>
                <c:pt idx="112">
                  <c:v>391.20705570388935</c:v>
                </c:pt>
                <c:pt idx="113">
                  <c:v>391.20705570388935</c:v>
                </c:pt>
                <c:pt idx="114">
                  <c:v>391.20705570388935</c:v>
                </c:pt>
                <c:pt idx="115">
                  <c:v>391.20705570388935</c:v>
                </c:pt>
                <c:pt idx="116">
                  <c:v>391.20705570388935</c:v>
                </c:pt>
                <c:pt idx="117">
                  <c:v>391.20705570388935</c:v>
                </c:pt>
                <c:pt idx="118">
                  <c:v>391.20705570388935</c:v>
                </c:pt>
                <c:pt idx="119">
                  <c:v>391.20705570388935</c:v>
                </c:pt>
                <c:pt idx="120">
                  <c:v>391.20705570388935</c:v>
                </c:pt>
                <c:pt idx="121">
                  <c:v>391.20705570388935</c:v>
                </c:pt>
                <c:pt idx="122">
                  <c:v>391.20705570388935</c:v>
                </c:pt>
                <c:pt idx="123">
                  <c:v>391.20705570388935</c:v>
                </c:pt>
                <c:pt idx="124">
                  <c:v>391.20705570388935</c:v>
                </c:pt>
                <c:pt idx="125">
                  <c:v>391.20705570388935</c:v>
                </c:pt>
                <c:pt idx="126">
                  <c:v>391.20705570388935</c:v>
                </c:pt>
                <c:pt idx="127">
                  <c:v>391.20705570388935</c:v>
                </c:pt>
                <c:pt idx="128">
                  <c:v>391.20705570388935</c:v>
                </c:pt>
                <c:pt idx="129">
                  <c:v>391.20705570388935</c:v>
                </c:pt>
                <c:pt idx="130">
                  <c:v>391.20705570388935</c:v>
                </c:pt>
                <c:pt idx="131">
                  <c:v>391.20705570388935</c:v>
                </c:pt>
                <c:pt idx="132">
                  <c:v>391.20705570388935</c:v>
                </c:pt>
                <c:pt idx="133">
                  <c:v>391.20705570388935</c:v>
                </c:pt>
                <c:pt idx="134">
                  <c:v>391.20705570388935</c:v>
                </c:pt>
                <c:pt idx="135">
                  <c:v>391.20705570388935</c:v>
                </c:pt>
                <c:pt idx="136">
                  <c:v>391.20705570388935</c:v>
                </c:pt>
                <c:pt idx="137">
                  <c:v>391.20705570388935</c:v>
                </c:pt>
                <c:pt idx="138">
                  <c:v>391.20705570388935</c:v>
                </c:pt>
                <c:pt idx="139">
                  <c:v>391.20705570388935</c:v>
                </c:pt>
                <c:pt idx="140">
                  <c:v>391.20705570388935</c:v>
                </c:pt>
                <c:pt idx="141">
                  <c:v>391.20705570388935</c:v>
                </c:pt>
                <c:pt idx="142">
                  <c:v>391.20705570388935</c:v>
                </c:pt>
                <c:pt idx="143">
                  <c:v>391.20705570388935</c:v>
                </c:pt>
                <c:pt idx="144">
                  <c:v>391.20705570388935</c:v>
                </c:pt>
                <c:pt idx="145">
                  <c:v>391.20705570388935</c:v>
                </c:pt>
                <c:pt idx="146">
                  <c:v>391.20705570388935</c:v>
                </c:pt>
                <c:pt idx="147">
                  <c:v>391.20705570388935</c:v>
                </c:pt>
                <c:pt idx="148">
                  <c:v>391.20705570388935</c:v>
                </c:pt>
                <c:pt idx="149">
                  <c:v>391.20705570388935</c:v>
                </c:pt>
                <c:pt idx="150">
                  <c:v>391.20705570388935</c:v>
                </c:pt>
                <c:pt idx="151">
                  <c:v>391.20705570388935</c:v>
                </c:pt>
                <c:pt idx="152">
                  <c:v>391.20705570388935</c:v>
                </c:pt>
                <c:pt idx="153">
                  <c:v>391.20705570388935</c:v>
                </c:pt>
                <c:pt idx="154">
                  <c:v>391.20705570388935</c:v>
                </c:pt>
                <c:pt idx="155">
                  <c:v>391.20705570388935</c:v>
                </c:pt>
                <c:pt idx="156">
                  <c:v>391.20705570388935</c:v>
                </c:pt>
                <c:pt idx="157">
                  <c:v>391.20705570388935</c:v>
                </c:pt>
                <c:pt idx="158">
                  <c:v>391.20705570388935</c:v>
                </c:pt>
                <c:pt idx="159">
                  <c:v>391.20705570388935</c:v>
                </c:pt>
                <c:pt idx="160">
                  <c:v>391.20705570388935</c:v>
                </c:pt>
                <c:pt idx="161">
                  <c:v>391.20705570388935</c:v>
                </c:pt>
                <c:pt idx="162">
                  <c:v>391.20705570388935</c:v>
                </c:pt>
                <c:pt idx="163">
                  <c:v>391.20705570388935</c:v>
                </c:pt>
                <c:pt idx="164">
                  <c:v>391.20705570388935</c:v>
                </c:pt>
                <c:pt idx="165">
                  <c:v>391.20705570388935</c:v>
                </c:pt>
                <c:pt idx="166">
                  <c:v>391.20705570388935</c:v>
                </c:pt>
                <c:pt idx="167">
                  <c:v>391.20705570388935</c:v>
                </c:pt>
                <c:pt idx="168">
                  <c:v>391.20705570388935</c:v>
                </c:pt>
                <c:pt idx="169">
                  <c:v>391.20705570388935</c:v>
                </c:pt>
                <c:pt idx="170">
                  <c:v>391.20705570388935</c:v>
                </c:pt>
                <c:pt idx="171">
                  <c:v>391.20705570388935</c:v>
                </c:pt>
                <c:pt idx="172">
                  <c:v>391.20705570388935</c:v>
                </c:pt>
                <c:pt idx="173">
                  <c:v>391.20705570388935</c:v>
                </c:pt>
                <c:pt idx="174">
                  <c:v>391.20705570388935</c:v>
                </c:pt>
                <c:pt idx="175">
                  <c:v>391.20705570388935</c:v>
                </c:pt>
                <c:pt idx="176">
                  <c:v>391.20705570388935</c:v>
                </c:pt>
                <c:pt idx="177">
                  <c:v>391.20705570388935</c:v>
                </c:pt>
                <c:pt idx="178">
                  <c:v>391.20705570388935</c:v>
                </c:pt>
                <c:pt idx="179">
                  <c:v>391.20705570388935</c:v>
                </c:pt>
                <c:pt idx="180">
                  <c:v>434.49986341254618</c:v>
                </c:pt>
                <c:pt idx="181">
                  <c:v>434.49986341254618</c:v>
                </c:pt>
                <c:pt idx="182">
                  <c:v>434.49986341254618</c:v>
                </c:pt>
                <c:pt idx="183">
                  <c:v>434.49986341254618</c:v>
                </c:pt>
                <c:pt idx="184">
                  <c:v>434.49986341254618</c:v>
                </c:pt>
                <c:pt idx="185">
                  <c:v>434.49986341254618</c:v>
                </c:pt>
                <c:pt idx="186">
                  <c:v>434.49986341254618</c:v>
                </c:pt>
                <c:pt idx="187">
                  <c:v>434.49986341254618</c:v>
                </c:pt>
                <c:pt idx="188">
                  <c:v>434.49986341254618</c:v>
                </c:pt>
                <c:pt idx="189">
                  <c:v>434.49986341254618</c:v>
                </c:pt>
                <c:pt idx="190">
                  <c:v>434.49986341254618</c:v>
                </c:pt>
                <c:pt idx="191">
                  <c:v>434.49986341254618</c:v>
                </c:pt>
                <c:pt idx="192">
                  <c:v>434.49986341254618</c:v>
                </c:pt>
                <c:pt idx="193">
                  <c:v>434.49986341254618</c:v>
                </c:pt>
                <c:pt idx="194">
                  <c:v>434.49986341254618</c:v>
                </c:pt>
                <c:pt idx="195">
                  <c:v>434.49986341254618</c:v>
                </c:pt>
                <c:pt idx="196">
                  <c:v>434.49986341254618</c:v>
                </c:pt>
                <c:pt idx="197">
                  <c:v>434.49986341254618</c:v>
                </c:pt>
                <c:pt idx="198">
                  <c:v>434.49986341254618</c:v>
                </c:pt>
                <c:pt idx="199">
                  <c:v>434.49986341254618</c:v>
                </c:pt>
                <c:pt idx="200">
                  <c:v>434.49986341254618</c:v>
                </c:pt>
                <c:pt idx="201">
                  <c:v>434.49986341254618</c:v>
                </c:pt>
                <c:pt idx="202">
                  <c:v>434.49986341254618</c:v>
                </c:pt>
                <c:pt idx="203">
                  <c:v>434.49986341254618</c:v>
                </c:pt>
                <c:pt idx="204">
                  <c:v>434.49986341254618</c:v>
                </c:pt>
                <c:pt idx="205">
                  <c:v>434.49986341254618</c:v>
                </c:pt>
                <c:pt idx="206">
                  <c:v>434.49986341254618</c:v>
                </c:pt>
                <c:pt idx="207">
                  <c:v>434.49986341254618</c:v>
                </c:pt>
                <c:pt idx="208">
                  <c:v>434.49986341254618</c:v>
                </c:pt>
                <c:pt idx="209">
                  <c:v>434.49986341254618</c:v>
                </c:pt>
                <c:pt idx="210">
                  <c:v>434.49986341254618</c:v>
                </c:pt>
                <c:pt idx="211">
                  <c:v>434.49986341254618</c:v>
                </c:pt>
                <c:pt idx="212">
                  <c:v>434.49986341254618</c:v>
                </c:pt>
                <c:pt idx="213">
                  <c:v>434.49986341254618</c:v>
                </c:pt>
                <c:pt idx="214">
                  <c:v>434.49986341254618</c:v>
                </c:pt>
                <c:pt idx="215">
                  <c:v>434.49986341254618</c:v>
                </c:pt>
                <c:pt idx="216">
                  <c:v>434.49986341254618</c:v>
                </c:pt>
                <c:pt idx="217">
                  <c:v>434.49986341254618</c:v>
                </c:pt>
                <c:pt idx="218">
                  <c:v>434.49986341254618</c:v>
                </c:pt>
                <c:pt idx="219">
                  <c:v>434.49986341254618</c:v>
                </c:pt>
                <c:pt idx="220">
                  <c:v>434.49986341254618</c:v>
                </c:pt>
                <c:pt idx="221">
                  <c:v>434.49986341254618</c:v>
                </c:pt>
                <c:pt idx="222">
                  <c:v>434.49986341254618</c:v>
                </c:pt>
                <c:pt idx="223">
                  <c:v>434.49986341254618</c:v>
                </c:pt>
                <c:pt idx="224">
                  <c:v>434.49986341254618</c:v>
                </c:pt>
                <c:pt idx="225">
                  <c:v>434.49986341254618</c:v>
                </c:pt>
                <c:pt idx="226">
                  <c:v>434.49986341254618</c:v>
                </c:pt>
                <c:pt idx="227">
                  <c:v>434.49986341254618</c:v>
                </c:pt>
                <c:pt idx="228">
                  <c:v>434.49986341254618</c:v>
                </c:pt>
                <c:pt idx="229">
                  <c:v>434.49986341254618</c:v>
                </c:pt>
                <c:pt idx="230">
                  <c:v>434.49986341254618</c:v>
                </c:pt>
                <c:pt idx="231">
                  <c:v>434.49986341254618</c:v>
                </c:pt>
                <c:pt idx="232">
                  <c:v>434.49986341254618</c:v>
                </c:pt>
                <c:pt idx="233">
                  <c:v>434.49986341254618</c:v>
                </c:pt>
                <c:pt idx="234">
                  <c:v>434.49986341254618</c:v>
                </c:pt>
                <c:pt idx="235">
                  <c:v>434.49986341254618</c:v>
                </c:pt>
                <c:pt idx="236">
                  <c:v>434.49986341254618</c:v>
                </c:pt>
                <c:pt idx="237">
                  <c:v>434.49986341254618</c:v>
                </c:pt>
                <c:pt idx="238">
                  <c:v>434.49986341254618</c:v>
                </c:pt>
                <c:pt idx="239">
                  <c:v>434.49986341254618</c:v>
                </c:pt>
                <c:pt idx="240">
                  <c:v>434.49986341254618</c:v>
                </c:pt>
                <c:pt idx="241">
                  <c:v>434.49986341254618</c:v>
                </c:pt>
                <c:pt idx="242">
                  <c:v>434.49986341254618</c:v>
                </c:pt>
                <c:pt idx="243">
                  <c:v>434.49986341254618</c:v>
                </c:pt>
                <c:pt idx="244">
                  <c:v>434.49986341254618</c:v>
                </c:pt>
                <c:pt idx="245">
                  <c:v>434.49986341254618</c:v>
                </c:pt>
                <c:pt idx="246">
                  <c:v>434.49986341254618</c:v>
                </c:pt>
                <c:pt idx="247">
                  <c:v>434.49986341254618</c:v>
                </c:pt>
                <c:pt idx="248">
                  <c:v>434.49986341254618</c:v>
                </c:pt>
                <c:pt idx="249">
                  <c:v>434.49986341254618</c:v>
                </c:pt>
                <c:pt idx="250">
                  <c:v>434.49986341254618</c:v>
                </c:pt>
                <c:pt idx="251">
                  <c:v>434.49986341254618</c:v>
                </c:pt>
                <c:pt idx="252">
                  <c:v>434.49986341254618</c:v>
                </c:pt>
                <c:pt idx="253">
                  <c:v>434.49986341254618</c:v>
                </c:pt>
                <c:pt idx="254">
                  <c:v>434.49986341254618</c:v>
                </c:pt>
                <c:pt idx="255">
                  <c:v>434.49986341254618</c:v>
                </c:pt>
                <c:pt idx="256">
                  <c:v>434.49986341254618</c:v>
                </c:pt>
                <c:pt idx="257">
                  <c:v>434.49986341254618</c:v>
                </c:pt>
                <c:pt idx="258">
                  <c:v>434.49986341254618</c:v>
                </c:pt>
                <c:pt idx="259">
                  <c:v>434.49986341254618</c:v>
                </c:pt>
                <c:pt idx="260">
                  <c:v>434.49986341254618</c:v>
                </c:pt>
                <c:pt idx="261">
                  <c:v>434.49986341254618</c:v>
                </c:pt>
                <c:pt idx="262">
                  <c:v>434.49986341254618</c:v>
                </c:pt>
                <c:pt idx="263">
                  <c:v>434.49986341254618</c:v>
                </c:pt>
                <c:pt idx="264">
                  <c:v>434.49986341254618</c:v>
                </c:pt>
                <c:pt idx="265">
                  <c:v>434.49986341254618</c:v>
                </c:pt>
                <c:pt idx="266">
                  <c:v>434.49986341254618</c:v>
                </c:pt>
                <c:pt idx="267">
                  <c:v>434.49986341254618</c:v>
                </c:pt>
                <c:pt idx="268">
                  <c:v>434.49986341254618</c:v>
                </c:pt>
                <c:pt idx="269">
                  <c:v>434.49986341254618</c:v>
                </c:pt>
                <c:pt idx="270">
                  <c:v>434.49986341254618</c:v>
                </c:pt>
                <c:pt idx="271">
                  <c:v>434.49986341254618</c:v>
                </c:pt>
                <c:pt idx="272">
                  <c:v>434.49986341254618</c:v>
                </c:pt>
                <c:pt idx="273">
                  <c:v>434.49986341254618</c:v>
                </c:pt>
                <c:pt idx="274">
                  <c:v>434.49986341254618</c:v>
                </c:pt>
                <c:pt idx="275">
                  <c:v>434.49986341254618</c:v>
                </c:pt>
                <c:pt idx="276">
                  <c:v>434.49986341254618</c:v>
                </c:pt>
                <c:pt idx="277">
                  <c:v>434.49986341254618</c:v>
                </c:pt>
                <c:pt idx="278">
                  <c:v>434.49986341254618</c:v>
                </c:pt>
                <c:pt idx="279">
                  <c:v>434.49986341254618</c:v>
                </c:pt>
                <c:pt idx="280">
                  <c:v>434.49986341254618</c:v>
                </c:pt>
                <c:pt idx="281">
                  <c:v>434.49986341254618</c:v>
                </c:pt>
                <c:pt idx="282">
                  <c:v>434.49986341254618</c:v>
                </c:pt>
                <c:pt idx="283">
                  <c:v>434.49986341254618</c:v>
                </c:pt>
                <c:pt idx="284">
                  <c:v>434.49986341254618</c:v>
                </c:pt>
                <c:pt idx="285">
                  <c:v>434.49986341254618</c:v>
                </c:pt>
                <c:pt idx="286">
                  <c:v>434.49986341254618</c:v>
                </c:pt>
                <c:pt idx="287">
                  <c:v>434.49986341254618</c:v>
                </c:pt>
                <c:pt idx="288">
                  <c:v>434.49986341254618</c:v>
                </c:pt>
                <c:pt idx="289">
                  <c:v>434.49986341254618</c:v>
                </c:pt>
                <c:pt idx="290">
                  <c:v>434.49986341254618</c:v>
                </c:pt>
                <c:pt idx="291">
                  <c:v>434.49986341254618</c:v>
                </c:pt>
                <c:pt idx="292">
                  <c:v>434.49986341254618</c:v>
                </c:pt>
                <c:pt idx="293">
                  <c:v>434.49986341254618</c:v>
                </c:pt>
                <c:pt idx="294">
                  <c:v>434.49986341254618</c:v>
                </c:pt>
                <c:pt idx="295">
                  <c:v>434.49986341254618</c:v>
                </c:pt>
                <c:pt idx="296">
                  <c:v>434.49986341254618</c:v>
                </c:pt>
                <c:pt idx="297">
                  <c:v>434.49986341254618</c:v>
                </c:pt>
                <c:pt idx="298">
                  <c:v>434.49986341254618</c:v>
                </c:pt>
                <c:pt idx="299">
                  <c:v>434.49986341254618</c:v>
                </c:pt>
                <c:pt idx="300">
                  <c:v>434.49986341254618</c:v>
                </c:pt>
                <c:pt idx="301">
                  <c:v>434.49986341254618</c:v>
                </c:pt>
                <c:pt idx="302">
                  <c:v>434.49986341254618</c:v>
                </c:pt>
                <c:pt idx="303">
                  <c:v>434.49986341254618</c:v>
                </c:pt>
                <c:pt idx="304">
                  <c:v>434.49986341254618</c:v>
                </c:pt>
                <c:pt idx="305">
                  <c:v>434.49986341254618</c:v>
                </c:pt>
                <c:pt idx="306">
                  <c:v>434.49986341254618</c:v>
                </c:pt>
                <c:pt idx="307">
                  <c:v>434.49986341254618</c:v>
                </c:pt>
                <c:pt idx="308">
                  <c:v>434.49986341254618</c:v>
                </c:pt>
                <c:pt idx="309">
                  <c:v>434.49986341254618</c:v>
                </c:pt>
                <c:pt idx="310">
                  <c:v>434.49986341254618</c:v>
                </c:pt>
                <c:pt idx="311">
                  <c:v>434.49986341254618</c:v>
                </c:pt>
                <c:pt idx="312">
                  <c:v>434.49986341254618</c:v>
                </c:pt>
                <c:pt idx="313">
                  <c:v>434.49986341254618</c:v>
                </c:pt>
                <c:pt idx="314">
                  <c:v>434.49986341254618</c:v>
                </c:pt>
                <c:pt idx="315">
                  <c:v>434.49986341254618</c:v>
                </c:pt>
                <c:pt idx="316">
                  <c:v>434.49986341254618</c:v>
                </c:pt>
                <c:pt idx="317">
                  <c:v>434.49986341254618</c:v>
                </c:pt>
                <c:pt idx="318">
                  <c:v>434.49986341254618</c:v>
                </c:pt>
                <c:pt idx="319">
                  <c:v>434.49986341254618</c:v>
                </c:pt>
                <c:pt idx="320">
                  <c:v>434.49986341254618</c:v>
                </c:pt>
                <c:pt idx="321">
                  <c:v>434.49986341254618</c:v>
                </c:pt>
                <c:pt idx="322">
                  <c:v>434.49986341254618</c:v>
                </c:pt>
                <c:pt idx="323">
                  <c:v>434.49986341254618</c:v>
                </c:pt>
                <c:pt idx="324">
                  <c:v>434.49986341254618</c:v>
                </c:pt>
                <c:pt idx="325">
                  <c:v>434.49986341254618</c:v>
                </c:pt>
                <c:pt idx="326">
                  <c:v>434.49986341254618</c:v>
                </c:pt>
                <c:pt idx="327">
                  <c:v>434.49986341254618</c:v>
                </c:pt>
                <c:pt idx="328">
                  <c:v>434.49986341254618</c:v>
                </c:pt>
                <c:pt idx="329">
                  <c:v>434.49986341254618</c:v>
                </c:pt>
                <c:pt idx="330">
                  <c:v>434.49986341254618</c:v>
                </c:pt>
                <c:pt idx="331">
                  <c:v>434.49986341254618</c:v>
                </c:pt>
                <c:pt idx="332">
                  <c:v>434.49986341254618</c:v>
                </c:pt>
                <c:pt idx="333">
                  <c:v>434.49986341254618</c:v>
                </c:pt>
                <c:pt idx="334">
                  <c:v>434.49986341254618</c:v>
                </c:pt>
                <c:pt idx="335">
                  <c:v>434.49986341254618</c:v>
                </c:pt>
                <c:pt idx="336">
                  <c:v>434.49986341254618</c:v>
                </c:pt>
                <c:pt idx="337">
                  <c:v>434.49986341254618</c:v>
                </c:pt>
                <c:pt idx="338">
                  <c:v>434.49986341254618</c:v>
                </c:pt>
                <c:pt idx="339">
                  <c:v>434.49986341254618</c:v>
                </c:pt>
                <c:pt idx="340">
                  <c:v>434.49986341254618</c:v>
                </c:pt>
                <c:pt idx="341">
                  <c:v>434.49986341254618</c:v>
                </c:pt>
                <c:pt idx="342">
                  <c:v>434.49986341254618</c:v>
                </c:pt>
                <c:pt idx="343">
                  <c:v>434.49986341254618</c:v>
                </c:pt>
                <c:pt idx="344">
                  <c:v>434.49986341254618</c:v>
                </c:pt>
                <c:pt idx="345">
                  <c:v>434.49986341254618</c:v>
                </c:pt>
                <c:pt idx="346">
                  <c:v>434.49986341254618</c:v>
                </c:pt>
                <c:pt idx="347">
                  <c:v>434.49986341254618</c:v>
                </c:pt>
                <c:pt idx="348">
                  <c:v>434.49986341254618</c:v>
                </c:pt>
                <c:pt idx="349">
                  <c:v>434.49986341254618</c:v>
                </c:pt>
                <c:pt idx="350">
                  <c:v>434.49986341254618</c:v>
                </c:pt>
                <c:pt idx="351">
                  <c:v>434.49986341254618</c:v>
                </c:pt>
                <c:pt idx="352">
                  <c:v>434.49986341254618</c:v>
                </c:pt>
                <c:pt idx="353">
                  <c:v>434.49986341254618</c:v>
                </c:pt>
                <c:pt idx="354">
                  <c:v>434.49986341254618</c:v>
                </c:pt>
                <c:pt idx="355">
                  <c:v>434.49986341254618</c:v>
                </c:pt>
                <c:pt idx="356">
                  <c:v>434.49986341254618</c:v>
                </c:pt>
                <c:pt idx="357">
                  <c:v>434.49986341254618</c:v>
                </c:pt>
                <c:pt idx="358">
                  <c:v>434.49986341254618</c:v>
                </c:pt>
                <c:pt idx="359">
                  <c:v>434.49986341254618</c:v>
                </c:pt>
                <c:pt idx="360">
                  <c:v>434.49986341254618</c:v>
                </c:pt>
                <c:pt idx="361">
                  <c:v>434.49986341254618</c:v>
                </c:pt>
                <c:pt idx="362">
                  <c:v>434.49986341254618</c:v>
                </c:pt>
                <c:pt idx="363">
                  <c:v>434.49986341254618</c:v>
                </c:pt>
                <c:pt idx="364">
                  <c:v>434.49986341254618</c:v>
                </c:pt>
                <c:pt idx="365">
                  <c:v>434.49986341254618</c:v>
                </c:pt>
                <c:pt idx="366">
                  <c:v>434.49986341254618</c:v>
                </c:pt>
                <c:pt idx="367">
                  <c:v>434.49986341254618</c:v>
                </c:pt>
                <c:pt idx="368">
                  <c:v>434.49986341254618</c:v>
                </c:pt>
                <c:pt idx="369">
                  <c:v>434.49986341254618</c:v>
                </c:pt>
                <c:pt idx="370">
                  <c:v>434.49986341254618</c:v>
                </c:pt>
                <c:pt idx="371">
                  <c:v>434.49986341254618</c:v>
                </c:pt>
                <c:pt idx="372">
                  <c:v>434.49986341254618</c:v>
                </c:pt>
                <c:pt idx="373">
                  <c:v>434.49986341254618</c:v>
                </c:pt>
                <c:pt idx="374">
                  <c:v>434.49986341254618</c:v>
                </c:pt>
                <c:pt idx="375">
                  <c:v>434.49986341254618</c:v>
                </c:pt>
                <c:pt idx="376">
                  <c:v>434.49986341254618</c:v>
                </c:pt>
                <c:pt idx="377">
                  <c:v>434.49986341254618</c:v>
                </c:pt>
                <c:pt idx="378">
                  <c:v>434.49986341254618</c:v>
                </c:pt>
                <c:pt idx="379">
                  <c:v>434.49986341254618</c:v>
                </c:pt>
                <c:pt idx="380">
                  <c:v>434.49986341254618</c:v>
                </c:pt>
                <c:pt idx="381">
                  <c:v>434.49986341254618</c:v>
                </c:pt>
                <c:pt idx="382">
                  <c:v>434.49986341254618</c:v>
                </c:pt>
                <c:pt idx="383">
                  <c:v>434.49986341254618</c:v>
                </c:pt>
                <c:pt idx="384">
                  <c:v>434.49986341254618</c:v>
                </c:pt>
                <c:pt idx="385">
                  <c:v>434.49986341254618</c:v>
                </c:pt>
                <c:pt idx="386">
                  <c:v>434.49986341254618</c:v>
                </c:pt>
                <c:pt idx="387">
                  <c:v>434.49986341254618</c:v>
                </c:pt>
                <c:pt idx="388">
                  <c:v>434.49986341254618</c:v>
                </c:pt>
                <c:pt idx="389">
                  <c:v>434.49986341254618</c:v>
                </c:pt>
                <c:pt idx="390">
                  <c:v>434.49986341254618</c:v>
                </c:pt>
                <c:pt idx="391">
                  <c:v>434.49986341254618</c:v>
                </c:pt>
                <c:pt idx="392">
                  <c:v>434.49986341254618</c:v>
                </c:pt>
                <c:pt idx="393">
                  <c:v>434.49986341254618</c:v>
                </c:pt>
                <c:pt idx="394">
                  <c:v>434.49986341254618</c:v>
                </c:pt>
                <c:pt idx="395">
                  <c:v>434.49986341254618</c:v>
                </c:pt>
                <c:pt idx="396">
                  <c:v>434.49986341254618</c:v>
                </c:pt>
                <c:pt idx="397">
                  <c:v>434.49986341254618</c:v>
                </c:pt>
                <c:pt idx="398">
                  <c:v>434.49986341254618</c:v>
                </c:pt>
                <c:pt idx="399">
                  <c:v>434.49986341254618</c:v>
                </c:pt>
                <c:pt idx="400">
                  <c:v>434.49986341254618</c:v>
                </c:pt>
                <c:pt idx="401">
                  <c:v>434.49986341254618</c:v>
                </c:pt>
                <c:pt idx="402">
                  <c:v>434.49986341254618</c:v>
                </c:pt>
                <c:pt idx="403">
                  <c:v>434.49986341254618</c:v>
                </c:pt>
                <c:pt idx="404">
                  <c:v>434.49986341254618</c:v>
                </c:pt>
                <c:pt idx="405">
                  <c:v>434.49986341254618</c:v>
                </c:pt>
                <c:pt idx="406">
                  <c:v>434.49986341254618</c:v>
                </c:pt>
                <c:pt idx="407">
                  <c:v>434.49986341254618</c:v>
                </c:pt>
                <c:pt idx="408">
                  <c:v>434.49986341254618</c:v>
                </c:pt>
                <c:pt idx="409">
                  <c:v>434.49986341254618</c:v>
                </c:pt>
                <c:pt idx="410">
                  <c:v>434.49986341254618</c:v>
                </c:pt>
                <c:pt idx="411">
                  <c:v>434.49986341254618</c:v>
                </c:pt>
                <c:pt idx="412">
                  <c:v>434.49986341254618</c:v>
                </c:pt>
                <c:pt idx="413">
                  <c:v>434.49986341254618</c:v>
                </c:pt>
                <c:pt idx="414">
                  <c:v>434.49986341254618</c:v>
                </c:pt>
                <c:pt idx="415">
                  <c:v>434.49986341254618</c:v>
                </c:pt>
                <c:pt idx="416">
                  <c:v>434.49986341254618</c:v>
                </c:pt>
                <c:pt idx="417">
                  <c:v>434.49986341254618</c:v>
                </c:pt>
                <c:pt idx="418">
                  <c:v>434.49986341254618</c:v>
                </c:pt>
                <c:pt idx="419">
                  <c:v>434.49986341254618</c:v>
                </c:pt>
                <c:pt idx="420">
                  <c:v>434.49986341254618</c:v>
                </c:pt>
                <c:pt idx="421">
                  <c:v>434.49986341254618</c:v>
                </c:pt>
                <c:pt idx="422">
                  <c:v>434.49986341254618</c:v>
                </c:pt>
                <c:pt idx="423">
                  <c:v>434.49986341254618</c:v>
                </c:pt>
                <c:pt idx="424">
                  <c:v>434.49986341254618</c:v>
                </c:pt>
                <c:pt idx="425">
                  <c:v>434.49986341254618</c:v>
                </c:pt>
                <c:pt idx="426">
                  <c:v>434.49986341254618</c:v>
                </c:pt>
                <c:pt idx="427">
                  <c:v>434.49986341254618</c:v>
                </c:pt>
                <c:pt idx="428">
                  <c:v>434.49986341254618</c:v>
                </c:pt>
                <c:pt idx="429">
                  <c:v>434.49986341254618</c:v>
                </c:pt>
                <c:pt idx="430">
                  <c:v>434.49986341254618</c:v>
                </c:pt>
                <c:pt idx="431">
                  <c:v>434.49986341254618</c:v>
                </c:pt>
                <c:pt idx="432">
                  <c:v>434.49986341254618</c:v>
                </c:pt>
                <c:pt idx="433">
                  <c:v>434.49986341254618</c:v>
                </c:pt>
                <c:pt idx="434">
                  <c:v>434.49986341254618</c:v>
                </c:pt>
                <c:pt idx="435">
                  <c:v>434.49986341254618</c:v>
                </c:pt>
                <c:pt idx="436">
                  <c:v>434.49986341254618</c:v>
                </c:pt>
                <c:pt idx="437">
                  <c:v>434.49986341254618</c:v>
                </c:pt>
                <c:pt idx="438">
                  <c:v>434.49986341254618</c:v>
                </c:pt>
                <c:pt idx="439">
                  <c:v>434.49986341254618</c:v>
                </c:pt>
                <c:pt idx="440">
                  <c:v>434.49986341254618</c:v>
                </c:pt>
                <c:pt idx="441">
                  <c:v>434.49986341254618</c:v>
                </c:pt>
                <c:pt idx="442">
                  <c:v>434.49986341254618</c:v>
                </c:pt>
                <c:pt idx="443">
                  <c:v>434.49986341254618</c:v>
                </c:pt>
                <c:pt idx="444">
                  <c:v>434.49986341254618</c:v>
                </c:pt>
                <c:pt idx="445">
                  <c:v>434.49986341254618</c:v>
                </c:pt>
                <c:pt idx="446">
                  <c:v>434.49986341254618</c:v>
                </c:pt>
                <c:pt idx="447">
                  <c:v>434.49986341254618</c:v>
                </c:pt>
                <c:pt idx="448">
                  <c:v>434.49986341254618</c:v>
                </c:pt>
                <c:pt idx="449">
                  <c:v>434.49986341254618</c:v>
                </c:pt>
                <c:pt idx="450">
                  <c:v>434.49986341254618</c:v>
                </c:pt>
                <c:pt idx="45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7DD-4758-AA00-2F7F3826E1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12408975"/>
        <c:axId val="812407311"/>
      </c:scatterChart>
      <c:valAx>
        <c:axId val="812408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12407311"/>
        <c:crosses val="autoZero"/>
        <c:crossBetween val="midCat"/>
      </c:valAx>
      <c:valAx>
        <c:axId val="8124073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12408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y'(x)</a:t>
            </a:r>
          </a:p>
        </c:rich>
      </c:tx>
      <c:layout>
        <c:manualLayout>
          <c:xMode val="edge"/>
          <c:yMode val="edge"/>
          <c:x val="0.47278202005607356"/>
          <c:y val="2.814516700943195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6'!$O$41:$O$491</c:f>
              <c:numCache>
                <c:formatCode>0.00E+00</c:formatCode>
                <c:ptCount val="451"/>
                <c:pt idx="0">
                  <c:v>3.4100000000000002E-5</c:v>
                </c:pt>
                <c:pt idx="1">
                  <c:v>3.4100691241091576E-5</c:v>
                </c:pt>
                <c:pt idx="2">
                  <c:v>3.4102073723274725E-5</c:v>
                </c:pt>
                <c:pt idx="3">
                  <c:v>3.410414744654944E-5</c:v>
                </c:pt>
                <c:pt idx="4">
                  <c:v>3.4106912410915737E-5</c:v>
                </c:pt>
                <c:pt idx="5">
                  <c:v>3.4110368616373601E-5</c:v>
                </c:pt>
                <c:pt idx="6">
                  <c:v>3.4114516062923039E-5</c:v>
                </c:pt>
                <c:pt idx="7">
                  <c:v>3.4119354750564051E-5</c:v>
                </c:pt>
                <c:pt idx="8">
                  <c:v>3.4124884679296638E-5</c:v>
                </c:pt>
                <c:pt idx="9">
                  <c:v>3.4131105849120798E-5</c:v>
                </c:pt>
                <c:pt idx="10">
                  <c:v>3.4138018260036526E-5</c:v>
                </c:pt>
                <c:pt idx="11">
                  <c:v>3.4145621912043835E-5</c:v>
                </c:pt>
                <c:pt idx="12">
                  <c:v>3.4153916805142711E-5</c:v>
                </c:pt>
                <c:pt idx="13">
                  <c:v>3.4162902939333162E-5</c:v>
                </c:pt>
                <c:pt idx="14">
                  <c:v>3.4172580314615186E-5</c:v>
                </c:pt>
                <c:pt idx="15">
                  <c:v>3.4182948930988785E-5</c:v>
                </c:pt>
                <c:pt idx="16">
                  <c:v>3.4194008788453958E-5</c:v>
                </c:pt>
                <c:pt idx="17">
                  <c:v>3.4205759887010698E-5</c:v>
                </c:pt>
                <c:pt idx="18">
                  <c:v>3.4218202226659019E-5</c:v>
                </c:pt>
                <c:pt idx="19">
                  <c:v>3.4231335807398908E-5</c:v>
                </c:pt>
                <c:pt idx="20">
                  <c:v>3.4245160629230371E-5</c:v>
                </c:pt>
                <c:pt idx="21">
                  <c:v>3.4259676692153408E-5</c:v>
                </c:pt>
                <c:pt idx="22">
                  <c:v>3.4274883996168019E-5</c:v>
                </c:pt>
                <c:pt idx="23">
                  <c:v>3.4290782541274204E-5</c:v>
                </c:pt>
                <c:pt idx="24">
                  <c:v>3.4307372327471963E-5</c:v>
                </c:pt>
                <c:pt idx="25">
                  <c:v>3.432465335476129E-5</c:v>
                </c:pt>
                <c:pt idx="26">
                  <c:v>3.4342625623142191E-5</c:v>
                </c:pt>
                <c:pt idx="27">
                  <c:v>3.4361289132614665E-5</c:v>
                </c:pt>
                <c:pt idx="28">
                  <c:v>3.4380643883178721E-5</c:v>
                </c:pt>
                <c:pt idx="29">
                  <c:v>3.4400689874834338E-5</c:v>
                </c:pt>
                <c:pt idx="30">
                  <c:v>3.4421427107581535E-5</c:v>
                </c:pt>
                <c:pt idx="31">
                  <c:v>3.4442855581420307E-5</c:v>
                </c:pt>
                <c:pt idx="32">
                  <c:v>3.4464975296350646E-5</c:v>
                </c:pt>
                <c:pt idx="33">
                  <c:v>3.4487786252372566E-5</c:v>
                </c:pt>
                <c:pt idx="34">
                  <c:v>3.4511288449486053E-5</c:v>
                </c:pt>
                <c:pt idx="35">
                  <c:v>3.4535481887691114E-5</c:v>
                </c:pt>
                <c:pt idx="36">
                  <c:v>3.456036656698775E-5</c:v>
                </c:pt>
                <c:pt idx="37">
                  <c:v>3.4585942487375953E-5</c:v>
                </c:pt>
                <c:pt idx="38">
                  <c:v>3.4612209648855737E-5</c:v>
                </c:pt>
                <c:pt idx="39">
                  <c:v>3.4639168051427095E-5</c:v>
                </c:pt>
                <c:pt idx="40">
                  <c:v>3.466681769509002E-5</c:v>
                </c:pt>
                <c:pt idx="41">
                  <c:v>3.469515857984452E-5</c:v>
                </c:pt>
                <c:pt idx="42">
                  <c:v>3.4724190705690594E-5</c:v>
                </c:pt>
                <c:pt idx="43">
                  <c:v>3.4753914072628241E-5</c:v>
                </c:pt>
                <c:pt idx="44">
                  <c:v>3.4784328680657463E-5</c:v>
                </c:pt>
                <c:pt idx="45">
                  <c:v>3.4815434529778253E-5</c:v>
                </c:pt>
                <c:pt idx="46">
                  <c:v>3.4847231619990623E-5</c:v>
                </c:pt>
                <c:pt idx="47">
                  <c:v>3.4879719951294561E-5</c:v>
                </c:pt>
                <c:pt idx="48">
                  <c:v>3.4912899523690079E-5</c:v>
                </c:pt>
                <c:pt idx="49">
                  <c:v>3.4946770337177165E-5</c:v>
                </c:pt>
                <c:pt idx="50">
                  <c:v>3.4981332391755819E-5</c:v>
                </c:pt>
                <c:pt idx="51">
                  <c:v>3.5016585687426053E-5</c:v>
                </c:pt>
                <c:pt idx="52">
                  <c:v>3.5052530224187862E-5</c:v>
                </c:pt>
                <c:pt idx="53">
                  <c:v>3.5089166002041237E-5</c:v>
                </c:pt>
                <c:pt idx="54">
                  <c:v>3.5126493020986194E-5</c:v>
                </c:pt>
                <c:pt idx="55">
                  <c:v>3.5164511281022718E-5</c:v>
                </c:pt>
                <c:pt idx="56">
                  <c:v>3.5203220782150816E-5</c:v>
                </c:pt>
                <c:pt idx="57">
                  <c:v>3.5242621524370489E-5</c:v>
                </c:pt>
                <c:pt idx="58">
                  <c:v>3.5282713507681735E-5</c:v>
                </c:pt>
                <c:pt idx="59">
                  <c:v>3.5323496732084549E-5</c:v>
                </c:pt>
                <c:pt idx="60">
                  <c:v>3.5364971197578944E-5</c:v>
                </c:pt>
                <c:pt idx="61">
                  <c:v>3.5407136904164907E-5</c:v>
                </c:pt>
                <c:pt idx="62">
                  <c:v>3.5449993851842443E-5</c:v>
                </c:pt>
                <c:pt idx="63">
                  <c:v>3.5493542040611554E-5</c:v>
                </c:pt>
                <c:pt idx="64">
                  <c:v>3.5537781470472238E-5</c:v>
                </c:pt>
                <c:pt idx="65">
                  <c:v>3.5582712141424497E-5</c:v>
                </c:pt>
                <c:pt idx="66">
                  <c:v>3.562833405346833E-5</c:v>
                </c:pt>
                <c:pt idx="67">
                  <c:v>3.567464720660373E-5</c:v>
                </c:pt>
                <c:pt idx="68">
                  <c:v>3.5721651600830712E-5</c:v>
                </c:pt>
                <c:pt idx="69">
                  <c:v>3.576934723614926E-5</c:v>
                </c:pt>
                <c:pt idx="70">
                  <c:v>3.5817734112559383E-5</c:v>
                </c:pt>
                <c:pt idx="71">
                  <c:v>3.586681223006108E-5</c:v>
                </c:pt>
                <c:pt idx="72">
                  <c:v>3.5916581588654351E-5</c:v>
                </c:pt>
                <c:pt idx="73">
                  <c:v>3.596704218833919E-5</c:v>
                </c:pt>
                <c:pt idx="74">
                  <c:v>3.6018194029115609E-5</c:v>
                </c:pt>
                <c:pt idx="75">
                  <c:v>3.6070037110983596E-5</c:v>
                </c:pt>
                <c:pt idx="76">
                  <c:v>3.6122571433943164E-5</c:v>
                </c:pt>
                <c:pt idx="77">
                  <c:v>3.6175796997994299E-5</c:v>
                </c:pt>
                <c:pt idx="78">
                  <c:v>3.6229713803137008E-5</c:v>
                </c:pt>
                <c:pt idx="79">
                  <c:v>3.6284321849371285E-5</c:v>
                </c:pt>
                <c:pt idx="80">
                  <c:v>3.6339621136697143E-5</c:v>
                </c:pt>
                <c:pt idx="81">
                  <c:v>3.6395611665114574E-5</c:v>
                </c:pt>
                <c:pt idx="82">
                  <c:v>3.6452293434623573E-5</c:v>
                </c:pt>
                <c:pt idx="83">
                  <c:v>3.6509666445224147E-5</c:v>
                </c:pt>
                <c:pt idx="84">
                  <c:v>3.6567730696916294E-5</c:v>
                </c:pt>
                <c:pt idx="85">
                  <c:v>3.6626486189700016E-5</c:v>
                </c:pt>
                <c:pt idx="86">
                  <c:v>3.6685932923575311E-5</c:v>
                </c:pt>
                <c:pt idx="87">
                  <c:v>3.6746070898542181E-5</c:v>
                </c:pt>
                <c:pt idx="88">
                  <c:v>3.6806900114600618E-5</c:v>
                </c:pt>
                <c:pt idx="89">
                  <c:v>3.6868420571750637E-5</c:v>
                </c:pt>
                <c:pt idx="90">
                  <c:v>3.6930632269992222E-5</c:v>
                </c:pt>
                <c:pt idx="91">
                  <c:v>3.6993535209325382E-5</c:v>
                </c:pt>
                <c:pt idx="92">
                  <c:v>3.7057129389750116E-5</c:v>
                </c:pt>
                <c:pt idx="93">
                  <c:v>3.7121414811266424E-5</c:v>
                </c:pt>
                <c:pt idx="94">
                  <c:v>3.7186391473874299E-5</c:v>
                </c:pt>
                <c:pt idx="95">
                  <c:v>3.7252059377573755E-5</c:v>
                </c:pt>
                <c:pt idx="96">
                  <c:v>3.7318418522364779E-5</c:v>
                </c:pt>
                <c:pt idx="97">
                  <c:v>3.7385468908247377E-5</c:v>
                </c:pt>
                <c:pt idx="98">
                  <c:v>3.7453210535221549E-5</c:v>
                </c:pt>
                <c:pt idx="99">
                  <c:v>3.7521643403287295E-5</c:v>
                </c:pt>
                <c:pt idx="100">
                  <c:v>3.7590767512444615E-5</c:v>
                </c:pt>
                <c:pt idx="101">
                  <c:v>3.766058286269351E-5</c:v>
                </c:pt>
                <c:pt idx="102">
                  <c:v>3.7731089454033978E-5</c:v>
                </c:pt>
                <c:pt idx="103">
                  <c:v>3.7802287286466014E-5</c:v>
                </c:pt>
                <c:pt idx="104">
                  <c:v>3.7874176359989624E-5</c:v>
                </c:pt>
                <c:pt idx="105">
                  <c:v>3.7946756674604809E-5</c:v>
                </c:pt>
                <c:pt idx="106">
                  <c:v>3.8020028230311567E-5</c:v>
                </c:pt>
                <c:pt idx="107">
                  <c:v>3.80939910271099E-5</c:v>
                </c:pt>
                <c:pt idx="108">
                  <c:v>3.8168645064999806E-5</c:v>
                </c:pt>
                <c:pt idx="109">
                  <c:v>3.824399034398128E-5</c:v>
                </c:pt>
                <c:pt idx="110">
                  <c:v>3.8320026864054335E-5</c:v>
                </c:pt>
                <c:pt idx="111">
                  <c:v>3.8396754625218958E-5</c:v>
                </c:pt>
                <c:pt idx="112">
                  <c:v>3.8474173627475154E-5</c:v>
                </c:pt>
                <c:pt idx="113">
                  <c:v>3.8552283870822925E-5</c:v>
                </c:pt>
                <c:pt idx="114">
                  <c:v>3.863108535526227E-5</c:v>
                </c:pt>
                <c:pt idx="115">
                  <c:v>3.8710578080793189E-5</c:v>
                </c:pt>
                <c:pt idx="116">
                  <c:v>3.8790762047415675E-5</c:v>
                </c:pt>
                <c:pt idx="117">
                  <c:v>3.8871637255129743E-5</c:v>
                </c:pt>
                <c:pt idx="118">
                  <c:v>3.8953203703935377E-5</c:v>
                </c:pt>
                <c:pt idx="119">
                  <c:v>3.9035461393832586E-5</c:v>
                </c:pt>
                <c:pt idx="120">
                  <c:v>3.9118410324821369E-5</c:v>
                </c:pt>
                <c:pt idx="121">
                  <c:v>3.9202050496901726E-5</c:v>
                </c:pt>
                <c:pt idx="122">
                  <c:v>3.9286381910073651E-5</c:v>
                </c:pt>
                <c:pt idx="123">
                  <c:v>3.9371404564337156E-5</c:v>
                </c:pt>
                <c:pt idx="124">
                  <c:v>3.9457118459692236E-5</c:v>
                </c:pt>
                <c:pt idx="125">
                  <c:v>3.9543523596138883E-5</c:v>
                </c:pt>
                <c:pt idx="126">
                  <c:v>3.9630619973677104E-5</c:v>
                </c:pt>
                <c:pt idx="127">
                  <c:v>3.9718407592306899E-5</c:v>
                </c:pt>
                <c:pt idx="128">
                  <c:v>3.9806886452028268E-5</c:v>
                </c:pt>
                <c:pt idx="129">
                  <c:v>3.9896056552841205E-5</c:v>
                </c:pt>
                <c:pt idx="130">
                  <c:v>3.9985917894745723E-5</c:v>
                </c:pt>
                <c:pt idx="131">
                  <c:v>4.0076470477741808E-5</c:v>
                </c:pt>
                <c:pt idx="132">
                  <c:v>4.0167714301829474E-5</c:v>
                </c:pt>
                <c:pt idx="133">
                  <c:v>4.0259649367008707E-5</c:v>
                </c:pt>
                <c:pt idx="134">
                  <c:v>4.0352275673279515E-5</c:v>
                </c:pt>
                <c:pt idx="135">
                  <c:v>4.0445593220641897E-5</c:v>
                </c:pt>
                <c:pt idx="136">
                  <c:v>4.0539602009095853E-5</c:v>
                </c:pt>
                <c:pt idx="137">
                  <c:v>4.0634302038641376E-5</c:v>
                </c:pt>
                <c:pt idx="138">
                  <c:v>4.0729693309278473E-5</c:v>
                </c:pt>
                <c:pt idx="139">
                  <c:v>4.0825775821007151E-5</c:v>
                </c:pt>
                <c:pt idx="140">
                  <c:v>4.0922549573827397E-5</c:v>
                </c:pt>
                <c:pt idx="141">
                  <c:v>4.1020014567739217E-5</c:v>
                </c:pt>
                <c:pt idx="142">
                  <c:v>4.1118170802742611E-5</c:v>
                </c:pt>
                <c:pt idx="143">
                  <c:v>4.1217018278837572E-5</c:v>
                </c:pt>
                <c:pt idx="144">
                  <c:v>4.1316556996024115E-5</c:v>
                </c:pt>
                <c:pt idx="145">
                  <c:v>4.1416786954302231E-5</c:v>
                </c:pt>
                <c:pt idx="146">
                  <c:v>4.1517708153671915E-5</c:v>
                </c:pt>
                <c:pt idx="147">
                  <c:v>4.1619320594133173E-5</c:v>
                </c:pt>
                <c:pt idx="148">
                  <c:v>4.1721624275686005E-5</c:v>
                </c:pt>
                <c:pt idx="149">
                  <c:v>4.1824619198330411E-5</c:v>
                </c:pt>
                <c:pt idx="150">
                  <c:v>4.1928305362066385E-5</c:v>
                </c:pt>
                <c:pt idx="151">
                  <c:v>4.2032682766893939E-5</c:v>
                </c:pt>
                <c:pt idx="152">
                  <c:v>4.2137751412813068E-5</c:v>
                </c:pt>
                <c:pt idx="153">
                  <c:v>4.2243511299823764E-5</c:v>
                </c:pt>
                <c:pt idx="154">
                  <c:v>4.2349962427926034E-5</c:v>
                </c:pt>
                <c:pt idx="155">
                  <c:v>4.2457104797119879E-5</c:v>
                </c:pt>
                <c:pt idx="156">
                  <c:v>4.2564938407405297E-5</c:v>
                </c:pt>
                <c:pt idx="157">
                  <c:v>4.267346325878229E-5</c:v>
                </c:pt>
                <c:pt idx="158">
                  <c:v>4.278267935125085E-5</c:v>
                </c:pt>
                <c:pt idx="159">
                  <c:v>4.2892586684810984E-5</c:v>
                </c:pt>
                <c:pt idx="160">
                  <c:v>4.30031852594627E-5</c:v>
                </c:pt>
                <c:pt idx="161">
                  <c:v>4.3114475075205982E-5</c:v>
                </c:pt>
                <c:pt idx="162">
                  <c:v>4.3226456132040839E-5</c:v>
                </c:pt>
                <c:pt idx="163">
                  <c:v>4.333912842996727E-5</c:v>
                </c:pt>
                <c:pt idx="164">
                  <c:v>4.3452491968985275E-5</c:v>
                </c:pt>
                <c:pt idx="165">
                  <c:v>4.3566546749094847E-5</c:v>
                </c:pt>
                <c:pt idx="166">
                  <c:v>4.3681292770295993E-5</c:v>
                </c:pt>
                <c:pt idx="167">
                  <c:v>4.3796730032588721E-5</c:v>
                </c:pt>
                <c:pt idx="168">
                  <c:v>4.3912858535973016E-5</c:v>
                </c:pt>
                <c:pt idx="169">
                  <c:v>4.4029678280448885E-5</c:v>
                </c:pt>
                <c:pt idx="170">
                  <c:v>4.4147189266016328E-5</c:v>
                </c:pt>
                <c:pt idx="171">
                  <c:v>4.4265391492675345E-5</c:v>
                </c:pt>
                <c:pt idx="172">
                  <c:v>4.438428496042593E-5</c:v>
                </c:pt>
                <c:pt idx="173">
                  <c:v>4.4503869669268095E-5</c:v>
                </c:pt>
                <c:pt idx="174">
                  <c:v>4.4624145619201828E-5</c:v>
                </c:pt>
                <c:pt idx="175">
                  <c:v>4.4745112810227135E-5</c:v>
                </c:pt>
                <c:pt idx="176">
                  <c:v>4.4866771242344017E-5</c:v>
                </c:pt>
                <c:pt idx="177">
                  <c:v>4.4989120915552472E-5</c:v>
                </c:pt>
                <c:pt idx="178">
                  <c:v>4.5112161829852502E-5</c:v>
                </c:pt>
                <c:pt idx="179">
                  <c:v>4.5235893985244105E-5</c:v>
                </c:pt>
                <c:pt idx="180">
                  <c:v>4.4458315747519087E-5</c:v>
                </c:pt>
                <c:pt idx="181">
                  <c:v>4.3683617429193054E-5</c:v>
                </c:pt>
                <c:pt idx="182">
                  <c:v>4.2911799030265994E-5</c:v>
                </c:pt>
                <c:pt idx="183">
                  <c:v>4.2142860550737925E-5</c:v>
                </c:pt>
                <c:pt idx="184">
                  <c:v>4.1376801990608836E-5</c:v>
                </c:pt>
                <c:pt idx="185">
                  <c:v>4.0613623349878726E-5</c:v>
                </c:pt>
                <c:pt idx="186">
                  <c:v>3.9853324628547594E-5</c:v>
                </c:pt>
                <c:pt idx="187">
                  <c:v>3.9095905826615448E-5</c:v>
                </c:pt>
                <c:pt idx="188">
                  <c:v>3.8341366944082288E-5</c:v>
                </c:pt>
                <c:pt idx="189">
                  <c:v>3.7589707980948107E-5</c:v>
                </c:pt>
                <c:pt idx="190">
                  <c:v>3.6840928937212904E-5</c:v>
                </c:pt>
                <c:pt idx="191">
                  <c:v>3.6095029812876681E-5</c:v>
                </c:pt>
                <c:pt idx="192">
                  <c:v>3.5352010607939443E-5</c:v>
                </c:pt>
                <c:pt idx="193">
                  <c:v>3.4611871322401191E-5</c:v>
                </c:pt>
                <c:pt idx="194">
                  <c:v>3.3874611956261918E-5</c:v>
                </c:pt>
                <c:pt idx="195">
                  <c:v>3.3140232509521623E-5</c:v>
                </c:pt>
                <c:pt idx="196">
                  <c:v>3.2408732982180308E-5</c:v>
                </c:pt>
                <c:pt idx="197">
                  <c:v>3.1680113374237978E-5</c:v>
                </c:pt>
                <c:pt idx="198">
                  <c:v>3.0954373685694634E-5</c:v>
                </c:pt>
                <c:pt idx="199">
                  <c:v>3.0231513916550265E-5</c:v>
                </c:pt>
                <c:pt idx="200">
                  <c:v>2.9511534066804879E-5</c:v>
                </c:pt>
                <c:pt idx="201">
                  <c:v>2.8794434136458475E-5</c:v>
                </c:pt>
                <c:pt idx="202">
                  <c:v>2.8080214125511053E-5</c:v>
                </c:pt>
                <c:pt idx="203">
                  <c:v>2.7368874033962613E-5</c:v>
                </c:pt>
                <c:pt idx="204">
                  <c:v>2.6660413861813156E-5</c:v>
                </c:pt>
                <c:pt idx="205">
                  <c:v>2.5954833609062677E-5</c:v>
                </c:pt>
                <c:pt idx="206">
                  <c:v>2.5252133275711181E-5</c:v>
                </c:pt>
                <c:pt idx="207">
                  <c:v>2.4552312861758667E-5</c:v>
                </c:pt>
                <c:pt idx="208">
                  <c:v>2.3855372367205136E-5</c:v>
                </c:pt>
                <c:pt idx="209">
                  <c:v>2.3161311792050583E-5</c:v>
                </c:pt>
                <c:pt idx="210">
                  <c:v>2.2470131136295016E-5</c:v>
                </c:pt>
                <c:pt idx="211">
                  <c:v>2.1781830399938428E-5</c:v>
                </c:pt>
                <c:pt idx="212">
                  <c:v>2.1096409582980822E-5</c:v>
                </c:pt>
                <c:pt idx="213">
                  <c:v>2.0413868685422195E-5</c:v>
                </c:pt>
                <c:pt idx="214">
                  <c:v>1.9734207707262554E-5</c:v>
                </c:pt>
                <c:pt idx="215">
                  <c:v>1.9057426648501892E-5</c:v>
                </c:pt>
                <c:pt idx="216">
                  <c:v>1.8383525509140211E-5</c:v>
                </c:pt>
                <c:pt idx="217">
                  <c:v>1.7712504289177514E-5</c:v>
                </c:pt>
                <c:pt idx="218">
                  <c:v>1.7044362988613795E-5</c:v>
                </c:pt>
                <c:pt idx="219">
                  <c:v>1.6379101607449061E-5</c:v>
                </c:pt>
                <c:pt idx="220">
                  <c:v>1.5716720145683304E-5</c:v>
                </c:pt>
                <c:pt idx="221">
                  <c:v>1.5057218603316535E-5</c:v>
                </c:pt>
                <c:pt idx="222">
                  <c:v>1.4400596980348742E-5</c:v>
                </c:pt>
                <c:pt idx="223">
                  <c:v>1.3746855276779934E-5</c:v>
                </c:pt>
                <c:pt idx="224">
                  <c:v>1.3095993492610105E-5</c:v>
                </c:pt>
                <c:pt idx="225">
                  <c:v>1.2448011627839262E-5</c:v>
                </c:pt>
                <c:pt idx="226">
                  <c:v>1.1802909682467395E-5</c:v>
                </c:pt>
                <c:pt idx="227">
                  <c:v>1.1160687656494513E-5</c:v>
                </c:pt>
                <c:pt idx="228">
                  <c:v>1.0521345549920613E-5</c:v>
                </c:pt>
                <c:pt idx="229">
                  <c:v>9.8848833627456927E-6</c:v>
                </c:pt>
                <c:pt idx="230">
                  <c:v>9.2513010949697543E-6</c:v>
                </c:pt>
                <c:pt idx="231">
                  <c:v>8.6205987465928015E-6</c:v>
                </c:pt>
                <c:pt idx="232">
                  <c:v>7.9927763176148243E-6</c:v>
                </c:pt>
                <c:pt idx="233">
                  <c:v>7.3678338080358293E-6</c:v>
                </c:pt>
                <c:pt idx="234">
                  <c:v>6.74577121785582E-6</c:v>
                </c:pt>
                <c:pt idx="235">
                  <c:v>6.126588547074793E-6</c:v>
                </c:pt>
                <c:pt idx="236">
                  <c:v>5.5102857956927415E-6</c:v>
                </c:pt>
                <c:pt idx="237">
                  <c:v>4.8968629637096756E-6</c:v>
                </c:pt>
                <c:pt idx="238">
                  <c:v>4.2863200511255921E-6</c:v>
                </c:pt>
                <c:pt idx="239">
                  <c:v>3.6786570579404874E-6</c:v>
                </c:pt>
                <c:pt idx="240">
                  <c:v>3.073873984154365E-6</c:v>
                </c:pt>
                <c:pt idx="241">
                  <c:v>2.4719708297672214E-6</c:v>
                </c:pt>
                <c:pt idx="242">
                  <c:v>1.8729475947790704E-6</c:v>
                </c:pt>
                <c:pt idx="243">
                  <c:v>1.2768042791898914E-6</c:v>
                </c:pt>
                <c:pt idx="244">
                  <c:v>6.835408829996981E-7</c:v>
                </c:pt>
                <c:pt idx="245">
                  <c:v>9.3157406208476919E-8</c:v>
                </c:pt>
                <c:pt idx="246">
                  <c:v>-4.9434615118375182E-7</c:v>
                </c:pt>
                <c:pt idx="247">
                  <c:v>-1.0789697891770017E-6</c:v>
                </c:pt>
                <c:pt idx="248">
                  <c:v>-1.6607135077712726E-6</c:v>
                </c:pt>
                <c:pt idx="249">
                  <c:v>-2.2395773069665579E-6</c:v>
                </c:pt>
                <c:pt idx="250">
                  <c:v>-2.8155611867628644E-6</c:v>
                </c:pt>
                <c:pt idx="251">
                  <c:v>-3.3886651471601851E-6</c:v>
                </c:pt>
                <c:pt idx="252">
                  <c:v>-3.9588891881585337E-6</c:v>
                </c:pt>
                <c:pt idx="253">
                  <c:v>-4.5262333097578967E-6</c:v>
                </c:pt>
                <c:pt idx="254">
                  <c:v>-5.090697511958274E-6</c:v>
                </c:pt>
                <c:pt idx="255">
                  <c:v>-5.6522817947596656E-6</c:v>
                </c:pt>
                <c:pt idx="256">
                  <c:v>-6.2109861581620851E-6</c:v>
                </c:pt>
                <c:pt idx="257">
                  <c:v>-6.766810602165519E-6</c:v>
                </c:pt>
                <c:pt idx="258">
                  <c:v>-7.319755126769974E-6</c:v>
                </c:pt>
                <c:pt idx="259">
                  <c:v>-7.8698197319754433E-6</c:v>
                </c:pt>
                <c:pt idx="260">
                  <c:v>-8.4170044177819337E-6</c:v>
                </c:pt>
                <c:pt idx="261">
                  <c:v>-8.9613091841894452E-6</c:v>
                </c:pt>
                <c:pt idx="262">
                  <c:v>-9.5027340311979711E-6</c:v>
                </c:pt>
                <c:pt idx="263">
                  <c:v>-1.0041278958807511E-5</c:v>
                </c:pt>
                <c:pt idx="264">
                  <c:v>-1.0576943967018079E-5</c:v>
                </c:pt>
                <c:pt idx="265">
                  <c:v>-1.1109729055829662E-5</c:v>
                </c:pt>
                <c:pt idx="266">
                  <c:v>-1.1639634225242258E-5</c:v>
                </c:pt>
                <c:pt idx="267">
                  <c:v>-1.2166659475255876E-5</c:v>
                </c:pt>
                <c:pt idx="268">
                  <c:v>-1.2690804805870515E-5</c:v>
                </c:pt>
                <c:pt idx="269">
                  <c:v>-1.3212070217086169E-5</c:v>
                </c:pt>
                <c:pt idx="270">
                  <c:v>-1.373045570890285E-5</c:v>
                </c:pt>
                <c:pt idx="271">
                  <c:v>-1.4245961281320539E-5</c:v>
                </c:pt>
                <c:pt idx="272">
                  <c:v>-1.4758586934339255E-5</c:v>
                </c:pt>
                <c:pt idx="273">
                  <c:v>-1.5268332667958979E-5</c:v>
                </c:pt>
                <c:pt idx="274">
                  <c:v>-1.5775198482179731E-5</c:v>
                </c:pt>
                <c:pt idx="275">
                  <c:v>-1.6279184377001498E-5</c:v>
                </c:pt>
                <c:pt idx="276">
                  <c:v>-1.6780290352424285E-5</c:v>
                </c:pt>
                <c:pt idx="277">
                  <c:v>-1.7278516408448094E-5</c:v>
                </c:pt>
                <c:pt idx="278">
                  <c:v>-1.777386254507291E-5</c:v>
                </c:pt>
                <c:pt idx="279">
                  <c:v>-1.8266328762298754E-5</c:v>
                </c:pt>
                <c:pt idx="280">
                  <c:v>-1.8755915060125613E-5</c:v>
                </c:pt>
                <c:pt idx="281">
                  <c:v>-1.9242621438553485E-5</c:v>
                </c:pt>
                <c:pt idx="282">
                  <c:v>-1.9726447897582386E-5</c:v>
                </c:pt>
                <c:pt idx="283">
                  <c:v>-2.0207394437212294E-5</c:v>
                </c:pt>
                <c:pt idx="284">
                  <c:v>-2.0685461057443237E-5</c:v>
                </c:pt>
                <c:pt idx="285">
                  <c:v>-2.1160647758275188E-5</c:v>
                </c:pt>
                <c:pt idx="286">
                  <c:v>-2.1632954539708152E-5</c:v>
                </c:pt>
                <c:pt idx="287">
                  <c:v>-2.2102381401742145E-5</c:v>
                </c:pt>
                <c:pt idx="288">
                  <c:v>-2.2568928344377152E-5</c:v>
                </c:pt>
                <c:pt idx="289">
                  <c:v>-2.3032595367613166E-5</c:v>
                </c:pt>
                <c:pt idx="290">
                  <c:v>-2.3493382471450216E-5</c:v>
                </c:pt>
                <c:pt idx="291">
                  <c:v>-2.3951289655888272E-5</c:v>
                </c:pt>
                <c:pt idx="292">
                  <c:v>-2.4406316920927357E-5</c:v>
                </c:pt>
                <c:pt idx="293">
                  <c:v>-2.4858464266567456E-5</c:v>
                </c:pt>
                <c:pt idx="294">
                  <c:v>-2.5307731692808569E-5</c:v>
                </c:pt>
                <c:pt idx="295">
                  <c:v>-2.5754119199650711E-5</c:v>
                </c:pt>
                <c:pt idx="296">
                  <c:v>-2.6197626787093859E-5</c:v>
                </c:pt>
                <c:pt idx="297">
                  <c:v>-2.6638254455138029E-5</c:v>
                </c:pt>
                <c:pt idx="298">
                  <c:v>-2.7076002203783227E-5</c:v>
                </c:pt>
                <c:pt idx="299">
                  <c:v>-2.7510870033029425E-5</c:v>
                </c:pt>
                <c:pt idx="300">
                  <c:v>-2.7942857942876665E-5</c:v>
                </c:pt>
                <c:pt idx="301">
                  <c:v>-2.8371965933324906E-5</c:v>
                </c:pt>
                <c:pt idx="302">
                  <c:v>-2.8798194004374161E-5</c:v>
                </c:pt>
                <c:pt idx="303">
                  <c:v>-2.9221542156024458E-5</c:v>
                </c:pt>
                <c:pt idx="304">
                  <c:v>-2.9642010388275755E-5</c:v>
                </c:pt>
                <c:pt idx="305">
                  <c:v>-3.0059598701128067E-5</c:v>
                </c:pt>
                <c:pt idx="306">
                  <c:v>-3.0474307094581406E-5</c:v>
                </c:pt>
                <c:pt idx="307">
                  <c:v>-3.088613556863576E-5</c:v>
                </c:pt>
                <c:pt idx="308">
                  <c:v>-3.1295084123291142E-5</c:v>
                </c:pt>
                <c:pt idx="309">
                  <c:v>-3.1701152758547538E-5</c:v>
                </c:pt>
                <c:pt idx="310">
                  <c:v>-3.2104341474404935E-5</c:v>
                </c:pt>
                <c:pt idx="311">
                  <c:v>-3.2504650270863373E-5</c:v>
                </c:pt>
                <c:pt idx="312">
                  <c:v>-3.2902079147922826E-5</c:v>
                </c:pt>
                <c:pt idx="313">
                  <c:v>-3.3296628105583279E-5</c:v>
                </c:pt>
                <c:pt idx="314">
                  <c:v>-3.3688297143844774E-5</c:v>
                </c:pt>
                <c:pt idx="315">
                  <c:v>-3.407708626270727E-5</c:v>
                </c:pt>
                <c:pt idx="316">
                  <c:v>-3.4462995462170793E-5</c:v>
                </c:pt>
                <c:pt idx="317">
                  <c:v>-3.4846024742235331E-5</c:v>
                </c:pt>
                <c:pt idx="318">
                  <c:v>-3.5226174102900897E-5</c:v>
                </c:pt>
                <c:pt idx="319">
                  <c:v>-3.5603443544167477E-5</c:v>
                </c:pt>
                <c:pt idx="320">
                  <c:v>-3.5977833066035071E-5</c:v>
                </c:pt>
                <c:pt idx="321">
                  <c:v>-3.634934266850368E-5</c:v>
                </c:pt>
                <c:pt idx="322">
                  <c:v>-3.6717972351573303E-5</c:v>
                </c:pt>
                <c:pt idx="323">
                  <c:v>-3.7083722115243954E-5</c:v>
                </c:pt>
                <c:pt idx="324">
                  <c:v>-3.7446591959515633E-5</c:v>
                </c:pt>
                <c:pt idx="325">
                  <c:v>-3.7806581884388313E-5</c:v>
                </c:pt>
                <c:pt idx="326">
                  <c:v>-3.816369188986202E-5</c:v>
                </c:pt>
                <c:pt idx="327">
                  <c:v>-3.8517921975936742E-5</c:v>
                </c:pt>
                <c:pt idx="328">
                  <c:v>-3.8869272142612492E-5</c:v>
                </c:pt>
                <c:pt idx="329">
                  <c:v>-3.9217742389889242E-5</c:v>
                </c:pt>
                <c:pt idx="330">
                  <c:v>-3.9563332717767034E-5</c:v>
                </c:pt>
                <c:pt idx="331">
                  <c:v>-3.9906043126245827E-5</c:v>
                </c:pt>
                <c:pt idx="332">
                  <c:v>-4.0245873615325648E-5</c:v>
                </c:pt>
                <c:pt idx="333">
                  <c:v>-4.0582824185006483E-5</c:v>
                </c:pt>
                <c:pt idx="334">
                  <c:v>-4.0916894835288332E-5</c:v>
                </c:pt>
                <c:pt idx="335">
                  <c:v>-4.1248085566171209E-5</c:v>
                </c:pt>
                <c:pt idx="336">
                  <c:v>-4.1576396377655087E-5</c:v>
                </c:pt>
                <c:pt idx="337">
                  <c:v>-4.1901827269739993E-5</c:v>
                </c:pt>
                <c:pt idx="338">
                  <c:v>-4.2224378242425927E-5</c:v>
                </c:pt>
                <c:pt idx="339">
                  <c:v>-4.2544049295712861E-5</c:v>
                </c:pt>
                <c:pt idx="340">
                  <c:v>-4.2860840429600837E-5</c:v>
                </c:pt>
                <c:pt idx="341">
                  <c:v>-4.3174751644089814E-5</c:v>
                </c:pt>
                <c:pt idx="342">
                  <c:v>-4.3485782939179819E-5</c:v>
                </c:pt>
                <c:pt idx="343">
                  <c:v>-4.3793934314870838E-5</c:v>
                </c:pt>
                <c:pt idx="344">
                  <c:v>-4.4099205771162871E-5</c:v>
                </c:pt>
                <c:pt idx="345">
                  <c:v>-4.4401597308055919E-5</c:v>
                </c:pt>
                <c:pt idx="346">
                  <c:v>-4.4701108925549994E-5</c:v>
                </c:pt>
                <c:pt idx="347">
                  <c:v>-4.4997740623645084E-5</c:v>
                </c:pt>
                <c:pt idx="348">
                  <c:v>-4.5291492402341202E-5</c:v>
                </c:pt>
                <c:pt idx="349">
                  <c:v>-4.5582364261638334E-5</c:v>
                </c:pt>
                <c:pt idx="350">
                  <c:v>-4.587035620153648E-5</c:v>
                </c:pt>
                <c:pt idx="351">
                  <c:v>-4.6155468222035641E-5</c:v>
                </c:pt>
                <c:pt idx="352">
                  <c:v>-4.643770032313583E-5</c:v>
                </c:pt>
                <c:pt idx="353">
                  <c:v>-4.6717052504837019E-5</c:v>
                </c:pt>
                <c:pt idx="354">
                  <c:v>-4.699352476713925E-5</c:v>
                </c:pt>
                <c:pt idx="355">
                  <c:v>-4.7267117110042482E-5</c:v>
                </c:pt>
                <c:pt idx="356">
                  <c:v>-4.7537829533546741E-5</c:v>
                </c:pt>
                <c:pt idx="357">
                  <c:v>-4.7805662037652029E-5</c:v>
                </c:pt>
                <c:pt idx="358">
                  <c:v>-4.8070614622358317E-5</c:v>
                </c:pt>
                <c:pt idx="359">
                  <c:v>-4.8332687287665633E-5</c:v>
                </c:pt>
                <c:pt idx="360">
                  <c:v>-4.8591880033573964E-5</c:v>
                </c:pt>
                <c:pt idx="361">
                  <c:v>-4.8848192860083322E-5</c:v>
                </c:pt>
                <c:pt idx="362">
                  <c:v>-4.9101625767193681E-5</c:v>
                </c:pt>
                <c:pt idx="363">
                  <c:v>-4.9352178754905068E-5</c:v>
                </c:pt>
                <c:pt idx="364">
                  <c:v>-4.9599851823217483E-5</c:v>
                </c:pt>
                <c:pt idx="365">
                  <c:v>-4.9844644972130898E-5</c:v>
                </c:pt>
                <c:pt idx="366">
                  <c:v>-5.0086558201645342E-5</c:v>
                </c:pt>
                <c:pt idx="367">
                  <c:v>-5.03255915117608E-5</c:v>
                </c:pt>
                <c:pt idx="368">
                  <c:v>-5.0561744902477286E-5</c:v>
                </c:pt>
                <c:pt idx="369">
                  <c:v>-5.0795018373794786E-5</c:v>
                </c:pt>
                <c:pt idx="370">
                  <c:v>-5.10254119257133E-5</c:v>
                </c:pt>
                <c:pt idx="371">
                  <c:v>-5.1252925558232829E-5</c:v>
                </c:pt>
                <c:pt idx="372">
                  <c:v>-5.1477559271353386E-5</c:v>
                </c:pt>
                <c:pt idx="373">
                  <c:v>-5.1699313065074957E-5</c:v>
                </c:pt>
                <c:pt idx="374">
                  <c:v>-5.1918186939397542E-5</c:v>
                </c:pt>
                <c:pt idx="375">
                  <c:v>-5.2134180894321155E-5</c:v>
                </c:pt>
                <c:pt idx="376">
                  <c:v>-5.2347294929845783E-5</c:v>
                </c:pt>
                <c:pt idx="377">
                  <c:v>-5.2557529045971438E-5</c:v>
                </c:pt>
                <c:pt idx="378">
                  <c:v>-5.2764883242698094E-5</c:v>
                </c:pt>
                <c:pt idx="379">
                  <c:v>-5.2969357520025778E-5</c:v>
                </c:pt>
                <c:pt idx="380">
                  <c:v>-5.3170951877954477E-5</c:v>
                </c:pt>
                <c:pt idx="381">
                  <c:v>-5.3369666316484203E-5</c:v>
                </c:pt>
                <c:pt idx="382">
                  <c:v>-5.356550083561493E-5</c:v>
                </c:pt>
                <c:pt idx="383">
                  <c:v>-5.3758455435346685E-5</c:v>
                </c:pt>
                <c:pt idx="384">
                  <c:v>-5.3948530115679455E-5</c:v>
                </c:pt>
                <c:pt idx="385">
                  <c:v>-5.4135724876613252E-5</c:v>
                </c:pt>
                <c:pt idx="386">
                  <c:v>-5.4320039718148063E-5</c:v>
                </c:pt>
                <c:pt idx="387">
                  <c:v>-5.4501474640283889E-5</c:v>
                </c:pt>
                <c:pt idx="388">
                  <c:v>-5.4680029643020743E-5</c:v>
                </c:pt>
                <c:pt idx="389">
                  <c:v>-5.4855704726358611E-5</c:v>
                </c:pt>
                <c:pt idx="390">
                  <c:v>-5.5028499890297494E-5</c:v>
                </c:pt>
                <c:pt idx="391">
                  <c:v>-5.519841513483739E-5</c:v>
                </c:pt>
                <c:pt idx="392">
                  <c:v>-5.5365450459978315E-5</c:v>
                </c:pt>
                <c:pt idx="393">
                  <c:v>-5.5529605865720254E-5</c:v>
                </c:pt>
                <c:pt idx="394">
                  <c:v>-5.5690881352063221E-5</c:v>
                </c:pt>
                <c:pt idx="395">
                  <c:v>-5.5849276919007188E-5</c:v>
                </c:pt>
                <c:pt idx="396">
                  <c:v>-5.6004792566552184E-5</c:v>
                </c:pt>
                <c:pt idx="397">
                  <c:v>-5.6157428294698207E-5</c:v>
                </c:pt>
                <c:pt idx="398">
                  <c:v>-5.6307184103445232E-5</c:v>
                </c:pt>
                <c:pt idx="399">
                  <c:v>-5.6454059992793284E-5</c:v>
                </c:pt>
                <c:pt idx="400">
                  <c:v>-5.659805596274235E-5</c:v>
                </c:pt>
                <c:pt idx="401">
                  <c:v>-5.6739172013292445E-5</c:v>
                </c:pt>
                <c:pt idx="402">
                  <c:v>-5.687740814444354E-5</c:v>
                </c:pt>
                <c:pt idx="403">
                  <c:v>-5.7012764356195663E-5</c:v>
                </c:pt>
                <c:pt idx="404">
                  <c:v>-5.7145240648548814E-5</c:v>
                </c:pt>
                <c:pt idx="405">
                  <c:v>-5.7274837021502965E-5</c:v>
                </c:pt>
                <c:pt idx="406">
                  <c:v>-5.7401553475058145E-5</c:v>
                </c:pt>
                <c:pt idx="407">
                  <c:v>-5.7525390009214339E-5</c:v>
                </c:pt>
                <c:pt idx="408">
                  <c:v>-5.764634662397156E-5</c:v>
                </c:pt>
                <c:pt idx="409">
                  <c:v>-5.7764423319329797E-5</c:v>
                </c:pt>
                <c:pt idx="410">
                  <c:v>-5.7879620095289047E-5</c:v>
                </c:pt>
                <c:pt idx="411">
                  <c:v>-5.7991936951849312E-5</c:v>
                </c:pt>
                <c:pt idx="412">
                  <c:v>-5.8101373889010604E-5</c:v>
                </c:pt>
                <c:pt idx="413">
                  <c:v>-5.8207930906772911E-5</c:v>
                </c:pt>
                <c:pt idx="414">
                  <c:v>-5.8311608005136233E-5</c:v>
                </c:pt>
                <c:pt idx="415">
                  <c:v>-5.8412405184100582E-5</c:v>
                </c:pt>
                <c:pt idx="416">
                  <c:v>-5.8510322443665945E-5</c:v>
                </c:pt>
                <c:pt idx="417">
                  <c:v>-5.8605359783832337E-5</c:v>
                </c:pt>
                <c:pt idx="418">
                  <c:v>-5.8697517204599729E-5</c:v>
                </c:pt>
                <c:pt idx="419">
                  <c:v>-5.8786794705968149E-5</c:v>
                </c:pt>
                <c:pt idx="420">
                  <c:v>-5.8873192287937584E-5</c:v>
                </c:pt>
                <c:pt idx="421">
                  <c:v>-5.8956709950508046E-5</c:v>
                </c:pt>
                <c:pt idx="422">
                  <c:v>-5.9037347693679509E-5</c:v>
                </c:pt>
                <c:pt idx="423">
                  <c:v>-5.9115105517452E-5</c:v>
                </c:pt>
                <c:pt idx="424">
                  <c:v>-5.9189983421825505E-5</c:v>
                </c:pt>
                <c:pt idx="425">
                  <c:v>-5.9261981406800039E-5</c:v>
                </c:pt>
                <c:pt idx="426">
                  <c:v>-5.9331099472375586E-5</c:v>
                </c:pt>
                <c:pt idx="427">
                  <c:v>-5.9397337618552148E-5</c:v>
                </c:pt>
                <c:pt idx="428">
                  <c:v>-5.9460695845329738E-5</c:v>
                </c:pt>
                <c:pt idx="429">
                  <c:v>-5.9521174152708342E-5</c:v>
                </c:pt>
                <c:pt idx="430">
                  <c:v>-5.957877254068796E-5</c:v>
                </c:pt>
                <c:pt idx="431">
                  <c:v>-5.9633491009268593E-5</c:v>
                </c:pt>
                <c:pt idx="432">
                  <c:v>-5.9685329558450254E-5</c:v>
                </c:pt>
                <c:pt idx="433">
                  <c:v>-5.9734288188232929E-5</c:v>
                </c:pt>
                <c:pt idx="434">
                  <c:v>-5.9780366898616632E-5</c:v>
                </c:pt>
                <c:pt idx="435">
                  <c:v>-5.9823565689601335E-5</c:v>
                </c:pt>
                <c:pt idx="436">
                  <c:v>-5.9863884561187067E-5</c:v>
                </c:pt>
                <c:pt idx="437">
                  <c:v>-5.9901323513373826E-5</c:v>
                </c:pt>
                <c:pt idx="438">
                  <c:v>-5.9935882546161587E-5</c:v>
                </c:pt>
                <c:pt idx="439">
                  <c:v>-5.9967561659550375E-5</c:v>
                </c:pt>
                <c:pt idx="440">
                  <c:v>-5.9996360853540177E-5</c:v>
                </c:pt>
                <c:pt idx="441">
                  <c:v>-6.0022280128131008E-5</c:v>
                </c:pt>
                <c:pt idx="442">
                  <c:v>-6.0045319483322839E-5</c:v>
                </c:pt>
                <c:pt idx="443">
                  <c:v>-6.0065478919115698E-5</c:v>
                </c:pt>
                <c:pt idx="444">
                  <c:v>-6.0082758435509585E-5</c:v>
                </c:pt>
                <c:pt idx="445">
                  <c:v>-6.0097158032504472E-5</c:v>
                </c:pt>
                <c:pt idx="446">
                  <c:v>-6.0108677710100401E-5</c:v>
                </c:pt>
                <c:pt idx="447">
                  <c:v>-6.0117317468297331E-5</c:v>
                </c:pt>
                <c:pt idx="448">
                  <c:v>-6.0123077307095289E-5</c:v>
                </c:pt>
                <c:pt idx="449">
                  <c:v>-6.0125957226494261E-5</c:v>
                </c:pt>
                <c:pt idx="450">
                  <c:v>-6.0125957226494248E-5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C9-4755-96A3-5A24BA3E37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90216272"/>
        <c:axId val="390217104"/>
      </c:scatterChart>
      <c:valAx>
        <c:axId val="39021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0217104"/>
        <c:crosses val="autoZero"/>
        <c:crossBetween val="midCat"/>
      </c:valAx>
      <c:valAx>
        <c:axId val="390217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902162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y(x)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6'!$P$41:$P$491</c:f>
              <c:numCache>
                <c:formatCode>0.00E+00</c:formatCode>
                <c:ptCount val="451"/>
                <c:pt idx="0">
                  <c:v>3.4100000000000002E-5</c:v>
                </c:pt>
                <c:pt idx="1">
                  <c:v>6.8200691241091578E-5</c:v>
                </c:pt>
                <c:pt idx="2">
                  <c:v>1.023027649643663E-4</c:v>
                </c:pt>
                <c:pt idx="3">
                  <c:v>1.3640691241091575E-4</c:v>
                </c:pt>
                <c:pt idx="4">
                  <c:v>1.7051382482183148E-4</c:v>
                </c:pt>
                <c:pt idx="5">
                  <c:v>2.0462419343820508E-4</c:v>
                </c:pt>
                <c:pt idx="6">
                  <c:v>2.3873870950112813E-4</c:v>
                </c:pt>
                <c:pt idx="7">
                  <c:v>2.7285806425169219E-4</c:v>
                </c:pt>
                <c:pt idx="8">
                  <c:v>3.0698294893098882E-4</c:v>
                </c:pt>
                <c:pt idx="9">
                  <c:v>3.4111405478010959E-4</c:v>
                </c:pt>
                <c:pt idx="10">
                  <c:v>3.7525207304014611E-4</c:v>
                </c:pt>
                <c:pt idx="11">
                  <c:v>4.0939769495218996E-4</c:v>
                </c:pt>
                <c:pt idx="12">
                  <c:v>4.4355161175733265E-4</c:v>
                </c:pt>
                <c:pt idx="13">
                  <c:v>4.7771451469666584E-4</c:v>
                </c:pt>
                <c:pt idx="14">
                  <c:v>5.11887095011281E-4</c:v>
                </c:pt>
                <c:pt idx="15">
                  <c:v>5.4607004394226981E-4</c:v>
                </c:pt>
                <c:pt idx="16">
                  <c:v>5.802640527307238E-4</c:v>
                </c:pt>
                <c:pt idx="17">
                  <c:v>6.1446981261773447E-4</c:v>
                </c:pt>
                <c:pt idx="18">
                  <c:v>6.4868801484439353E-4</c:v>
                </c:pt>
                <c:pt idx="19">
                  <c:v>6.8291935065179247E-4</c:v>
                </c:pt>
                <c:pt idx="20">
                  <c:v>7.171645112810229E-4</c:v>
                </c:pt>
                <c:pt idx="21">
                  <c:v>7.514241879731763E-4</c:v>
                </c:pt>
                <c:pt idx="22">
                  <c:v>7.8569907196934428E-4</c:v>
                </c:pt>
                <c:pt idx="23">
                  <c:v>8.1998985451061843E-4</c:v>
                </c:pt>
                <c:pt idx="24">
                  <c:v>8.5429722683809037E-4</c:v>
                </c:pt>
                <c:pt idx="25">
                  <c:v>8.8862188019285168E-4</c:v>
                </c:pt>
                <c:pt idx="26">
                  <c:v>9.2296450581599388E-4</c:v>
                </c:pt>
                <c:pt idx="27">
                  <c:v>9.5732579494860854E-4</c:v>
                </c:pt>
                <c:pt idx="28">
                  <c:v>9.9170643883178728E-4</c:v>
                </c:pt>
                <c:pt idx="29">
                  <c:v>1.0261071287066216E-3</c:v>
                </c:pt>
                <c:pt idx="30">
                  <c:v>1.0605285558142031E-3</c:v>
                </c:pt>
                <c:pt idx="31">
                  <c:v>1.0949714113956234E-3</c:v>
                </c:pt>
                <c:pt idx="32">
                  <c:v>1.1294363866919742E-3</c:v>
                </c:pt>
                <c:pt idx="33">
                  <c:v>1.1639241729443468E-3</c:v>
                </c:pt>
                <c:pt idx="34">
                  <c:v>1.1984354613938327E-3</c:v>
                </c:pt>
                <c:pt idx="35">
                  <c:v>1.2329709432815238E-3</c:v>
                </c:pt>
                <c:pt idx="36">
                  <c:v>1.2675313098485116E-3</c:v>
                </c:pt>
                <c:pt idx="37">
                  <c:v>1.3021172523358874E-3</c:v>
                </c:pt>
                <c:pt idx="38">
                  <c:v>1.3367294619847433E-3</c:v>
                </c:pt>
                <c:pt idx="39">
                  <c:v>1.3713686300361703E-3</c:v>
                </c:pt>
                <c:pt idx="40">
                  <c:v>1.4060354477312604E-3</c:v>
                </c:pt>
                <c:pt idx="41">
                  <c:v>1.4407306063111049E-3</c:v>
                </c:pt>
                <c:pt idx="42">
                  <c:v>1.4754547970167956E-3</c:v>
                </c:pt>
                <c:pt idx="43">
                  <c:v>1.5102087110894238E-3</c:v>
                </c:pt>
                <c:pt idx="44">
                  <c:v>1.5449930397700813E-3</c:v>
                </c:pt>
                <c:pt idx="45">
                  <c:v>1.5798084742998594E-3</c:v>
                </c:pt>
                <c:pt idx="46">
                  <c:v>1.6146557059198501E-3</c:v>
                </c:pt>
                <c:pt idx="47">
                  <c:v>1.6495354258711447E-3</c:v>
                </c:pt>
                <c:pt idx="48">
                  <c:v>1.6844483253948348E-3</c:v>
                </c:pt>
                <c:pt idx="49">
                  <c:v>1.719395095732012E-3</c:v>
                </c:pt>
                <c:pt idx="50">
                  <c:v>1.7543764281237678E-3</c:v>
                </c:pt>
                <c:pt idx="51">
                  <c:v>1.7893930138111937E-3</c:v>
                </c:pt>
                <c:pt idx="52">
                  <c:v>1.8244455440353817E-3</c:v>
                </c:pt>
                <c:pt idx="53">
                  <c:v>1.8595347100374229E-3</c:v>
                </c:pt>
                <c:pt idx="54">
                  <c:v>1.894661203058409E-3</c:v>
                </c:pt>
                <c:pt idx="55">
                  <c:v>1.9298257143394318E-3</c:v>
                </c:pt>
                <c:pt idx="56">
                  <c:v>1.9650289351215828E-3</c:v>
                </c:pt>
                <c:pt idx="57">
                  <c:v>2.0002715566459534E-3</c:v>
                </c:pt>
                <c:pt idx="58">
                  <c:v>2.0355542701536349E-3</c:v>
                </c:pt>
                <c:pt idx="59">
                  <c:v>2.0708777668857195E-3</c:v>
                </c:pt>
                <c:pt idx="60">
                  <c:v>2.1062427380832984E-3</c:v>
                </c:pt>
                <c:pt idx="61">
                  <c:v>2.1416498749874634E-3</c:v>
                </c:pt>
                <c:pt idx="62">
                  <c:v>2.1770998688393057E-3</c:v>
                </c:pt>
                <c:pt idx="63">
                  <c:v>2.2125934108799174E-3</c:v>
                </c:pt>
                <c:pt idx="64">
                  <c:v>2.2481311923503895E-3</c:v>
                </c:pt>
                <c:pt idx="65">
                  <c:v>2.2837139044918141E-3</c:v>
                </c:pt>
                <c:pt idx="66">
                  <c:v>2.3193422385452823E-3</c:v>
                </c:pt>
                <c:pt idx="67">
                  <c:v>2.355016885751886E-3</c:v>
                </c:pt>
                <c:pt idx="68">
                  <c:v>2.3907385373527169E-3</c:v>
                </c:pt>
                <c:pt idx="69">
                  <c:v>2.4265078845888662E-3</c:v>
                </c:pt>
                <c:pt idx="70">
                  <c:v>2.4623256187014256E-3</c:v>
                </c:pt>
                <c:pt idx="71">
                  <c:v>2.4981924309314869E-3</c:v>
                </c:pt>
                <c:pt idx="72">
                  <c:v>2.5341090125201413E-3</c:v>
                </c:pt>
                <c:pt idx="73">
                  <c:v>2.5700760547084805E-3</c:v>
                </c:pt>
                <c:pt idx="74">
                  <c:v>2.6060942487375963E-3</c:v>
                </c:pt>
                <c:pt idx="75">
                  <c:v>2.6421642858485798E-3</c:v>
                </c:pt>
                <c:pt idx="76">
                  <c:v>2.678286857282523E-3</c:v>
                </c:pt>
                <c:pt idx="77">
                  <c:v>2.7144626542805173E-3</c:v>
                </c:pt>
                <c:pt idx="78">
                  <c:v>2.7506923680836542E-3</c:v>
                </c:pt>
                <c:pt idx="79">
                  <c:v>2.7869766899330252E-3</c:v>
                </c:pt>
                <c:pt idx="80">
                  <c:v>2.8233163110697223E-3</c:v>
                </c:pt>
                <c:pt idx="81">
                  <c:v>2.8597119227348369E-3</c:v>
                </c:pt>
                <c:pt idx="82">
                  <c:v>2.8961642161694605E-3</c:v>
                </c:pt>
                <c:pt idx="83">
                  <c:v>2.9326738826146847E-3</c:v>
                </c:pt>
                <c:pt idx="84">
                  <c:v>2.9692416133116008E-3</c:v>
                </c:pt>
                <c:pt idx="85">
                  <c:v>3.0058680995013009E-3</c:v>
                </c:pt>
                <c:pt idx="86">
                  <c:v>3.0425540324248764E-3</c:v>
                </c:pt>
                <c:pt idx="87">
                  <c:v>3.0793001033234185E-3</c:v>
                </c:pt>
                <c:pt idx="88">
                  <c:v>3.1161070034380193E-3</c:v>
                </c:pt>
                <c:pt idx="89">
                  <c:v>3.1529754240097701E-3</c:v>
                </c:pt>
                <c:pt idx="90">
                  <c:v>3.1899060562797623E-3</c:v>
                </c:pt>
                <c:pt idx="91">
                  <c:v>3.2268995914890878E-3</c:v>
                </c:pt>
                <c:pt idx="92">
                  <c:v>3.2639567208788381E-3</c:v>
                </c:pt>
                <c:pt idx="93">
                  <c:v>3.3010781356901044E-3</c:v>
                </c:pt>
                <c:pt idx="94">
                  <c:v>3.3382645271639788E-3</c:v>
                </c:pt>
                <c:pt idx="95">
                  <c:v>3.3755165865415526E-3</c:v>
                </c:pt>
                <c:pt idx="96">
                  <c:v>3.4128350050639175E-3</c:v>
                </c:pt>
                <c:pt idx="97">
                  <c:v>3.4502204739721648E-3</c:v>
                </c:pt>
                <c:pt idx="98">
                  <c:v>3.4876736845073863E-3</c:v>
                </c:pt>
                <c:pt idx="99">
                  <c:v>3.5251953279106735E-3</c:v>
                </c:pt>
                <c:pt idx="100">
                  <c:v>3.5627860954231183E-3</c:v>
                </c:pt>
                <c:pt idx="101">
                  <c:v>3.6004466782858118E-3</c:v>
                </c:pt>
                <c:pt idx="102">
                  <c:v>3.6381777677398459E-3</c:v>
                </c:pt>
                <c:pt idx="103">
                  <c:v>3.6759800550263118E-3</c:v>
                </c:pt>
                <c:pt idx="104">
                  <c:v>3.7138542313863016E-3</c:v>
                </c:pt>
                <c:pt idx="105">
                  <c:v>3.7518009880609065E-3</c:v>
                </c:pt>
                <c:pt idx="106">
                  <c:v>3.789821016291218E-3</c:v>
                </c:pt>
                <c:pt idx="107">
                  <c:v>3.8279150073183281E-3</c:v>
                </c:pt>
                <c:pt idx="108">
                  <c:v>3.8660836523833281E-3</c:v>
                </c:pt>
                <c:pt idx="109">
                  <c:v>3.9043276427273093E-3</c:v>
                </c:pt>
                <c:pt idx="110">
                  <c:v>3.9426476695913638E-3</c:v>
                </c:pt>
                <c:pt idx="111">
                  <c:v>3.9810444242165824E-3</c:v>
                </c:pt>
                <c:pt idx="112">
                  <c:v>4.0195185978440578E-3</c:v>
                </c:pt>
                <c:pt idx="113">
                  <c:v>4.0580708817148804E-3</c:v>
                </c:pt>
                <c:pt idx="114">
                  <c:v>4.0967019670701431E-3</c:v>
                </c:pt>
                <c:pt idx="115">
                  <c:v>4.1354125451509363E-3</c:v>
                </c:pt>
                <c:pt idx="116">
                  <c:v>4.1742033071983523E-3</c:v>
                </c:pt>
                <c:pt idx="117">
                  <c:v>4.2130749444534822E-3</c:v>
                </c:pt>
                <c:pt idx="118">
                  <c:v>4.2520281481574175E-3</c:v>
                </c:pt>
                <c:pt idx="119">
                  <c:v>4.2910636095512501E-3</c:v>
                </c:pt>
                <c:pt idx="120">
                  <c:v>4.3301820198760714E-3</c:v>
                </c:pt>
                <c:pt idx="121">
                  <c:v>4.3693840703729735E-3</c:v>
                </c:pt>
                <c:pt idx="122">
                  <c:v>4.4086704522830469E-3</c:v>
                </c:pt>
                <c:pt idx="123">
                  <c:v>4.4480418568473836E-3</c:v>
                </c:pt>
                <c:pt idx="124">
                  <c:v>4.4874989753070759E-3</c:v>
                </c:pt>
                <c:pt idx="125">
                  <c:v>4.527042498903215E-3</c:v>
                </c:pt>
                <c:pt idx="126">
                  <c:v>4.5666731188768921E-3</c:v>
                </c:pt>
                <c:pt idx="127">
                  <c:v>4.6063915264691986E-3</c:v>
                </c:pt>
                <c:pt idx="128">
                  <c:v>4.6461984129212265E-3</c:v>
                </c:pt>
                <c:pt idx="129">
                  <c:v>4.6860944694740682E-3</c:v>
                </c:pt>
                <c:pt idx="130">
                  <c:v>4.7260803873688138E-3</c:v>
                </c:pt>
                <c:pt idx="131">
                  <c:v>4.7661568578465556E-3</c:v>
                </c:pt>
                <c:pt idx="132">
                  <c:v>4.8063245721483849E-3</c:v>
                </c:pt>
                <c:pt idx="133">
                  <c:v>4.8465842215153938E-3</c:v>
                </c:pt>
                <c:pt idx="134">
                  <c:v>4.8869364971886736E-3</c:v>
                </c:pt>
                <c:pt idx="135">
                  <c:v>4.9273820904093156E-3</c:v>
                </c:pt>
                <c:pt idx="136">
                  <c:v>4.9679216924184118E-3</c:v>
                </c:pt>
                <c:pt idx="137">
                  <c:v>5.0085559944570528E-3</c:v>
                </c:pt>
                <c:pt idx="138">
                  <c:v>5.0492856877663314E-3</c:v>
                </c:pt>
                <c:pt idx="139">
                  <c:v>5.0901114635873383E-3</c:v>
                </c:pt>
                <c:pt idx="140">
                  <c:v>5.1310340131611653E-3</c:v>
                </c:pt>
                <c:pt idx="141">
                  <c:v>5.1720540277289048E-3</c:v>
                </c:pt>
                <c:pt idx="142">
                  <c:v>5.2131721985316471E-3</c:v>
                </c:pt>
                <c:pt idx="143">
                  <c:v>5.2543892168104844E-3</c:v>
                </c:pt>
                <c:pt idx="144">
                  <c:v>5.2957057738065088E-3</c:v>
                </c:pt>
                <c:pt idx="145">
                  <c:v>5.3371225607608107E-3</c:v>
                </c:pt>
                <c:pt idx="146">
                  <c:v>5.3786402689144823E-3</c:v>
                </c:pt>
                <c:pt idx="147">
                  <c:v>5.4202595895086157E-3</c:v>
                </c:pt>
                <c:pt idx="148">
                  <c:v>5.4619812137843013E-3</c:v>
                </c:pt>
                <c:pt idx="149">
                  <c:v>5.5038058329826322E-3</c:v>
                </c:pt>
                <c:pt idx="150">
                  <c:v>5.5457341383446986E-3</c:v>
                </c:pt>
                <c:pt idx="151">
                  <c:v>5.5877668211115929E-3</c:v>
                </c:pt>
                <c:pt idx="152">
                  <c:v>5.6299045725244062E-3</c:v>
                </c:pt>
                <c:pt idx="153">
                  <c:v>5.6721480838242298E-3</c:v>
                </c:pt>
                <c:pt idx="154">
                  <c:v>5.7144980462521559E-3</c:v>
                </c:pt>
                <c:pt idx="155">
                  <c:v>5.7569551510492757E-3</c:v>
                </c:pt>
                <c:pt idx="156">
                  <c:v>5.7995200894566806E-3</c:v>
                </c:pt>
                <c:pt idx="157">
                  <c:v>5.8421935527154627E-3</c:v>
                </c:pt>
                <c:pt idx="158">
                  <c:v>5.8849762320667132E-3</c:v>
                </c:pt>
                <c:pt idx="159">
                  <c:v>5.9278688187515242E-3</c:v>
                </c:pt>
                <c:pt idx="160">
                  <c:v>5.9708720040109872E-3</c:v>
                </c:pt>
                <c:pt idx="161">
                  <c:v>6.0139864790861933E-3</c:v>
                </c:pt>
                <c:pt idx="162">
                  <c:v>6.0572129352182338E-3</c:v>
                </c:pt>
                <c:pt idx="163">
                  <c:v>6.1005520636482008E-3</c:v>
                </c:pt>
                <c:pt idx="164">
                  <c:v>6.1440045556171857E-3</c:v>
                </c:pt>
                <c:pt idx="165">
                  <c:v>6.1875711023662806E-3</c:v>
                </c:pt>
                <c:pt idx="166">
                  <c:v>6.2312523951365767E-3</c:v>
                </c:pt>
                <c:pt idx="167">
                  <c:v>6.2750491251691654E-3</c:v>
                </c:pt>
                <c:pt idx="168">
                  <c:v>6.3189619837051387E-3</c:v>
                </c:pt>
                <c:pt idx="169">
                  <c:v>6.362991661985588E-3</c:v>
                </c:pt>
                <c:pt idx="170">
                  <c:v>6.4071388512516045E-3</c:v>
                </c:pt>
                <c:pt idx="171">
                  <c:v>6.4514042427442795E-3</c:v>
                </c:pt>
                <c:pt idx="172">
                  <c:v>6.4957885277047052E-3</c:v>
                </c:pt>
                <c:pt idx="173">
                  <c:v>6.5402923973739736E-3</c:v>
                </c:pt>
                <c:pt idx="174">
                  <c:v>6.5849165429931753E-3</c:v>
                </c:pt>
                <c:pt idx="175">
                  <c:v>6.6296616558034023E-3</c:v>
                </c:pt>
                <c:pt idx="176">
                  <c:v>6.6745284270457459E-3</c:v>
                </c:pt>
                <c:pt idx="177">
                  <c:v>6.7195175479612982E-3</c:v>
                </c:pt>
                <c:pt idx="178">
                  <c:v>6.7646297097911506E-3</c:v>
                </c:pt>
                <c:pt idx="179">
                  <c:v>6.8098656037763943E-3</c:v>
                </c:pt>
                <c:pt idx="180">
                  <c:v>6.8543239195239134E-3</c:v>
                </c:pt>
                <c:pt idx="181">
                  <c:v>6.8980075369531064E-3</c:v>
                </c:pt>
                <c:pt idx="182">
                  <c:v>6.9409193359833725E-3</c:v>
                </c:pt>
                <c:pt idx="183">
                  <c:v>6.9830621965341101E-3</c:v>
                </c:pt>
                <c:pt idx="184">
                  <c:v>7.0244389985247187E-3</c:v>
                </c:pt>
                <c:pt idx="185">
                  <c:v>7.0650526218745974E-3</c:v>
                </c:pt>
                <c:pt idx="186">
                  <c:v>7.1049059465031449E-3</c:v>
                </c:pt>
                <c:pt idx="187">
                  <c:v>7.1440018523297602E-3</c:v>
                </c:pt>
                <c:pt idx="188">
                  <c:v>7.1823432192738429E-3</c:v>
                </c:pt>
                <c:pt idx="189">
                  <c:v>7.2199329272547913E-3</c:v>
                </c:pt>
                <c:pt idx="190">
                  <c:v>7.2567738561920038E-3</c:v>
                </c:pt>
                <c:pt idx="191">
                  <c:v>7.2928688860048807E-3</c:v>
                </c:pt>
                <c:pt idx="192">
                  <c:v>7.3282208966128203E-3</c:v>
                </c:pt>
                <c:pt idx="193">
                  <c:v>7.3628327679352212E-3</c:v>
                </c:pt>
                <c:pt idx="194">
                  <c:v>7.3967073798914835E-3</c:v>
                </c:pt>
                <c:pt idx="195">
                  <c:v>7.4298476124010047E-3</c:v>
                </c:pt>
                <c:pt idx="196">
                  <c:v>7.4622563453831852E-3</c:v>
                </c:pt>
                <c:pt idx="197">
                  <c:v>7.4939364587574232E-3</c:v>
                </c:pt>
                <c:pt idx="198">
                  <c:v>7.5248908324431181E-3</c:v>
                </c:pt>
                <c:pt idx="199">
                  <c:v>7.5551223463596684E-3</c:v>
                </c:pt>
                <c:pt idx="200">
                  <c:v>7.5846338804264734E-3</c:v>
                </c:pt>
                <c:pt idx="201">
                  <c:v>7.6134283145629315E-3</c:v>
                </c:pt>
                <c:pt idx="202">
                  <c:v>7.6415085286884428E-3</c:v>
                </c:pt>
                <c:pt idx="203">
                  <c:v>7.6688774027224051E-3</c:v>
                </c:pt>
                <c:pt idx="204">
                  <c:v>7.6955378165842183E-3</c:v>
                </c:pt>
                <c:pt idx="205">
                  <c:v>7.7214926501932811E-3</c:v>
                </c:pt>
                <c:pt idx="206">
                  <c:v>7.7467447834689927E-3</c:v>
                </c:pt>
                <c:pt idx="207">
                  <c:v>7.7712970963307515E-3</c:v>
                </c:pt>
                <c:pt idx="208">
                  <c:v>7.7951524686979568E-3</c:v>
                </c:pt>
                <c:pt idx="209">
                  <c:v>7.818313780490008E-3</c:v>
                </c:pt>
                <c:pt idx="210">
                  <c:v>7.8407839116263027E-3</c:v>
                </c:pt>
                <c:pt idx="211">
                  <c:v>7.862565742026241E-3</c:v>
                </c:pt>
                <c:pt idx="212">
                  <c:v>7.8836621516092213E-3</c:v>
                </c:pt>
                <c:pt idx="213">
                  <c:v>7.9040760202946439E-3</c:v>
                </c:pt>
                <c:pt idx="214">
                  <c:v>7.9238102280019072E-3</c:v>
                </c:pt>
                <c:pt idx="215">
                  <c:v>7.9428676546504096E-3</c:v>
                </c:pt>
                <c:pt idx="216">
                  <c:v>7.9612511801595495E-3</c:v>
                </c:pt>
                <c:pt idx="217">
                  <c:v>7.9789636844487272E-3</c:v>
                </c:pt>
                <c:pt idx="218">
                  <c:v>7.9960080474373411E-3</c:v>
                </c:pt>
                <c:pt idx="219">
                  <c:v>8.0123871490447897E-3</c:v>
                </c:pt>
                <c:pt idx="220">
                  <c:v>8.028103869190473E-3</c:v>
                </c:pt>
                <c:pt idx="221">
                  <c:v>8.0431610877937897E-3</c:v>
                </c:pt>
                <c:pt idx="222">
                  <c:v>8.057561684774138E-3</c:v>
                </c:pt>
                <c:pt idx="223">
                  <c:v>8.0713085400509182E-3</c:v>
                </c:pt>
                <c:pt idx="224">
                  <c:v>8.0844045335435287E-3</c:v>
                </c:pt>
                <c:pt idx="225">
                  <c:v>8.096852545171368E-3</c:v>
                </c:pt>
                <c:pt idx="226">
                  <c:v>8.1086554548538362E-3</c:v>
                </c:pt>
                <c:pt idx="227">
                  <c:v>8.1198161425103301E-3</c:v>
                </c:pt>
                <c:pt idx="228">
                  <c:v>8.1303374880602516E-3</c:v>
                </c:pt>
                <c:pt idx="229">
                  <c:v>8.1402223714229973E-3</c:v>
                </c:pt>
                <c:pt idx="230">
                  <c:v>8.1494736725179675E-3</c:v>
                </c:pt>
                <c:pt idx="231">
                  <c:v>8.1580942712645606E-3</c:v>
                </c:pt>
                <c:pt idx="232">
                  <c:v>8.166087047582175E-3</c:v>
                </c:pt>
                <c:pt idx="233">
                  <c:v>8.173454881390211E-3</c:v>
                </c:pt>
                <c:pt idx="234">
                  <c:v>8.1802006526080669E-3</c:v>
                </c:pt>
                <c:pt idx="235">
                  <c:v>8.1863272411551412E-3</c:v>
                </c:pt>
                <c:pt idx="236">
                  <c:v>8.1918375269508341E-3</c:v>
                </c:pt>
                <c:pt idx="237">
                  <c:v>8.196734389914544E-3</c:v>
                </c:pt>
                <c:pt idx="238">
                  <c:v>8.2010207099656694E-3</c:v>
                </c:pt>
                <c:pt idx="239">
                  <c:v>8.2046993670236105E-3</c:v>
                </c:pt>
                <c:pt idx="240">
                  <c:v>8.2077732410077656E-3</c:v>
                </c:pt>
                <c:pt idx="241">
                  <c:v>8.2102452118375333E-3</c:v>
                </c:pt>
                <c:pt idx="242">
                  <c:v>8.212118159432312E-3</c:v>
                </c:pt>
                <c:pt idx="243">
                  <c:v>8.2133949637115018E-3</c:v>
                </c:pt>
                <c:pt idx="244">
                  <c:v>8.2140785045945013E-3</c:v>
                </c:pt>
                <c:pt idx="245">
                  <c:v>8.2141716620007105E-3</c:v>
                </c:pt>
                <c:pt idx="246">
                  <c:v>8.2136773158495262E-3</c:v>
                </c:pt>
                <c:pt idx="247">
                  <c:v>8.2125983460603486E-3</c:v>
                </c:pt>
                <c:pt idx="248">
                  <c:v>8.2109376325525778E-3</c:v>
                </c:pt>
                <c:pt idx="249">
                  <c:v>8.2086980552456106E-3</c:v>
                </c:pt>
                <c:pt idx="250">
                  <c:v>8.2058824940588471E-3</c:v>
                </c:pt>
                <c:pt idx="251">
                  <c:v>8.2024938289116875E-3</c:v>
                </c:pt>
                <c:pt idx="252">
                  <c:v>8.1985349397235285E-3</c:v>
                </c:pt>
                <c:pt idx="253">
                  <c:v>8.1940087064137704E-3</c:v>
                </c:pt>
                <c:pt idx="254">
                  <c:v>8.1889180089018115E-3</c:v>
                </c:pt>
                <c:pt idx="255">
                  <c:v>8.183265727107052E-3</c:v>
                </c:pt>
                <c:pt idx="256">
                  <c:v>8.1770547409488904E-3</c:v>
                </c:pt>
                <c:pt idx="257">
                  <c:v>8.170287930346725E-3</c:v>
                </c:pt>
                <c:pt idx="258">
                  <c:v>8.1629681752199545E-3</c:v>
                </c:pt>
                <c:pt idx="259">
                  <c:v>8.1550983554879788E-3</c:v>
                </c:pt>
                <c:pt idx="260">
                  <c:v>8.1466813510701966E-3</c:v>
                </c:pt>
                <c:pt idx="261">
                  <c:v>8.1377200418860079E-3</c:v>
                </c:pt>
                <c:pt idx="262">
                  <c:v>8.1282173078548094E-3</c:v>
                </c:pt>
                <c:pt idx="263">
                  <c:v>8.1181760288960014E-3</c:v>
                </c:pt>
                <c:pt idx="264">
                  <c:v>8.107599084928984E-3</c:v>
                </c:pt>
                <c:pt idx="265">
                  <c:v>8.096489355873154E-3</c:v>
                </c:pt>
                <c:pt idx="266">
                  <c:v>8.0848497216479114E-3</c:v>
                </c:pt>
                <c:pt idx="267">
                  <c:v>8.0726830621726548E-3</c:v>
                </c:pt>
                <c:pt idx="268">
                  <c:v>8.0599922573667843E-3</c:v>
                </c:pt>
                <c:pt idx="269">
                  <c:v>8.0467801871496984E-3</c:v>
                </c:pt>
                <c:pt idx="270">
                  <c:v>8.0330497314407955E-3</c:v>
                </c:pt>
                <c:pt idx="271">
                  <c:v>8.0188037701594758E-3</c:v>
                </c:pt>
                <c:pt idx="272">
                  <c:v>8.004045183225136E-3</c:v>
                </c:pt>
                <c:pt idx="273">
                  <c:v>7.9887768505571763E-3</c:v>
                </c:pt>
                <c:pt idx="274">
                  <c:v>7.9730016520749968E-3</c:v>
                </c:pt>
                <c:pt idx="275">
                  <c:v>7.9567224676979961E-3</c:v>
                </c:pt>
                <c:pt idx="276">
                  <c:v>7.9399421773455724E-3</c:v>
                </c:pt>
                <c:pt idx="277">
                  <c:v>7.9226636609371244E-3</c:v>
                </c:pt>
                <c:pt idx="278">
                  <c:v>7.9048897983920521E-3</c:v>
                </c:pt>
                <c:pt idx="279">
                  <c:v>7.8866234696297541E-3</c:v>
                </c:pt>
                <c:pt idx="280">
                  <c:v>7.8678675545696287E-3</c:v>
                </c:pt>
                <c:pt idx="281">
                  <c:v>7.8486249331310744E-3</c:v>
                </c:pt>
                <c:pt idx="282">
                  <c:v>7.8288984852334913E-3</c:v>
                </c:pt>
                <c:pt idx="283">
                  <c:v>7.8086910907962789E-3</c:v>
                </c:pt>
                <c:pt idx="284">
                  <c:v>7.7880056297388355E-3</c:v>
                </c:pt>
                <c:pt idx="285">
                  <c:v>7.7668449819805604E-3</c:v>
                </c:pt>
                <c:pt idx="286">
                  <c:v>7.7452120274408521E-3</c:v>
                </c:pt>
                <c:pt idx="287">
                  <c:v>7.7231096460391099E-3</c:v>
                </c:pt>
                <c:pt idx="288">
                  <c:v>7.7005407176947331E-3</c:v>
                </c:pt>
                <c:pt idx="289">
                  <c:v>7.6775081223271202E-3</c:v>
                </c:pt>
                <c:pt idx="290">
                  <c:v>7.6540147398556696E-3</c:v>
                </c:pt>
                <c:pt idx="291">
                  <c:v>7.6300634501997814E-3</c:v>
                </c:pt>
                <c:pt idx="292">
                  <c:v>7.6056571332788541E-3</c:v>
                </c:pt>
                <c:pt idx="293">
                  <c:v>7.5807986690122871E-3</c:v>
                </c:pt>
                <c:pt idx="294">
                  <c:v>7.5554909373194788E-3</c:v>
                </c:pt>
                <c:pt idx="295">
                  <c:v>7.5297368181198284E-3</c:v>
                </c:pt>
                <c:pt idx="296">
                  <c:v>7.5035391913327344E-3</c:v>
                </c:pt>
                <c:pt idx="297">
                  <c:v>7.4769009368775962E-3</c:v>
                </c:pt>
                <c:pt idx="298">
                  <c:v>7.449824934673813E-3</c:v>
                </c:pt>
                <c:pt idx="299">
                  <c:v>7.4223140646407833E-3</c:v>
                </c:pt>
                <c:pt idx="300">
                  <c:v>7.3943712066979065E-3</c:v>
                </c:pt>
                <c:pt idx="301">
                  <c:v>7.3659992407645817E-3</c:v>
                </c:pt>
                <c:pt idx="302">
                  <c:v>7.3372010467602075E-3</c:v>
                </c:pt>
                <c:pt idx="303">
                  <c:v>7.3079795046041831E-3</c:v>
                </c:pt>
                <c:pt idx="304">
                  <c:v>7.2783374942159071E-3</c:v>
                </c:pt>
                <c:pt idx="305">
                  <c:v>7.2482778955147787E-3</c:v>
                </c:pt>
                <c:pt idx="306">
                  <c:v>7.2178035884201972E-3</c:v>
                </c:pt>
                <c:pt idx="307">
                  <c:v>7.1869174528515611E-3</c:v>
                </c:pt>
                <c:pt idx="308">
                  <c:v>7.1556223687282696E-3</c:v>
                </c:pt>
                <c:pt idx="309">
                  <c:v>7.1239212159697222E-3</c:v>
                </c:pt>
                <c:pt idx="310">
                  <c:v>7.0918168744953172E-3</c:v>
                </c:pt>
                <c:pt idx="311">
                  <c:v>7.059312224224454E-3</c:v>
                </c:pt>
                <c:pt idx="312">
                  <c:v>7.0264101450765309E-3</c:v>
                </c:pt>
                <c:pt idx="313">
                  <c:v>6.9931135169709474E-3</c:v>
                </c:pt>
                <c:pt idx="314">
                  <c:v>6.9594252198271027E-3</c:v>
                </c:pt>
                <c:pt idx="315">
                  <c:v>6.9253481335643952E-3</c:v>
                </c:pt>
                <c:pt idx="316">
                  <c:v>6.8908851381022243E-3</c:v>
                </c:pt>
                <c:pt idx="317">
                  <c:v>6.8560391133599893E-3</c:v>
                </c:pt>
                <c:pt idx="318">
                  <c:v>6.8208129392570887E-3</c:v>
                </c:pt>
                <c:pt idx="319">
                  <c:v>6.7852094957129207E-3</c:v>
                </c:pt>
                <c:pt idx="320">
                  <c:v>6.7492316626468858E-3</c:v>
                </c:pt>
                <c:pt idx="321">
                  <c:v>6.7128823199783822E-3</c:v>
                </c:pt>
                <c:pt idx="322">
                  <c:v>6.6761643476268093E-3</c:v>
                </c:pt>
                <c:pt idx="323">
                  <c:v>6.6390806255115656E-3</c:v>
                </c:pt>
                <c:pt idx="324">
                  <c:v>6.6016340335520503E-3</c:v>
                </c:pt>
                <c:pt idx="325">
                  <c:v>6.563827451667662E-3</c:v>
                </c:pt>
                <c:pt idx="326">
                  <c:v>6.5256637597777998E-3</c:v>
                </c:pt>
                <c:pt idx="327">
                  <c:v>6.4871458378018632E-3</c:v>
                </c:pt>
                <c:pt idx="328">
                  <c:v>6.4482765656592505E-3</c:v>
                </c:pt>
                <c:pt idx="329">
                  <c:v>6.4090588232693611E-3</c:v>
                </c:pt>
                <c:pt idx="330">
                  <c:v>6.3694954905515943E-3</c:v>
                </c:pt>
                <c:pt idx="331">
                  <c:v>6.3295894474253486E-3</c:v>
                </c:pt>
                <c:pt idx="332">
                  <c:v>6.2893435738100231E-3</c:v>
                </c:pt>
                <c:pt idx="333">
                  <c:v>6.2487607496250165E-3</c:v>
                </c:pt>
                <c:pt idx="334">
                  <c:v>6.2078438547897279E-3</c:v>
                </c:pt>
                <c:pt idx="335">
                  <c:v>6.1665957692235568E-3</c:v>
                </c:pt>
                <c:pt idx="336">
                  <c:v>6.1250193728459015E-3</c:v>
                </c:pt>
                <c:pt idx="337">
                  <c:v>6.0831175455761614E-3</c:v>
                </c:pt>
                <c:pt idx="338">
                  <c:v>6.0408931673337357E-3</c:v>
                </c:pt>
                <c:pt idx="339">
                  <c:v>5.998349118038023E-3</c:v>
                </c:pt>
                <c:pt idx="340">
                  <c:v>5.9554882776084225E-3</c:v>
                </c:pt>
                <c:pt idx="341">
                  <c:v>5.9123135259643326E-3</c:v>
                </c:pt>
                <c:pt idx="342">
                  <c:v>5.8688277430251528E-3</c:v>
                </c:pt>
                <c:pt idx="343">
                  <c:v>5.8250338087102822E-3</c:v>
                </c:pt>
                <c:pt idx="344">
                  <c:v>5.7809346029391194E-3</c:v>
                </c:pt>
                <c:pt idx="345">
                  <c:v>5.7365330056310636E-3</c:v>
                </c:pt>
                <c:pt idx="346">
                  <c:v>5.6918318967055133E-3</c:v>
                </c:pt>
                <c:pt idx="347">
                  <c:v>5.6468341560818678E-3</c:v>
                </c:pt>
                <c:pt idx="348">
                  <c:v>5.6015426636795264E-3</c:v>
                </c:pt>
                <c:pt idx="349">
                  <c:v>5.5559602994178885E-3</c:v>
                </c:pt>
                <c:pt idx="350">
                  <c:v>5.5100899432163524E-3</c:v>
                </c:pt>
                <c:pt idx="351">
                  <c:v>5.4639344749943166E-3</c:v>
                </c:pt>
                <c:pt idx="352">
                  <c:v>5.4174967746711804E-3</c:v>
                </c:pt>
                <c:pt idx="353">
                  <c:v>5.3707797221663432E-3</c:v>
                </c:pt>
                <c:pt idx="354">
                  <c:v>5.3237861973992042E-3</c:v>
                </c:pt>
                <c:pt idx="355">
                  <c:v>5.276519080289162E-3</c:v>
                </c:pt>
                <c:pt idx="356">
                  <c:v>5.2289812507556148E-3</c:v>
                </c:pt>
                <c:pt idx="357">
                  <c:v>5.1811755887179629E-3</c:v>
                </c:pt>
                <c:pt idx="358">
                  <c:v>5.1331049740956048E-3</c:v>
                </c:pt>
                <c:pt idx="359">
                  <c:v>5.0847722868079389E-3</c:v>
                </c:pt>
                <c:pt idx="360">
                  <c:v>5.0361804067743654E-3</c:v>
                </c:pt>
                <c:pt idx="361">
                  <c:v>4.9873322139142818E-3</c:v>
                </c:pt>
                <c:pt idx="362">
                  <c:v>4.9382305881470884E-3</c:v>
                </c:pt>
                <c:pt idx="363">
                  <c:v>4.8888784093921835E-3</c:v>
                </c:pt>
                <c:pt idx="364">
                  <c:v>4.8392785575689656E-3</c:v>
                </c:pt>
                <c:pt idx="365">
                  <c:v>4.789433912596835E-3</c:v>
                </c:pt>
                <c:pt idx="366">
                  <c:v>4.7393473543951899E-3</c:v>
                </c:pt>
                <c:pt idx="367">
                  <c:v>4.689021762883429E-3</c:v>
                </c:pt>
                <c:pt idx="368">
                  <c:v>4.6384600179809514E-3</c:v>
                </c:pt>
                <c:pt idx="369">
                  <c:v>4.5876649996071566E-3</c:v>
                </c:pt>
                <c:pt idx="370">
                  <c:v>4.5366395876814429E-3</c:v>
                </c:pt>
                <c:pt idx="371">
                  <c:v>4.4853866621232096E-3</c:v>
                </c:pt>
                <c:pt idx="372">
                  <c:v>4.4339091028518561E-3</c:v>
                </c:pt>
                <c:pt idx="373">
                  <c:v>4.3822097897867809E-3</c:v>
                </c:pt>
                <c:pt idx="374">
                  <c:v>4.3302916028473831E-3</c:v>
                </c:pt>
                <c:pt idx="375">
                  <c:v>4.2781574219530622E-3</c:v>
                </c:pt>
                <c:pt idx="376">
                  <c:v>4.2258101270232166E-3</c:v>
                </c:pt>
                <c:pt idx="377">
                  <c:v>4.1732525979772455E-3</c:v>
                </c:pt>
                <c:pt idx="378">
                  <c:v>4.1204877147345475E-3</c:v>
                </c:pt>
                <c:pt idx="379">
                  <c:v>4.0675183572145219E-3</c:v>
                </c:pt>
                <c:pt idx="380">
                  <c:v>4.014347405336567E-3</c:v>
                </c:pt>
                <c:pt idx="381">
                  <c:v>3.9609777390200831E-3</c:v>
                </c:pt>
                <c:pt idx="382">
                  <c:v>3.9074122381844685E-3</c:v>
                </c:pt>
                <c:pt idx="383">
                  <c:v>3.8536537827491219E-3</c:v>
                </c:pt>
                <c:pt idx="384">
                  <c:v>3.7997052526334424E-3</c:v>
                </c:pt>
                <c:pt idx="385">
                  <c:v>3.7455695277568289E-3</c:v>
                </c:pt>
                <c:pt idx="386">
                  <c:v>3.6912494880386808E-3</c:v>
                </c:pt>
                <c:pt idx="387">
                  <c:v>3.636748013398397E-3</c:v>
                </c:pt>
                <c:pt idx="388">
                  <c:v>3.5820679837553762E-3</c:v>
                </c:pt>
                <c:pt idx="389">
                  <c:v>3.5272122790290174E-3</c:v>
                </c:pt>
                <c:pt idx="390">
                  <c:v>3.4721837791387199E-3</c:v>
                </c:pt>
                <c:pt idx="391">
                  <c:v>3.4169853640038826E-3</c:v>
                </c:pt>
                <c:pt idx="392">
                  <c:v>3.3616199135439043E-3</c:v>
                </c:pt>
                <c:pt idx="393">
                  <c:v>3.306090307678184E-3</c:v>
                </c:pt>
                <c:pt idx="394">
                  <c:v>3.2503994263261208E-3</c:v>
                </c:pt>
                <c:pt idx="395">
                  <c:v>3.1945501494071138E-3</c:v>
                </c:pt>
                <c:pt idx="396">
                  <c:v>3.1385453568405618E-3</c:v>
                </c:pt>
                <c:pt idx="397">
                  <c:v>3.0823879285458637E-3</c:v>
                </c:pt>
                <c:pt idx="398">
                  <c:v>3.0260807444424183E-3</c:v>
                </c:pt>
                <c:pt idx="399">
                  <c:v>2.969626684449625E-3</c:v>
                </c:pt>
                <c:pt idx="400">
                  <c:v>2.9130286284868826E-3</c:v>
                </c:pt>
                <c:pt idx="401">
                  <c:v>2.85628945647359E-3</c:v>
                </c:pt>
                <c:pt idx="402">
                  <c:v>2.7994120483291465E-3</c:v>
                </c:pt>
                <c:pt idx="403">
                  <c:v>2.742399283972951E-3</c:v>
                </c:pt>
                <c:pt idx="404">
                  <c:v>2.685254043324402E-3</c:v>
                </c:pt>
                <c:pt idx="405">
                  <c:v>2.6279792063028991E-3</c:v>
                </c:pt>
                <c:pt idx="406">
                  <c:v>2.5705776528278409E-3</c:v>
                </c:pt>
                <c:pt idx="407">
                  <c:v>2.5130522628186267E-3</c:v>
                </c:pt>
                <c:pt idx="408">
                  <c:v>2.4554059161946552E-3</c:v>
                </c:pt>
                <c:pt idx="409">
                  <c:v>2.3976414928753255E-3</c:v>
                </c:pt>
                <c:pt idx="410">
                  <c:v>2.3397618727800363E-3</c:v>
                </c:pt>
                <c:pt idx="411">
                  <c:v>2.281769935828187E-3</c:v>
                </c:pt>
                <c:pt idx="412">
                  <c:v>2.2236685619391764E-3</c:v>
                </c:pt>
                <c:pt idx="413">
                  <c:v>2.1654606310324035E-3</c:v>
                </c:pt>
                <c:pt idx="414">
                  <c:v>2.1071490230272672E-3</c:v>
                </c:pt>
                <c:pt idx="415">
                  <c:v>2.0487366178431666E-3</c:v>
                </c:pt>
                <c:pt idx="416">
                  <c:v>1.9902262953995008E-3</c:v>
                </c:pt>
                <c:pt idx="417">
                  <c:v>1.9316209356156685E-3</c:v>
                </c:pt>
                <c:pt idx="418">
                  <c:v>1.8729234184110687E-3</c:v>
                </c:pt>
                <c:pt idx="419">
                  <c:v>1.8141366237051006E-3</c:v>
                </c:pt>
                <c:pt idx="420">
                  <c:v>1.755263431417163E-3</c:v>
                </c:pt>
                <c:pt idx="421">
                  <c:v>1.6963067214666549E-3</c:v>
                </c:pt>
                <c:pt idx="422">
                  <c:v>1.6372693737729755E-3</c:v>
                </c:pt>
                <c:pt idx="423">
                  <c:v>1.5781542682555235E-3</c:v>
                </c:pt>
                <c:pt idx="424">
                  <c:v>1.5189642848336979E-3</c:v>
                </c:pt>
                <c:pt idx="425">
                  <c:v>1.4597023034268978E-3</c:v>
                </c:pt>
                <c:pt idx="426">
                  <c:v>1.4003712039545222E-3</c:v>
                </c:pt>
                <c:pt idx="427">
                  <c:v>1.3409738663359701E-3</c:v>
                </c:pt>
                <c:pt idx="428">
                  <c:v>1.2815131704906402E-3</c:v>
                </c:pt>
                <c:pt idx="429">
                  <c:v>1.2219919963379318E-3</c:v>
                </c:pt>
                <c:pt idx="430">
                  <c:v>1.1624132237972439E-3</c:v>
                </c:pt>
                <c:pt idx="431">
                  <c:v>1.1027797327879754E-3</c:v>
                </c:pt>
                <c:pt idx="432">
                  <c:v>1.0430944032295251E-3</c:v>
                </c:pt>
                <c:pt idx="433">
                  <c:v>9.8336011504129221E-4</c:v>
                </c:pt>
                <c:pt idx="434">
                  <c:v>9.2357974814267552E-4</c:v>
                </c:pt>
                <c:pt idx="435">
                  <c:v>8.6375618245307416E-4</c:v>
                </c:pt>
                <c:pt idx="436">
                  <c:v>8.0389229789188711E-4</c:v>
                </c:pt>
                <c:pt idx="437">
                  <c:v>7.4399097437851324E-4</c:v>
                </c:pt>
                <c:pt idx="438">
                  <c:v>6.8405509183235166E-4</c:v>
                </c:pt>
                <c:pt idx="439">
                  <c:v>6.2408753017280123E-4</c:v>
                </c:pt>
                <c:pt idx="440">
                  <c:v>5.6409116931926105E-4</c:v>
                </c:pt>
                <c:pt idx="441">
                  <c:v>5.0406888919113E-4</c:v>
                </c:pt>
                <c:pt idx="442">
                  <c:v>4.4402356970780718E-4</c:v>
                </c:pt>
                <c:pt idx="443">
                  <c:v>3.8395809078869145E-4</c:v>
                </c:pt>
                <c:pt idx="444">
                  <c:v>3.2387533235318187E-4</c:v>
                </c:pt>
                <c:pt idx="445">
                  <c:v>2.6377817432067741E-4</c:v>
                </c:pt>
                <c:pt idx="446">
                  <c:v>2.0366949661057701E-4</c:v>
                </c:pt>
                <c:pt idx="447">
                  <c:v>1.4355217914227968E-4</c:v>
                </c:pt>
                <c:pt idx="448">
                  <c:v>8.3429101835184386E-5</c:v>
                </c:pt>
                <c:pt idx="449">
                  <c:v>2.3303144608690125E-5</c:v>
                </c:pt>
                <c:pt idx="450">
                  <c:v>-3.6822812617804123E-5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A33-45B1-85A9-4F7D2B3542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1752480"/>
        <c:axId val="1561752896"/>
      </c:scatterChart>
      <c:valAx>
        <c:axId val="15617524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1752896"/>
        <c:crosses val="autoZero"/>
        <c:crossBetween val="midCat"/>
      </c:valAx>
      <c:valAx>
        <c:axId val="156175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17524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z'(x)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6'!$R$41:$R$491</c:f>
              <c:numCache>
                <c:formatCode>0.00E+00</c:formatCode>
                <c:ptCount val="451"/>
                <c:pt idx="0">
                  <c:v>6.7500000000000001E-5</c:v>
                </c:pt>
                <c:pt idx="1">
                  <c:v>6.7496875374682089E-5</c:v>
                </c:pt>
                <c:pt idx="2">
                  <c:v>6.7490626124046252E-5</c:v>
                </c:pt>
                <c:pt idx="3">
                  <c:v>6.748125224809249E-5</c:v>
                </c:pt>
                <c:pt idx="4">
                  <c:v>6.746875374682083E-5</c:v>
                </c:pt>
                <c:pt idx="5">
                  <c:v>6.7453130620231244E-5</c:v>
                </c:pt>
                <c:pt idx="6">
                  <c:v>6.7434382868323734E-5</c:v>
                </c:pt>
                <c:pt idx="7">
                  <c:v>6.7412510491098311E-5</c:v>
                </c:pt>
                <c:pt idx="8">
                  <c:v>6.7387513488554977E-5</c:v>
                </c:pt>
                <c:pt idx="9">
                  <c:v>6.7359391860693718E-5</c:v>
                </c:pt>
                <c:pt idx="10">
                  <c:v>6.7328145607514534E-5</c:v>
                </c:pt>
                <c:pt idx="11">
                  <c:v>6.7293774729017451E-5</c:v>
                </c:pt>
                <c:pt idx="12">
                  <c:v>6.7256279225202443E-5</c:v>
                </c:pt>
                <c:pt idx="13">
                  <c:v>6.721565909606951E-5</c:v>
                </c:pt>
                <c:pt idx="14">
                  <c:v>6.7171914341618665E-5</c:v>
                </c:pt>
                <c:pt idx="15">
                  <c:v>6.7125044961849909E-5</c:v>
                </c:pt>
                <c:pt idx="16">
                  <c:v>6.7075050956763227E-5</c:v>
                </c:pt>
                <c:pt idx="17">
                  <c:v>6.702193232635862E-5</c:v>
                </c:pt>
                <c:pt idx="18">
                  <c:v>6.6965689070636115E-5</c:v>
                </c:pt>
                <c:pt idx="19">
                  <c:v>6.6906321189595671E-5</c:v>
                </c:pt>
                <c:pt idx="20">
                  <c:v>6.684382868323733E-5</c:v>
                </c:pt>
                <c:pt idx="21">
                  <c:v>6.6778211551561062E-5</c:v>
                </c:pt>
                <c:pt idx="22">
                  <c:v>6.670946979456687E-5</c:v>
                </c:pt>
                <c:pt idx="23">
                  <c:v>6.663760341225478E-5</c:v>
                </c:pt>
                <c:pt idx="24">
                  <c:v>6.656261240462475E-5</c:v>
                </c:pt>
                <c:pt idx="25">
                  <c:v>6.6484496771676823E-5</c:v>
                </c:pt>
                <c:pt idx="26">
                  <c:v>6.6403256513410957E-5</c:v>
                </c:pt>
                <c:pt idx="27">
                  <c:v>6.6318891629827193E-5</c:v>
                </c:pt>
                <c:pt idx="28">
                  <c:v>6.6231402120925503E-5</c:v>
                </c:pt>
                <c:pt idx="29">
                  <c:v>6.6140787986705888E-5</c:v>
                </c:pt>
                <c:pt idx="30">
                  <c:v>6.6047049227168362E-5</c:v>
                </c:pt>
                <c:pt idx="31">
                  <c:v>6.5950185842312924E-5</c:v>
                </c:pt>
                <c:pt idx="32">
                  <c:v>6.585019783213956E-5</c:v>
                </c:pt>
                <c:pt idx="33">
                  <c:v>6.5747085196648285E-5</c:v>
                </c:pt>
                <c:pt idx="34">
                  <c:v>6.5640847935839099E-5</c:v>
                </c:pt>
                <c:pt idx="35">
                  <c:v>6.5531486049711987E-5</c:v>
                </c:pt>
                <c:pt idx="36">
                  <c:v>6.541899953826695E-5</c:v>
                </c:pt>
                <c:pt idx="37">
                  <c:v>6.5303388401504001E-5</c:v>
                </c:pt>
                <c:pt idx="38">
                  <c:v>6.5184652639423141E-5</c:v>
                </c:pt>
                <c:pt idx="39">
                  <c:v>6.5062792252024355E-5</c:v>
                </c:pt>
                <c:pt idx="40">
                  <c:v>6.4937807239307658E-5</c:v>
                </c:pt>
                <c:pt idx="41">
                  <c:v>6.4809697601273035E-5</c:v>
                </c:pt>
                <c:pt idx="42">
                  <c:v>6.4678463337920501E-5</c:v>
                </c:pt>
                <c:pt idx="43">
                  <c:v>6.4544104449250055E-5</c:v>
                </c:pt>
                <c:pt idx="44">
                  <c:v>6.4406620935261684E-5</c:v>
                </c:pt>
                <c:pt idx="45">
                  <c:v>6.4266012795955401E-5</c:v>
                </c:pt>
                <c:pt idx="46">
                  <c:v>6.4122280031331193E-5</c:v>
                </c:pt>
                <c:pt idx="47">
                  <c:v>6.3975422641389073E-5</c:v>
                </c:pt>
                <c:pt idx="48">
                  <c:v>6.3825440626129028E-5</c:v>
                </c:pt>
                <c:pt idx="49">
                  <c:v>6.3672333985551071E-5</c:v>
                </c:pt>
                <c:pt idx="50">
                  <c:v>6.3516102719655203E-5</c:v>
                </c:pt>
                <c:pt idx="51">
                  <c:v>6.3356746828441409E-5</c:v>
                </c:pt>
                <c:pt idx="52">
                  <c:v>6.3194266311909704E-5</c:v>
                </c:pt>
                <c:pt idx="53">
                  <c:v>6.3028661170060074E-5</c:v>
                </c:pt>
                <c:pt idx="54">
                  <c:v>6.2859931402892532E-5</c:v>
                </c:pt>
                <c:pt idx="55">
                  <c:v>6.2688077010407064E-5</c:v>
                </c:pt>
                <c:pt idx="56">
                  <c:v>6.2513097992603685E-5</c:v>
                </c:pt>
                <c:pt idx="57">
                  <c:v>6.2334994349482395E-5</c:v>
                </c:pt>
                <c:pt idx="58">
                  <c:v>6.2153766081043179E-5</c:v>
                </c:pt>
                <c:pt idx="59">
                  <c:v>6.1969413187286051E-5</c:v>
                </c:pt>
                <c:pt idx="60">
                  <c:v>6.1781935668210998E-5</c:v>
                </c:pt>
                <c:pt idx="61">
                  <c:v>6.1591333523818034E-5</c:v>
                </c:pt>
                <c:pt idx="62">
                  <c:v>6.1397606754107144E-5</c:v>
                </c:pt>
                <c:pt idx="63">
                  <c:v>6.1200755359078343E-5</c:v>
                </c:pt>
                <c:pt idx="64">
                  <c:v>6.1000779338731623E-5</c:v>
                </c:pt>
                <c:pt idx="65">
                  <c:v>6.0797678693066985E-5</c:v>
                </c:pt>
                <c:pt idx="66">
                  <c:v>6.0591453422084435E-5</c:v>
                </c:pt>
                <c:pt idx="67">
                  <c:v>6.0382103525783959E-5</c:v>
                </c:pt>
                <c:pt idx="68">
                  <c:v>6.0169629004165573E-5</c:v>
                </c:pt>
                <c:pt idx="69">
                  <c:v>5.9954029857229267E-5</c:v>
                </c:pt>
                <c:pt idx="70">
                  <c:v>5.9735306084975043E-5</c:v>
                </c:pt>
                <c:pt idx="71">
                  <c:v>5.9513457687402901E-5</c:v>
                </c:pt>
                <c:pt idx="72">
                  <c:v>5.9288484664512841E-5</c:v>
                </c:pt>
                <c:pt idx="73">
                  <c:v>5.9060387016304861E-5</c:v>
                </c:pt>
                <c:pt idx="74">
                  <c:v>5.8829164742778971E-5</c:v>
                </c:pt>
                <c:pt idx="75">
                  <c:v>5.8594817843935161E-5</c:v>
                </c:pt>
                <c:pt idx="76">
                  <c:v>5.8357346319773434E-5</c:v>
                </c:pt>
                <c:pt idx="77">
                  <c:v>5.8116750170293788E-5</c:v>
                </c:pt>
                <c:pt idx="78">
                  <c:v>5.7873029395496223E-5</c:v>
                </c:pt>
                <c:pt idx="79">
                  <c:v>5.762618399538074E-5</c:v>
                </c:pt>
                <c:pt idx="80">
                  <c:v>5.7376213969947338E-5</c:v>
                </c:pt>
                <c:pt idx="81">
                  <c:v>5.7123119319196025E-5</c:v>
                </c:pt>
                <c:pt idx="82">
                  <c:v>5.6866900043126787E-5</c:v>
                </c:pt>
                <c:pt idx="83">
                  <c:v>5.6607556141739637E-5</c:v>
                </c:pt>
                <c:pt idx="84">
                  <c:v>5.6345087615034568E-5</c:v>
                </c:pt>
                <c:pt idx="85">
                  <c:v>5.6079494463011581E-5</c:v>
                </c:pt>
                <c:pt idx="86">
                  <c:v>5.5810776685670683E-5</c:v>
                </c:pt>
                <c:pt idx="87">
                  <c:v>5.5538934283011859E-5</c:v>
                </c:pt>
                <c:pt idx="88">
                  <c:v>5.5263967255035123E-5</c:v>
                </c:pt>
                <c:pt idx="89">
                  <c:v>5.4985875601740462E-5</c:v>
                </c:pt>
                <c:pt idx="90">
                  <c:v>5.470465932312789E-5</c:v>
                </c:pt>
                <c:pt idx="91">
                  <c:v>5.4420318419197399E-5</c:v>
                </c:pt>
                <c:pt idx="92">
                  <c:v>5.413285288994899E-5</c:v>
                </c:pt>
                <c:pt idx="93">
                  <c:v>5.3842262735382669E-5</c:v>
                </c:pt>
                <c:pt idx="94">
                  <c:v>5.3548547955498422E-5</c:v>
                </c:pt>
                <c:pt idx="95">
                  <c:v>5.3251708550296264E-5</c:v>
                </c:pt>
                <c:pt idx="96">
                  <c:v>5.2951744519776181E-5</c:v>
                </c:pt>
                <c:pt idx="97">
                  <c:v>5.2648655863938186E-5</c:v>
                </c:pt>
                <c:pt idx="98">
                  <c:v>5.2342442582782273E-5</c:v>
                </c:pt>
                <c:pt idx="99">
                  <c:v>5.2033104676308441E-5</c:v>
                </c:pt>
                <c:pt idx="100">
                  <c:v>5.1720642144516691E-5</c:v>
                </c:pt>
                <c:pt idx="101">
                  <c:v>5.1405054987407029E-5</c:v>
                </c:pt>
                <c:pt idx="102">
                  <c:v>5.1086343204979442E-5</c:v>
                </c:pt>
                <c:pt idx="103">
                  <c:v>5.0764506797233944E-5</c:v>
                </c:pt>
                <c:pt idx="104">
                  <c:v>5.0439545764170526E-5</c:v>
                </c:pt>
                <c:pt idx="105">
                  <c:v>5.0111460105789191E-5</c:v>
                </c:pt>
                <c:pt idx="106">
                  <c:v>4.9780249822089937E-5</c:v>
                </c:pt>
                <c:pt idx="107">
                  <c:v>4.9445914913072764E-5</c:v>
                </c:pt>
                <c:pt idx="108">
                  <c:v>4.910845537873768E-5</c:v>
                </c:pt>
                <c:pt idx="109">
                  <c:v>4.876787121908467E-5</c:v>
                </c:pt>
                <c:pt idx="110">
                  <c:v>4.8424162434113749E-5</c:v>
                </c:pt>
                <c:pt idx="111">
                  <c:v>4.807732902382491E-5</c:v>
                </c:pt>
                <c:pt idx="112">
                  <c:v>4.7727370988218152E-5</c:v>
                </c:pt>
                <c:pt idx="113">
                  <c:v>4.7374288327293475E-5</c:v>
                </c:pt>
                <c:pt idx="114">
                  <c:v>4.701808104105088E-5</c:v>
                </c:pt>
                <c:pt idx="115">
                  <c:v>4.6658749129490374E-5</c:v>
                </c:pt>
                <c:pt idx="116">
                  <c:v>4.6296292592611942E-5</c:v>
                </c:pt>
                <c:pt idx="117">
                  <c:v>4.5930711430415598E-5</c:v>
                </c:pt>
                <c:pt idx="118">
                  <c:v>4.5562005642901336E-5</c:v>
                </c:pt>
                <c:pt idx="119">
                  <c:v>4.5190175230069156E-5</c:v>
                </c:pt>
                <c:pt idx="120">
                  <c:v>4.4815220191919057E-5</c:v>
                </c:pt>
                <c:pt idx="121">
                  <c:v>4.443714052845104E-5</c:v>
                </c:pt>
                <c:pt idx="122">
                  <c:v>4.4055936239665111E-5</c:v>
                </c:pt>
                <c:pt idx="123">
                  <c:v>4.3671607325561257E-5</c:v>
                </c:pt>
                <c:pt idx="124">
                  <c:v>4.3284153786139491E-5</c:v>
                </c:pt>
                <c:pt idx="125">
                  <c:v>4.2893575621399813E-5</c:v>
                </c:pt>
                <c:pt idx="126">
                  <c:v>4.249987283134221E-5</c:v>
                </c:pt>
                <c:pt idx="127">
                  <c:v>4.2103045415966682E-5</c:v>
                </c:pt>
                <c:pt idx="128">
                  <c:v>4.1703093375273243E-5</c:v>
                </c:pt>
                <c:pt idx="129">
                  <c:v>4.1300016709261891E-5</c:v>
                </c:pt>
                <c:pt idx="130">
                  <c:v>4.0893815417932615E-5</c:v>
                </c:pt>
                <c:pt idx="131">
                  <c:v>4.0484489501285426E-5</c:v>
                </c:pt>
                <c:pt idx="132">
                  <c:v>4.0072038959320326E-5</c:v>
                </c:pt>
                <c:pt idx="133">
                  <c:v>3.9656463792037301E-5</c:v>
                </c:pt>
                <c:pt idx="134">
                  <c:v>3.9237763999436351E-5</c:v>
                </c:pt>
                <c:pt idx="135">
                  <c:v>3.8815939581517489E-5</c:v>
                </c:pt>
                <c:pt idx="136">
                  <c:v>3.8390990538280715E-5</c:v>
                </c:pt>
                <c:pt idx="137">
                  <c:v>3.7962916869726016E-5</c:v>
                </c:pt>
                <c:pt idx="138">
                  <c:v>3.7531718575853405E-5</c:v>
                </c:pt>
                <c:pt idx="139">
                  <c:v>3.7097395656662883E-5</c:v>
                </c:pt>
                <c:pt idx="140">
                  <c:v>3.6659948112154429E-5</c:v>
                </c:pt>
                <c:pt idx="141">
                  <c:v>3.6219375942328063E-5</c:v>
                </c:pt>
                <c:pt idx="142">
                  <c:v>3.5775679147183785E-5</c:v>
                </c:pt>
                <c:pt idx="143">
                  <c:v>3.5328857726721582E-5</c:v>
                </c:pt>
                <c:pt idx="144">
                  <c:v>3.4878911680941468E-5</c:v>
                </c:pt>
                <c:pt idx="145">
                  <c:v>3.4425841009843428E-5</c:v>
                </c:pt>
                <c:pt idx="146">
                  <c:v>3.3969645713427476E-5</c:v>
                </c:pt>
                <c:pt idx="147">
                  <c:v>3.3510325791693607E-5</c:v>
                </c:pt>
                <c:pt idx="148">
                  <c:v>3.3047881244641818E-5</c:v>
                </c:pt>
                <c:pt idx="149">
                  <c:v>3.2582312072272118E-5</c:v>
                </c:pt>
                <c:pt idx="150">
                  <c:v>3.2113618274584493E-5</c:v>
                </c:pt>
                <c:pt idx="151">
                  <c:v>3.1641799851578956E-5</c:v>
                </c:pt>
                <c:pt idx="152">
                  <c:v>3.1166856803255494E-5</c:v>
                </c:pt>
                <c:pt idx="153">
                  <c:v>3.068878912961412E-5</c:v>
                </c:pt>
                <c:pt idx="154">
                  <c:v>3.0207596830654828E-5</c:v>
                </c:pt>
                <c:pt idx="155">
                  <c:v>2.9723279906377617E-5</c:v>
                </c:pt>
                <c:pt idx="156">
                  <c:v>2.9235838356782488E-5</c:v>
                </c:pt>
                <c:pt idx="157">
                  <c:v>2.8745272181869447E-5</c:v>
                </c:pt>
                <c:pt idx="158">
                  <c:v>2.8251581381638481E-5</c:v>
                </c:pt>
                <c:pt idx="159">
                  <c:v>2.7754765956089603E-5</c:v>
                </c:pt>
                <c:pt idx="160">
                  <c:v>2.7254825905222807E-5</c:v>
                </c:pt>
                <c:pt idx="161">
                  <c:v>2.6751761229038092E-5</c:v>
                </c:pt>
                <c:pt idx="162">
                  <c:v>2.6245571927535459E-5</c:v>
                </c:pt>
                <c:pt idx="163">
                  <c:v>2.5736258000714907E-5</c:v>
                </c:pt>
                <c:pt idx="164">
                  <c:v>2.5223819448576444E-5</c:v>
                </c:pt>
                <c:pt idx="165">
                  <c:v>2.4708256271120056E-5</c:v>
                </c:pt>
                <c:pt idx="166">
                  <c:v>2.4189568468345755E-5</c:v>
                </c:pt>
                <c:pt idx="167">
                  <c:v>2.3667756040253537E-5</c:v>
                </c:pt>
                <c:pt idx="168">
                  <c:v>2.31428189868434E-5</c:v>
                </c:pt>
                <c:pt idx="169">
                  <c:v>2.2614757308115344E-5</c:v>
                </c:pt>
                <c:pt idx="170">
                  <c:v>2.208357100406937E-5</c:v>
                </c:pt>
                <c:pt idx="171">
                  <c:v>2.1549260074705485E-5</c:v>
                </c:pt>
                <c:pt idx="172">
                  <c:v>2.1011824520023674E-5</c:v>
                </c:pt>
                <c:pt idx="173">
                  <c:v>2.0471264340023951E-5</c:v>
                </c:pt>
                <c:pt idx="174">
                  <c:v>1.9927579534706304E-5</c:v>
                </c:pt>
                <c:pt idx="175">
                  <c:v>1.9380770104070744E-5</c:v>
                </c:pt>
                <c:pt idx="176">
                  <c:v>1.8830836048117266E-5</c:v>
                </c:pt>
                <c:pt idx="177">
                  <c:v>1.8277777366845877E-5</c:v>
                </c:pt>
                <c:pt idx="178">
                  <c:v>1.7721594060256562E-5</c:v>
                </c:pt>
                <c:pt idx="179">
                  <c:v>1.7162286128349336E-5</c:v>
                </c:pt>
                <c:pt idx="180">
                  <c:v>1.6599853571124177E-5</c:v>
                </c:pt>
                <c:pt idx="181">
                  <c:v>1.6039504097444309E-5</c:v>
                </c:pt>
                <c:pt idx="182">
                  <c:v>1.5481237707309711E-5</c:v>
                </c:pt>
                <c:pt idx="183">
                  <c:v>1.4925054400720403E-5</c:v>
                </c:pt>
                <c:pt idx="184">
                  <c:v>1.4370954177676371E-5</c:v>
                </c:pt>
                <c:pt idx="185">
                  <c:v>1.381893703817761E-5</c:v>
                </c:pt>
                <c:pt idx="186">
                  <c:v>1.3269002982224139E-5</c:v>
                </c:pt>
                <c:pt idx="187">
                  <c:v>1.2721152009815938E-5</c:v>
                </c:pt>
                <c:pt idx="188">
                  <c:v>1.217538412095302E-5</c:v>
                </c:pt>
                <c:pt idx="189">
                  <c:v>1.1631699315635372E-5</c:v>
                </c:pt>
                <c:pt idx="190">
                  <c:v>1.1090097593863015E-5</c:v>
                </c:pt>
                <c:pt idx="191">
                  <c:v>1.0550578955635927E-5</c:v>
                </c:pt>
                <c:pt idx="192">
                  <c:v>1.0013143400954116E-5</c:v>
                </c:pt>
                <c:pt idx="193">
                  <c:v>9.477790929817589E-6</c:v>
                </c:pt>
                <c:pt idx="194">
                  <c:v>8.9445215422263383E-6</c:v>
                </c:pt>
                <c:pt idx="195">
                  <c:v>8.4133352381803576E-6</c:v>
                </c:pt>
                <c:pt idx="196">
                  <c:v>7.8842320176796671E-6</c:v>
                </c:pt>
                <c:pt idx="197">
                  <c:v>7.3572118807242466E-6</c:v>
                </c:pt>
                <c:pt idx="198">
                  <c:v>6.8322748273141095E-6</c:v>
                </c:pt>
                <c:pt idx="199">
                  <c:v>6.3094208574492424E-6</c:v>
                </c:pt>
                <c:pt idx="200">
                  <c:v>5.7886499711296588E-6</c:v>
                </c:pt>
                <c:pt idx="201">
                  <c:v>5.2699621683553586E-6</c:v>
                </c:pt>
                <c:pt idx="202">
                  <c:v>4.7533574491263284E-6</c:v>
                </c:pt>
                <c:pt idx="203">
                  <c:v>4.2388358134425952E-6</c:v>
                </c:pt>
                <c:pt idx="204">
                  <c:v>3.7263972613041184E-6</c:v>
                </c:pt>
                <c:pt idx="205">
                  <c:v>3.2160417927109387E-6</c:v>
                </c:pt>
                <c:pt idx="206">
                  <c:v>2.7077694076630288E-6</c:v>
                </c:pt>
                <c:pt idx="207">
                  <c:v>2.2015801061603889E-6</c:v>
                </c:pt>
                <c:pt idx="208">
                  <c:v>1.6974738882030325E-6</c:v>
                </c:pt>
                <c:pt idx="209">
                  <c:v>1.1954507537909596E-6</c:v>
                </c:pt>
                <c:pt idx="210">
                  <c:v>6.9551070292417014E-7</c:v>
                </c:pt>
                <c:pt idx="211">
                  <c:v>1.9765373560265062E-7</c:v>
                </c:pt>
                <c:pt idx="212">
                  <c:v>-2.9812014817359896E-7</c:v>
                </c:pt>
                <c:pt idx="213">
                  <c:v>-7.918109484045515E-7</c:v>
                </c:pt>
                <c:pt idx="214">
                  <c:v>-1.2834186650902477E-6</c:v>
                </c:pt>
                <c:pt idx="215">
                  <c:v>-1.7729432982306468E-6</c:v>
                </c:pt>
                <c:pt idx="216">
                  <c:v>-2.260384847825776E-6</c:v>
                </c:pt>
                <c:pt idx="217">
                  <c:v>-2.7457433138756353E-6</c:v>
                </c:pt>
                <c:pt idx="218">
                  <c:v>-3.229018696380211E-6</c:v>
                </c:pt>
                <c:pt idx="219">
                  <c:v>-3.7102109953395033E-6</c:v>
                </c:pt>
                <c:pt idx="220">
                  <c:v>-4.1893202107535121E-6</c:v>
                </c:pt>
                <c:pt idx="221">
                  <c:v>-4.6663463426222375E-6</c:v>
                </c:pt>
                <c:pt idx="222">
                  <c:v>-5.1412893909456929E-6</c:v>
                </c:pt>
                <c:pt idx="223">
                  <c:v>-5.6141493557238783E-6</c:v>
                </c:pt>
                <c:pt idx="224">
                  <c:v>-6.0849262369567803E-6</c:v>
                </c:pt>
                <c:pt idx="225">
                  <c:v>-6.5536200346443988E-6</c:v>
                </c:pt>
                <c:pt idx="226">
                  <c:v>-7.0202307487867338E-6</c:v>
                </c:pt>
                <c:pt idx="227">
                  <c:v>-7.4847583793838124E-6</c:v>
                </c:pt>
                <c:pt idx="228">
                  <c:v>-7.947202926435594E-6</c:v>
                </c:pt>
                <c:pt idx="229">
                  <c:v>-8.4075643899421057E-6</c:v>
                </c:pt>
                <c:pt idx="230">
                  <c:v>-8.8658427699033339E-6</c:v>
                </c:pt>
                <c:pt idx="231">
                  <c:v>-9.3220380663192921E-6</c:v>
                </c:pt>
                <c:pt idx="232">
                  <c:v>-9.7761502791899533E-6</c:v>
                </c:pt>
                <c:pt idx="233">
                  <c:v>-1.0228179408515358E-5</c:v>
                </c:pt>
                <c:pt idx="234">
                  <c:v>-1.0678125454295479E-5</c:v>
                </c:pt>
                <c:pt idx="235">
                  <c:v>-1.1125988416530317E-5</c:v>
                </c:pt>
                <c:pt idx="236">
                  <c:v>-1.1571768295219872E-5</c:v>
                </c:pt>
                <c:pt idx="237">
                  <c:v>-1.201546509036417E-5</c:v>
                </c:pt>
                <c:pt idx="238">
                  <c:v>-1.2457078801963171E-5</c:v>
                </c:pt>
                <c:pt idx="239">
                  <c:v>-1.2896609430016888E-5</c:v>
                </c:pt>
                <c:pt idx="240">
                  <c:v>-1.3334056974525336E-5</c:v>
                </c:pt>
                <c:pt idx="241">
                  <c:v>-1.37694214354885E-5</c:v>
                </c:pt>
                <c:pt idx="242">
                  <c:v>-1.4202702812906394E-5</c:v>
                </c:pt>
                <c:pt idx="243">
                  <c:v>-1.4633901106779005E-5</c:v>
                </c:pt>
                <c:pt idx="244">
                  <c:v>-1.5063016317106332E-5</c:v>
                </c:pt>
                <c:pt idx="245">
                  <c:v>-1.5490048443888389E-5</c:v>
                </c:pt>
                <c:pt idx="246">
                  <c:v>-1.5914997487125163E-5</c:v>
                </c:pt>
                <c:pt idx="247">
                  <c:v>-1.6337863446816666E-5</c:v>
                </c:pt>
                <c:pt idx="248">
                  <c:v>-1.6758646322962887E-5</c:v>
                </c:pt>
                <c:pt idx="249">
                  <c:v>-1.7177346115563824E-5</c:v>
                </c:pt>
                <c:pt idx="250">
                  <c:v>-1.7593962824619491E-5</c:v>
                </c:pt>
                <c:pt idx="251">
                  <c:v>-1.8008496450129874E-5</c:v>
                </c:pt>
                <c:pt idx="252">
                  <c:v>-1.8420946992094987E-5</c:v>
                </c:pt>
                <c:pt idx="253">
                  <c:v>-1.8831314450514817E-5</c:v>
                </c:pt>
                <c:pt idx="254">
                  <c:v>-1.9239598825389364E-5</c:v>
                </c:pt>
                <c:pt idx="255">
                  <c:v>-1.9645800116718641E-5</c:v>
                </c:pt>
                <c:pt idx="256">
                  <c:v>-2.0049918324502634E-5</c:v>
                </c:pt>
                <c:pt idx="257">
                  <c:v>-2.0451953448741357E-5</c:v>
                </c:pt>
                <c:pt idx="258">
                  <c:v>-2.0851905489434783E-5</c:v>
                </c:pt>
                <c:pt idx="259">
                  <c:v>-2.1249774446582939E-5</c:v>
                </c:pt>
                <c:pt idx="260">
                  <c:v>-2.1645560320185812E-5</c:v>
                </c:pt>
                <c:pt idx="261">
                  <c:v>-2.2039263110243415E-5</c:v>
                </c:pt>
                <c:pt idx="262">
                  <c:v>-2.2430882816755734E-5</c:v>
                </c:pt>
                <c:pt idx="263">
                  <c:v>-2.2820419439722783E-5</c:v>
                </c:pt>
                <c:pt idx="264">
                  <c:v>-2.3207872979144549E-5</c:v>
                </c:pt>
                <c:pt idx="265">
                  <c:v>-2.3593243435021045E-5</c:v>
                </c:pt>
                <c:pt idx="266">
                  <c:v>-2.3976530807352244E-5</c:v>
                </c:pt>
                <c:pt idx="267">
                  <c:v>-2.4357735096138187E-5</c:v>
                </c:pt>
                <c:pt idx="268">
                  <c:v>-2.4736856301378832E-5</c:v>
                </c:pt>
                <c:pt idx="269">
                  <c:v>-2.5113894423074208E-5</c:v>
                </c:pt>
                <c:pt idx="270">
                  <c:v>-2.54888494612243E-5</c:v>
                </c:pt>
                <c:pt idx="271">
                  <c:v>-2.5861721415829122E-5</c:v>
                </c:pt>
                <c:pt idx="272">
                  <c:v>-2.6232510286888661E-5</c:v>
                </c:pt>
                <c:pt idx="273">
                  <c:v>-2.6601216074402929E-5</c:v>
                </c:pt>
                <c:pt idx="274">
                  <c:v>-2.6967838778371915E-5</c:v>
                </c:pt>
                <c:pt idx="275">
                  <c:v>-2.733237839879563E-5</c:v>
                </c:pt>
                <c:pt idx="276">
                  <c:v>-2.7694834935674048E-5</c:v>
                </c:pt>
                <c:pt idx="277">
                  <c:v>-2.8055208389007197E-5</c:v>
                </c:pt>
                <c:pt idx="278">
                  <c:v>-2.8413498758795061E-5</c:v>
                </c:pt>
                <c:pt idx="279">
                  <c:v>-2.8769706045037656E-5</c:v>
                </c:pt>
                <c:pt idx="280">
                  <c:v>-2.9123830247734968E-5</c:v>
                </c:pt>
                <c:pt idx="281">
                  <c:v>-2.9475871366886996E-5</c:v>
                </c:pt>
                <c:pt idx="282">
                  <c:v>-2.9825829402493754E-5</c:v>
                </c:pt>
                <c:pt idx="283">
                  <c:v>-3.0173704354555228E-5</c:v>
                </c:pt>
                <c:pt idx="284">
                  <c:v>-3.0519496223071419E-5</c:v>
                </c:pt>
                <c:pt idx="285">
                  <c:v>-3.0863205008042354E-5</c:v>
                </c:pt>
                <c:pt idx="286">
                  <c:v>-3.1204830709467992E-5</c:v>
                </c:pt>
                <c:pt idx="287">
                  <c:v>-3.1544373327348359E-5</c:v>
                </c:pt>
                <c:pt idx="288">
                  <c:v>-3.188183286168343E-5</c:v>
                </c:pt>
                <c:pt idx="289">
                  <c:v>-3.2217209312473258E-5</c:v>
                </c:pt>
                <c:pt idx="290">
                  <c:v>-3.2550502679717789E-5</c:v>
                </c:pt>
                <c:pt idx="291">
                  <c:v>-3.2881712963417036E-5</c:v>
                </c:pt>
                <c:pt idx="292">
                  <c:v>-3.3210840163571E-5</c:v>
                </c:pt>
                <c:pt idx="293">
                  <c:v>-3.3537884280179707E-5</c:v>
                </c:pt>
                <c:pt idx="294">
                  <c:v>-3.3862845313243131E-5</c:v>
                </c:pt>
                <c:pt idx="295">
                  <c:v>-3.4185723262761272E-5</c:v>
                </c:pt>
                <c:pt idx="296">
                  <c:v>-3.4506518128734115E-5</c:v>
                </c:pt>
                <c:pt idx="297">
                  <c:v>-3.4825229911161689E-5</c:v>
                </c:pt>
                <c:pt idx="298">
                  <c:v>-3.5141858610044006E-5</c:v>
                </c:pt>
                <c:pt idx="299">
                  <c:v>-3.5456404225381026E-5</c:v>
                </c:pt>
                <c:pt idx="300">
                  <c:v>-3.5768866757172763E-5</c:v>
                </c:pt>
                <c:pt idx="301">
                  <c:v>-3.607924620541923E-5</c:v>
                </c:pt>
                <c:pt idx="302">
                  <c:v>-3.6387542570120426E-5</c:v>
                </c:pt>
                <c:pt idx="303">
                  <c:v>-3.669375585127634E-5</c:v>
                </c:pt>
                <c:pt idx="304">
                  <c:v>-3.6997886048886969E-5</c:v>
                </c:pt>
                <c:pt idx="305">
                  <c:v>-3.7299933162952316E-5</c:v>
                </c:pt>
                <c:pt idx="306">
                  <c:v>-3.7599897193472392E-5</c:v>
                </c:pt>
                <c:pt idx="307">
                  <c:v>-3.7897778140447198E-5</c:v>
                </c:pt>
                <c:pt idx="308">
                  <c:v>-3.8193576003876721E-5</c:v>
                </c:pt>
                <c:pt idx="309">
                  <c:v>-3.8487290783760947E-5</c:v>
                </c:pt>
                <c:pt idx="310">
                  <c:v>-3.8778922480099917E-5</c:v>
                </c:pt>
                <c:pt idx="311">
                  <c:v>-3.9068471092893617E-5</c:v>
                </c:pt>
                <c:pt idx="312">
                  <c:v>-3.9355936622142019E-5</c:v>
                </c:pt>
                <c:pt idx="313">
                  <c:v>-3.9641319067845138E-5</c:v>
                </c:pt>
                <c:pt idx="314">
                  <c:v>-3.9924618430002974E-5</c:v>
                </c:pt>
                <c:pt idx="315">
                  <c:v>-4.0205834708615553E-5</c:v>
                </c:pt>
                <c:pt idx="316">
                  <c:v>-4.0484967903682849E-5</c:v>
                </c:pt>
                <c:pt idx="317">
                  <c:v>-4.0762018015204861E-5</c:v>
                </c:pt>
                <c:pt idx="318">
                  <c:v>-4.1036985043181576E-5</c:v>
                </c:pt>
                <c:pt idx="319">
                  <c:v>-4.1309868987613049E-5</c:v>
                </c:pt>
                <c:pt idx="320">
                  <c:v>-4.1580669848499224E-5</c:v>
                </c:pt>
                <c:pt idx="321">
                  <c:v>-4.1849387625840129E-5</c:v>
                </c:pt>
                <c:pt idx="322">
                  <c:v>-4.2116022319635738E-5</c:v>
                </c:pt>
                <c:pt idx="323">
                  <c:v>-4.238057392988609E-5</c:v>
                </c:pt>
                <c:pt idx="324">
                  <c:v>-4.2643042456591158E-5</c:v>
                </c:pt>
                <c:pt idx="325">
                  <c:v>-4.2903427899750943E-5</c:v>
                </c:pt>
                <c:pt idx="326">
                  <c:v>-4.3161730259365445E-5</c:v>
                </c:pt>
                <c:pt idx="327">
                  <c:v>-4.341794953543469E-5</c:v>
                </c:pt>
                <c:pt idx="328">
                  <c:v>-4.3672085727958638E-5</c:v>
                </c:pt>
                <c:pt idx="329">
                  <c:v>-4.3924138836937316E-5</c:v>
                </c:pt>
                <c:pt idx="330">
                  <c:v>-4.4174108862370698E-5</c:v>
                </c:pt>
                <c:pt idx="331">
                  <c:v>-4.4421995804258836E-5</c:v>
                </c:pt>
                <c:pt idx="332">
                  <c:v>-4.4667799662601677E-5</c:v>
                </c:pt>
                <c:pt idx="333">
                  <c:v>-4.4911520437399235E-5</c:v>
                </c:pt>
                <c:pt idx="334">
                  <c:v>-4.5153158128651509E-5</c:v>
                </c:pt>
                <c:pt idx="335">
                  <c:v>-4.53927127363585E-5</c:v>
                </c:pt>
                <c:pt idx="336">
                  <c:v>-4.5630184260520235E-5</c:v>
                </c:pt>
                <c:pt idx="337">
                  <c:v>-4.5865572701136686E-5</c:v>
                </c:pt>
                <c:pt idx="338">
                  <c:v>-4.6098878058207853E-5</c:v>
                </c:pt>
                <c:pt idx="339">
                  <c:v>-4.6330100331733737E-5</c:v>
                </c:pt>
                <c:pt idx="340">
                  <c:v>-4.6559239521714351E-5</c:v>
                </c:pt>
                <c:pt idx="341">
                  <c:v>-4.6786295628149682E-5</c:v>
                </c:pt>
                <c:pt idx="342">
                  <c:v>-4.7011268651039743E-5</c:v>
                </c:pt>
                <c:pt idx="343">
                  <c:v>-4.7234158590384506E-5</c:v>
                </c:pt>
                <c:pt idx="344">
                  <c:v>-4.7454965446184014E-5</c:v>
                </c:pt>
                <c:pt idx="345">
                  <c:v>-4.7673689218438237E-5</c:v>
                </c:pt>
                <c:pt idx="346">
                  <c:v>-4.7890329907147178E-5</c:v>
                </c:pt>
                <c:pt idx="347">
                  <c:v>-4.8104887512310834E-5</c:v>
                </c:pt>
                <c:pt idx="348">
                  <c:v>-4.8317362033929235E-5</c:v>
                </c:pt>
                <c:pt idx="349">
                  <c:v>-4.8527753472002338E-5</c:v>
                </c:pt>
                <c:pt idx="350">
                  <c:v>-4.8736061826530172E-5</c:v>
                </c:pt>
                <c:pt idx="351">
                  <c:v>-4.8942287097512722E-5</c:v>
                </c:pt>
                <c:pt idx="352">
                  <c:v>-4.9146429284949975E-5</c:v>
                </c:pt>
                <c:pt idx="353">
                  <c:v>-4.9348488388841971E-5</c:v>
                </c:pt>
                <c:pt idx="354">
                  <c:v>-4.9548464409188698E-5</c:v>
                </c:pt>
                <c:pt idx="355">
                  <c:v>-4.9746357345990127E-5</c:v>
                </c:pt>
                <c:pt idx="356">
                  <c:v>-4.9942167199246273E-5</c:v>
                </c:pt>
                <c:pt idx="357">
                  <c:v>-5.0135893968957163E-5</c:v>
                </c:pt>
                <c:pt idx="358">
                  <c:v>-5.0327537655122769E-5</c:v>
                </c:pt>
                <c:pt idx="359">
                  <c:v>-5.0517098257743079E-5</c:v>
                </c:pt>
                <c:pt idx="360">
                  <c:v>-5.0704575776818118E-5</c:v>
                </c:pt>
                <c:pt idx="361">
                  <c:v>-5.0889970212347901E-5</c:v>
                </c:pt>
                <c:pt idx="362">
                  <c:v>-5.1073281564332387E-5</c:v>
                </c:pt>
                <c:pt idx="363">
                  <c:v>-5.1254509832771589E-5</c:v>
                </c:pt>
                <c:pt idx="364">
                  <c:v>-5.1433655017665521E-5</c:v>
                </c:pt>
                <c:pt idx="365">
                  <c:v>-5.1610717119014184E-5</c:v>
                </c:pt>
                <c:pt idx="366">
                  <c:v>-5.1785696136817563E-5</c:v>
                </c:pt>
                <c:pt idx="367">
                  <c:v>-5.1958592071075658E-5</c:v>
                </c:pt>
                <c:pt idx="368">
                  <c:v>-5.212940492178847E-5</c:v>
                </c:pt>
                <c:pt idx="369">
                  <c:v>-5.2298134688955999E-5</c:v>
                </c:pt>
                <c:pt idx="370">
                  <c:v>-5.2464781372578258E-5</c:v>
                </c:pt>
                <c:pt idx="371">
                  <c:v>-5.2629344972655246E-5</c:v>
                </c:pt>
                <c:pt idx="372">
                  <c:v>-5.2791825489186952E-5</c:v>
                </c:pt>
                <c:pt idx="373">
                  <c:v>-5.295222292217336E-5</c:v>
                </c:pt>
                <c:pt idx="374">
                  <c:v>-5.3110537271614512E-5</c:v>
                </c:pt>
                <c:pt idx="375">
                  <c:v>-5.3266768537510393E-5</c:v>
                </c:pt>
                <c:pt idx="376">
                  <c:v>-5.3420916719860978E-5</c:v>
                </c:pt>
                <c:pt idx="377">
                  <c:v>-5.357298181866628E-5</c:v>
                </c:pt>
                <c:pt idx="378">
                  <c:v>-5.3722963833926325E-5</c:v>
                </c:pt>
                <c:pt idx="379">
                  <c:v>-5.3870862765641086E-5</c:v>
                </c:pt>
                <c:pt idx="380">
                  <c:v>-5.4016678613810551E-5</c:v>
                </c:pt>
                <c:pt idx="381">
                  <c:v>-5.4160411378434745E-5</c:v>
                </c:pt>
                <c:pt idx="382">
                  <c:v>-5.4302061059513683E-5</c:v>
                </c:pt>
                <c:pt idx="383">
                  <c:v>-5.4441627657047324E-5</c:v>
                </c:pt>
                <c:pt idx="384">
                  <c:v>-5.4579111171035682E-5</c:v>
                </c:pt>
                <c:pt idx="385">
                  <c:v>-5.4714511601478756E-5</c:v>
                </c:pt>
                <c:pt idx="386">
                  <c:v>-5.4847828948376574E-5</c:v>
                </c:pt>
                <c:pt idx="387">
                  <c:v>-5.4979063211729108E-5</c:v>
                </c:pt>
                <c:pt idx="388">
                  <c:v>-5.5108214391536359E-5</c:v>
                </c:pt>
                <c:pt idx="389">
                  <c:v>-5.5235282487798326E-5</c:v>
                </c:pt>
                <c:pt idx="390">
                  <c:v>-5.536026750051501E-5</c:v>
                </c:pt>
                <c:pt idx="391">
                  <c:v>-5.5483169429686437E-5</c:v>
                </c:pt>
                <c:pt idx="392">
                  <c:v>-5.5603988275312581E-5</c:v>
                </c:pt>
                <c:pt idx="393">
                  <c:v>-5.5722724037393442E-5</c:v>
                </c:pt>
                <c:pt idx="394">
                  <c:v>-5.5839376715929019E-5</c:v>
                </c:pt>
                <c:pt idx="395">
                  <c:v>-5.5953946310919312E-5</c:v>
                </c:pt>
                <c:pt idx="396">
                  <c:v>-5.6066432822364349E-5</c:v>
                </c:pt>
                <c:pt idx="397">
                  <c:v>-5.6176836250264076E-5</c:v>
                </c:pt>
                <c:pt idx="398">
                  <c:v>-5.6285156594618546E-5</c:v>
                </c:pt>
                <c:pt idx="399">
                  <c:v>-5.6391393855427733E-5</c:v>
                </c:pt>
                <c:pt idx="400">
                  <c:v>-5.6495548032691663E-5</c:v>
                </c:pt>
                <c:pt idx="401">
                  <c:v>-5.6597619126410283E-5</c:v>
                </c:pt>
                <c:pt idx="402">
                  <c:v>-5.6697607136583646E-5</c:v>
                </c:pt>
                <c:pt idx="403">
                  <c:v>-5.6795512063211726E-5</c:v>
                </c:pt>
                <c:pt idx="404">
                  <c:v>-5.6891333906294522E-5</c:v>
                </c:pt>
                <c:pt idx="405">
                  <c:v>-5.6985072665832035E-5</c:v>
                </c:pt>
                <c:pt idx="406">
                  <c:v>-5.7076728341824264E-5</c:v>
                </c:pt>
                <c:pt idx="407">
                  <c:v>-5.7166300934271237E-5</c:v>
                </c:pt>
                <c:pt idx="408">
                  <c:v>-5.7253790443172927E-5</c:v>
                </c:pt>
                <c:pt idx="409">
                  <c:v>-5.7339196868529333E-5</c:v>
                </c:pt>
                <c:pt idx="410">
                  <c:v>-5.7422520210340455E-5</c:v>
                </c:pt>
                <c:pt idx="411">
                  <c:v>-5.7503760468606294E-5</c:v>
                </c:pt>
                <c:pt idx="412">
                  <c:v>-5.758291764332685E-5</c:v>
                </c:pt>
                <c:pt idx="413">
                  <c:v>-5.7659991734502149E-5</c:v>
                </c:pt>
                <c:pt idx="414">
                  <c:v>-5.7734982742132165E-5</c:v>
                </c:pt>
                <c:pt idx="415">
                  <c:v>-5.7807890666216897E-5</c:v>
                </c:pt>
                <c:pt idx="416">
                  <c:v>-5.7878715506756346E-5</c:v>
                </c:pt>
                <c:pt idx="417">
                  <c:v>-5.7947457263750538E-5</c:v>
                </c:pt>
                <c:pt idx="418">
                  <c:v>-5.8014115937199447E-5</c:v>
                </c:pt>
                <c:pt idx="419">
                  <c:v>-5.8078691527103045E-5</c:v>
                </c:pt>
                <c:pt idx="420">
                  <c:v>-5.8141184033461414E-5</c:v>
                </c:pt>
                <c:pt idx="421">
                  <c:v>-5.8201593456274473E-5</c:v>
                </c:pt>
                <c:pt idx="422">
                  <c:v>-5.8259919795542248E-5</c:v>
                </c:pt>
                <c:pt idx="423">
                  <c:v>-5.8316163051264766E-5</c:v>
                </c:pt>
                <c:pt idx="424">
                  <c:v>-5.8370323223442001E-5</c:v>
                </c:pt>
                <c:pt idx="425">
                  <c:v>-5.8422400312073953E-5</c:v>
                </c:pt>
                <c:pt idx="426">
                  <c:v>-5.8472394317160621E-5</c:v>
                </c:pt>
                <c:pt idx="427">
                  <c:v>-5.8520305238702033E-5</c:v>
                </c:pt>
                <c:pt idx="428">
                  <c:v>-5.8566133076698134E-5</c:v>
                </c:pt>
                <c:pt idx="429">
                  <c:v>-5.8609877831148979E-5</c:v>
                </c:pt>
                <c:pt idx="430">
                  <c:v>-5.865153950205454E-5</c:v>
                </c:pt>
                <c:pt idx="431">
                  <c:v>-5.8691118089414818E-5</c:v>
                </c:pt>
                <c:pt idx="432">
                  <c:v>-5.8728613593229812E-5</c:v>
                </c:pt>
                <c:pt idx="433">
                  <c:v>-5.876402601349955E-5</c:v>
                </c:pt>
                <c:pt idx="434">
                  <c:v>-5.8797355350223977E-5</c:v>
                </c:pt>
                <c:pt idx="435">
                  <c:v>-5.8828601603403148E-5</c:v>
                </c:pt>
                <c:pt idx="436">
                  <c:v>-5.8857764773037036E-5</c:v>
                </c:pt>
                <c:pt idx="437">
                  <c:v>-5.8884844859125667E-5</c:v>
                </c:pt>
                <c:pt idx="438">
                  <c:v>-5.8909841861668987E-5</c:v>
                </c:pt>
                <c:pt idx="439">
                  <c:v>-5.8932755780667051E-5</c:v>
                </c:pt>
                <c:pt idx="440">
                  <c:v>-5.8953586616119805E-5</c:v>
                </c:pt>
                <c:pt idx="441">
                  <c:v>-5.8972334368027329E-5</c:v>
                </c:pt>
                <c:pt idx="442">
                  <c:v>-5.8988999036389543E-5</c:v>
                </c:pt>
                <c:pt idx="443">
                  <c:v>-5.90035806212065E-5</c:v>
                </c:pt>
                <c:pt idx="444">
                  <c:v>-5.9016079122478147E-5</c:v>
                </c:pt>
                <c:pt idx="445">
                  <c:v>-5.902649454020451E-5</c:v>
                </c:pt>
                <c:pt idx="446">
                  <c:v>-5.9034826874385644E-5</c:v>
                </c:pt>
                <c:pt idx="447">
                  <c:v>-5.9041076125021467E-5</c:v>
                </c:pt>
                <c:pt idx="448">
                  <c:v>-5.9045242292112007E-5</c:v>
                </c:pt>
                <c:pt idx="449">
                  <c:v>-5.9047325375657264E-5</c:v>
                </c:pt>
                <c:pt idx="450">
                  <c:v>-5.9047325375657264E-5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CEF-4AB6-A290-F74B0AB508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56760959"/>
        <c:axId val="1856763455"/>
      </c:scatterChart>
      <c:valAx>
        <c:axId val="18567609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6763455"/>
        <c:crosses val="autoZero"/>
        <c:crossBetween val="midCat"/>
      </c:valAx>
      <c:valAx>
        <c:axId val="1856763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567609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z(x)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6'!$S$41:$S$491</c:f>
              <c:numCache>
                <c:formatCode>0.00E+00</c:formatCode>
                <c:ptCount val="451"/>
                <c:pt idx="0">
                  <c:v>6.7500000000000001E-5</c:v>
                </c:pt>
                <c:pt idx="1">
                  <c:v>1.349968753746821E-4</c:v>
                </c:pt>
                <c:pt idx="2">
                  <c:v>2.0248750149872834E-4</c:v>
                </c:pt>
                <c:pt idx="3">
                  <c:v>2.6996875374682081E-4</c:v>
                </c:pt>
                <c:pt idx="4">
                  <c:v>3.3743750749364162E-4</c:v>
                </c:pt>
                <c:pt idx="5">
                  <c:v>4.0489063811387287E-4</c:v>
                </c:pt>
                <c:pt idx="6">
                  <c:v>4.7232502098219661E-4</c:v>
                </c:pt>
                <c:pt idx="7">
                  <c:v>5.3973753147329494E-4</c:v>
                </c:pt>
                <c:pt idx="8">
                  <c:v>6.0712504496184992E-4</c:v>
                </c:pt>
                <c:pt idx="9">
                  <c:v>6.7448443682254367E-4</c:v>
                </c:pt>
                <c:pt idx="10">
                  <c:v>7.4181258243005818E-4</c:v>
                </c:pt>
                <c:pt idx="11">
                  <c:v>8.0910635715907562E-4</c:v>
                </c:pt>
                <c:pt idx="12">
                  <c:v>8.7636263638427806E-4</c:v>
                </c:pt>
                <c:pt idx="13">
                  <c:v>9.4357829548034758E-4</c:v>
                </c:pt>
                <c:pt idx="14">
                  <c:v>1.0107502098219662E-3</c:v>
                </c:pt>
                <c:pt idx="15">
                  <c:v>1.0778752547838161E-3</c:v>
                </c:pt>
                <c:pt idx="16">
                  <c:v>1.1449503057405794E-3</c:v>
                </c:pt>
                <c:pt idx="17">
                  <c:v>1.2119722380669381E-3</c:v>
                </c:pt>
                <c:pt idx="18">
                  <c:v>1.2789379271375741E-3</c:v>
                </c:pt>
                <c:pt idx="19">
                  <c:v>1.3458442483271697E-3</c:v>
                </c:pt>
                <c:pt idx="20">
                  <c:v>1.412688077010407E-3</c:v>
                </c:pt>
                <c:pt idx="21">
                  <c:v>1.479466288561968E-3</c:v>
                </c:pt>
                <c:pt idx="22">
                  <c:v>1.5461757583565348E-3</c:v>
                </c:pt>
                <c:pt idx="23">
                  <c:v>1.6128133617687897E-3</c:v>
                </c:pt>
                <c:pt idx="24">
                  <c:v>1.6793759741734143E-3</c:v>
                </c:pt>
                <c:pt idx="25">
                  <c:v>1.7458604709450912E-3</c:v>
                </c:pt>
                <c:pt idx="26">
                  <c:v>1.8122637274585022E-3</c:v>
                </c:pt>
                <c:pt idx="27">
                  <c:v>1.8785826190883294E-3</c:v>
                </c:pt>
                <c:pt idx="28">
                  <c:v>1.9448140212092548E-3</c:v>
                </c:pt>
                <c:pt idx="29">
                  <c:v>2.0109548091959608E-3</c:v>
                </c:pt>
                <c:pt idx="30">
                  <c:v>2.0770018584231292E-3</c:v>
                </c:pt>
                <c:pt idx="31">
                  <c:v>2.1429520442654421E-3</c:v>
                </c:pt>
                <c:pt idx="32">
                  <c:v>2.2088022420975817E-3</c:v>
                </c:pt>
                <c:pt idx="33">
                  <c:v>2.2745493272942302E-3</c:v>
                </c:pt>
                <c:pt idx="34">
                  <c:v>2.3401901752300694E-3</c:v>
                </c:pt>
                <c:pt idx="35">
                  <c:v>2.4057216612797814E-3</c:v>
                </c:pt>
                <c:pt idx="36">
                  <c:v>2.4711406608180484E-3</c:v>
                </c:pt>
                <c:pt idx="37">
                  <c:v>2.5364440492195526E-3</c:v>
                </c:pt>
                <c:pt idx="38">
                  <c:v>2.6016287018589758E-3</c:v>
                </c:pt>
                <c:pt idx="39">
                  <c:v>2.6666914941110001E-3</c:v>
                </c:pt>
                <c:pt idx="40">
                  <c:v>2.7316293013503077E-3</c:v>
                </c:pt>
                <c:pt idx="41">
                  <c:v>2.7964389989515808E-3</c:v>
                </c:pt>
                <c:pt idx="42">
                  <c:v>2.8611174622895012E-3</c:v>
                </c:pt>
                <c:pt idx="43">
                  <c:v>2.9256615667387514E-3</c:v>
                </c:pt>
                <c:pt idx="44">
                  <c:v>2.9900681876740129E-3</c:v>
                </c:pt>
                <c:pt idx="45">
                  <c:v>3.0543342004699684E-3</c:v>
                </c:pt>
                <c:pt idx="46">
                  <c:v>3.1184564805012997E-3</c:v>
                </c:pt>
                <c:pt idx="47">
                  <c:v>3.1824319031426886E-3</c:v>
                </c:pt>
                <c:pt idx="48">
                  <c:v>3.2462573437688175E-3</c:v>
                </c:pt>
                <c:pt idx="49">
                  <c:v>3.3099296777543683E-3</c:v>
                </c:pt>
                <c:pt idx="50">
                  <c:v>3.3734457804740236E-3</c:v>
                </c:pt>
                <c:pt idx="51">
                  <c:v>3.4368025273024648E-3</c:v>
                </c:pt>
                <c:pt idx="52">
                  <c:v>3.4999967936143743E-3</c:v>
                </c:pt>
                <c:pt idx="53">
                  <c:v>3.5630254547844346E-3</c:v>
                </c:pt>
                <c:pt idx="54">
                  <c:v>3.625885386187327E-3</c:v>
                </c:pt>
                <c:pt idx="55">
                  <c:v>3.6885734631977342E-3</c:v>
                </c:pt>
                <c:pt idx="56">
                  <c:v>3.751086561190338E-3</c:v>
                </c:pt>
                <c:pt idx="57">
                  <c:v>3.8134215555398203E-3</c:v>
                </c:pt>
                <c:pt idx="58">
                  <c:v>3.8755753216208636E-3</c:v>
                </c:pt>
                <c:pt idx="59">
                  <c:v>3.9375447348081495E-3</c:v>
                </c:pt>
                <c:pt idx="60">
                  <c:v>3.9993266704763603E-3</c:v>
                </c:pt>
                <c:pt idx="61">
                  <c:v>4.060918004000178E-3</c:v>
                </c:pt>
                <c:pt idx="62">
                  <c:v>4.1223156107542853E-3</c:v>
                </c:pt>
                <c:pt idx="63">
                  <c:v>4.1835163661133636E-3</c:v>
                </c:pt>
                <c:pt idx="64">
                  <c:v>4.2445171454520954E-3</c:v>
                </c:pt>
                <c:pt idx="65">
                  <c:v>4.305314824145162E-3</c:v>
                </c:pt>
                <c:pt idx="66">
                  <c:v>4.3659062775672462E-3</c:v>
                </c:pt>
                <c:pt idx="67">
                  <c:v>4.42628838109303E-3</c:v>
                </c:pt>
                <c:pt idx="68">
                  <c:v>4.4864580100971952E-3</c:v>
                </c:pt>
                <c:pt idx="69">
                  <c:v>4.5464120399544249E-3</c:v>
                </c:pt>
                <c:pt idx="70">
                  <c:v>4.6061473460393999E-3</c:v>
                </c:pt>
                <c:pt idx="71">
                  <c:v>4.6656608037268024E-3</c:v>
                </c:pt>
                <c:pt idx="72">
                  <c:v>4.7249492883913152E-3</c:v>
                </c:pt>
                <c:pt idx="73">
                  <c:v>4.7840096754076201E-3</c:v>
                </c:pt>
                <c:pt idx="74">
                  <c:v>4.8428388401503993E-3</c:v>
                </c:pt>
                <c:pt idx="75">
                  <c:v>4.9014336579943345E-3</c:v>
                </c:pt>
                <c:pt idx="76">
                  <c:v>4.959791004314108E-3</c:v>
                </c:pt>
                <c:pt idx="77">
                  <c:v>5.0179077544844014E-3</c:v>
                </c:pt>
                <c:pt idx="78">
                  <c:v>5.0757807838798978E-3</c:v>
                </c:pt>
                <c:pt idx="79">
                  <c:v>5.1334069678752783E-3</c:v>
                </c:pt>
                <c:pt idx="80">
                  <c:v>5.1907831818452255E-3</c:v>
                </c:pt>
                <c:pt idx="81">
                  <c:v>5.2479063011644216E-3</c:v>
                </c:pt>
                <c:pt idx="82">
                  <c:v>5.3047732012075485E-3</c:v>
                </c:pt>
                <c:pt idx="83">
                  <c:v>5.3613807573492881E-3</c:v>
                </c:pt>
                <c:pt idx="84">
                  <c:v>5.4177258449643224E-3</c:v>
                </c:pt>
                <c:pt idx="85">
                  <c:v>5.4738053394273343E-3</c:v>
                </c:pt>
                <c:pt idx="86">
                  <c:v>5.5296161161130048E-3</c:v>
                </c:pt>
                <c:pt idx="87">
                  <c:v>5.5851550503960169E-3</c:v>
                </c:pt>
                <c:pt idx="88">
                  <c:v>5.6404190176510523E-3</c:v>
                </c:pt>
                <c:pt idx="89">
                  <c:v>5.6954048932527932E-3</c:v>
                </c:pt>
                <c:pt idx="90">
                  <c:v>5.7501095525759214E-3</c:v>
                </c:pt>
                <c:pt idx="91">
                  <c:v>5.804529870995119E-3</c:v>
                </c:pt>
                <c:pt idx="92">
                  <c:v>5.8586627238850679E-3</c:v>
                </c:pt>
                <c:pt idx="93">
                  <c:v>5.912504986620451E-3</c:v>
                </c:pt>
                <c:pt idx="94">
                  <c:v>5.9660535345759493E-3</c:v>
                </c:pt>
                <c:pt idx="95">
                  <c:v>6.0193052431262457E-3</c:v>
                </c:pt>
                <c:pt idx="96">
                  <c:v>6.0722569876460221E-3</c:v>
                </c:pt>
                <c:pt idx="97">
                  <c:v>6.1249056435099605E-3</c:v>
                </c:pt>
                <c:pt idx="98">
                  <c:v>6.1772480860927429E-3</c:v>
                </c:pt>
                <c:pt idx="99">
                  <c:v>6.2292811907690513E-3</c:v>
                </c:pt>
                <c:pt idx="100">
                  <c:v>6.2810018329135676E-3</c:v>
                </c:pt>
                <c:pt idx="101">
                  <c:v>6.3324068879009746E-3</c:v>
                </c:pt>
                <c:pt idx="102">
                  <c:v>6.3834932311059543E-3</c:v>
                </c:pt>
                <c:pt idx="103">
                  <c:v>6.4342577379031879E-3</c:v>
                </c:pt>
                <c:pt idx="104">
                  <c:v>6.484697283667358E-3</c:v>
                </c:pt>
                <c:pt idx="105">
                  <c:v>6.5348087437731468E-3</c:v>
                </c:pt>
                <c:pt idx="106">
                  <c:v>6.5845889935952371E-3</c:v>
                </c:pt>
                <c:pt idx="107">
                  <c:v>6.6340349085083098E-3</c:v>
                </c:pt>
                <c:pt idx="108">
                  <c:v>6.6831433638870471E-3</c:v>
                </c:pt>
                <c:pt idx="109">
                  <c:v>6.7319112351061318E-3</c:v>
                </c:pt>
                <c:pt idx="110">
                  <c:v>6.7803353975402457E-3</c:v>
                </c:pt>
                <c:pt idx="111">
                  <c:v>6.8284127265640709E-3</c:v>
                </c:pt>
                <c:pt idx="112">
                  <c:v>6.8761400975522894E-3</c:v>
                </c:pt>
                <c:pt idx="113">
                  <c:v>6.923514385879583E-3</c:v>
                </c:pt>
                <c:pt idx="114">
                  <c:v>6.9705324669206339E-3</c:v>
                </c:pt>
                <c:pt idx="115">
                  <c:v>7.0171912160501239E-3</c:v>
                </c:pt>
                <c:pt idx="116">
                  <c:v>7.0634875086427358E-3</c:v>
                </c:pt>
                <c:pt idx="117">
                  <c:v>7.1094182200731517E-3</c:v>
                </c:pt>
                <c:pt idx="118">
                  <c:v>7.1549802257160526E-3</c:v>
                </c:pt>
                <c:pt idx="119">
                  <c:v>7.2001704009461215E-3</c:v>
                </c:pt>
                <c:pt idx="120">
                  <c:v>7.2449856211380401E-3</c:v>
                </c:pt>
                <c:pt idx="121">
                  <c:v>7.2894227616664914E-3</c:v>
                </c:pt>
                <c:pt idx="122">
                  <c:v>7.3334786979061565E-3</c:v>
                </c:pt>
                <c:pt idx="123">
                  <c:v>7.3771503052317174E-3</c:v>
                </c:pt>
                <c:pt idx="124">
                  <c:v>7.4204344590178568E-3</c:v>
                </c:pt>
                <c:pt idx="125">
                  <c:v>7.4633280346392567E-3</c:v>
                </c:pt>
                <c:pt idx="126">
                  <c:v>7.5058279074705992E-3</c:v>
                </c:pt>
                <c:pt idx="127">
                  <c:v>7.5479309528865661E-3</c:v>
                </c:pt>
                <c:pt idx="128">
                  <c:v>7.5896340462618395E-3</c:v>
                </c:pt>
                <c:pt idx="129">
                  <c:v>7.6309340629711012E-3</c:v>
                </c:pt>
                <c:pt idx="130">
                  <c:v>7.6718278783890342E-3</c:v>
                </c:pt>
                <c:pt idx="131">
                  <c:v>7.7123123678903196E-3</c:v>
                </c:pt>
                <c:pt idx="132">
                  <c:v>7.7523844068496401E-3</c:v>
                </c:pt>
                <c:pt idx="133">
                  <c:v>7.7920408706416778E-3</c:v>
                </c:pt>
                <c:pt idx="134">
                  <c:v>7.8312786346411145E-3</c:v>
                </c:pt>
                <c:pt idx="135">
                  <c:v>7.8700945742226323E-3</c:v>
                </c:pt>
                <c:pt idx="136">
                  <c:v>7.9084855647609132E-3</c:v>
                </c:pt>
                <c:pt idx="137">
                  <c:v>7.9464484816306399E-3</c:v>
                </c:pt>
                <c:pt idx="138">
                  <c:v>7.9839802002064936E-3</c:v>
                </c:pt>
                <c:pt idx="139">
                  <c:v>8.0210775958631571E-3</c:v>
                </c:pt>
                <c:pt idx="140">
                  <c:v>8.0577375439753116E-3</c:v>
                </c:pt>
                <c:pt idx="141">
                  <c:v>8.0939569199176397E-3</c:v>
                </c:pt>
                <c:pt idx="142">
                  <c:v>8.1297325990648227E-3</c:v>
                </c:pt>
                <c:pt idx="143">
                  <c:v>8.1650614567915451E-3</c:v>
                </c:pt>
                <c:pt idx="144">
                  <c:v>8.1999403684724862E-3</c:v>
                </c:pt>
                <c:pt idx="145">
                  <c:v>8.234366209482329E-3</c:v>
                </c:pt>
                <c:pt idx="146">
                  <c:v>8.2683358551957561E-3</c:v>
                </c:pt>
                <c:pt idx="147">
                  <c:v>8.3018461809874506E-3</c:v>
                </c:pt>
                <c:pt idx="148">
                  <c:v>8.3348940622320917E-3</c:v>
                </c:pt>
                <c:pt idx="149">
                  <c:v>8.367476374304364E-3</c:v>
                </c:pt>
                <c:pt idx="150">
                  <c:v>8.3995899925789486E-3</c:v>
                </c:pt>
                <c:pt idx="151">
                  <c:v>8.4312317924305283E-3</c:v>
                </c:pt>
                <c:pt idx="152">
                  <c:v>8.4623986492337842E-3</c:v>
                </c:pt>
                <c:pt idx="153">
                  <c:v>8.4930874383633975E-3</c:v>
                </c:pt>
                <c:pt idx="154">
                  <c:v>8.5232950351940527E-3</c:v>
                </c:pt>
                <c:pt idx="155">
                  <c:v>8.5530183151004309E-3</c:v>
                </c:pt>
                <c:pt idx="156">
                  <c:v>8.5822541534572132E-3</c:v>
                </c:pt>
                <c:pt idx="157">
                  <c:v>8.6109994256390824E-3</c:v>
                </c:pt>
                <c:pt idx="158">
                  <c:v>8.6392510070207214E-3</c:v>
                </c:pt>
                <c:pt idx="159">
                  <c:v>8.6670057729768112E-3</c:v>
                </c:pt>
                <c:pt idx="160">
                  <c:v>8.6942605988820348E-3</c:v>
                </c:pt>
                <c:pt idx="161">
                  <c:v>8.7210123601110731E-3</c:v>
                </c:pt>
                <c:pt idx="162">
                  <c:v>8.7472579320386091E-3</c:v>
                </c:pt>
                <c:pt idx="163">
                  <c:v>8.7729941900393238E-3</c:v>
                </c:pt>
                <c:pt idx="164">
                  <c:v>8.7982180094879001E-3</c:v>
                </c:pt>
                <c:pt idx="165">
                  <c:v>8.8229262657590207E-3</c:v>
                </c:pt>
                <c:pt idx="166">
                  <c:v>8.8471158342273669E-3</c:v>
                </c:pt>
                <c:pt idx="167">
                  <c:v>8.8707835902676196E-3</c:v>
                </c:pt>
                <c:pt idx="168">
                  <c:v>8.8939264092544636E-3</c:v>
                </c:pt>
                <c:pt idx="169">
                  <c:v>8.9165411665625798E-3</c:v>
                </c:pt>
                <c:pt idx="170">
                  <c:v>8.9386247375666493E-3</c:v>
                </c:pt>
                <c:pt idx="171">
                  <c:v>8.960173997641355E-3</c:v>
                </c:pt>
                <c:pt idx="172">
                  <c:v>8.9811858221613781E-3</c:v>
                </c:pt>
                <c:pt idx="173">
                  <c:v>9.0016570865014012E-3</c:v>
                </c:pt>
                <c:pt idx="174">
                  <c:v>9.0215846660361074E-3</c:v>
                </c:pt>
                <c:pt idx="175">
                  <c:v>9.0409654361401776E-3</c:v>
                </c:pt>
                <c:pt idx="176">
                  <c:v>9.0597962721882946E-3</c:v>
                </c:pt>
                <c:pt idx="177">
                  <c:v>9.0780740495551397E-3</c:v>
                </c:pt>
                <c:pt idx="178">
                  <c:v>9.0957956436153956E-3</c:v>
                </c:pt>
                <c:pt idx="179">
                  <c:v>9.1129579297437452E-3</c:v>
                </c:pt>
                <c:pt idx="180">
                  <c:v>9.1295577833148695E-3</c:v>
                </c:pt>
                <c:pt idx="181">
                  <c:v>9.1455972874123145E-3</c:v>
                </c:pt>
                <c:pt idx="182">
                  <c:v>9.1610785251196244E-3</c:v>
                </c:pt>
                <c:pt idx="183">
                  <c:v>9.1760035795203452E-3</c:v>
                </c:pt>
                <c:pt idx="184">
                  <c:v>9.190374533698021E-3</c:v>
                </c:pt>
                <c:pt idx="185">
                  <c:v>9.2041934707361994E-3</c:v>
                </c:pt>
                <c:pt idx="186">
                  <c:v>9.217462473718423E-3</c:v>
                </c:pt>
                <c:pt idx="187">
                  <c:v>9.2301836257282395E-3</c:v>
                </c:pt>
                <c:pt idx="188">
                  <c:v>9.242359009849193E-3</c:v>
                </c:pt>
                <c:pt idx="189">
                  <c:v>9.2539907091648277E-3</c:v>
                </c:pt>
                <c:pt idx="190">
                  <c:v>9.2650808067586913E-3</c:v>
                </c:pt>
                <c:pt idx="191">
                  <c:v>9.275631385714328E-3</c:v>
                </c:pt>
                <c:pt idx="192">
                  <c:v>9.285644529115282E-3</c:v>
                </c:pt>
                <c:pt idx="193">
                  <c:v>9.2951223200450992E-3</c:v>
                </c:pt>
                <c:pt idx="194">
                  <c:v>9.3040668415873256E-3</c:v>
                </c:pt>
                <c:pt idx="195">
                  <c:v>9.3124801768255053E-3</c:v>
                </c:pt>
                <c:pt idx="196">
                  <c:v>9.3203644088431844E-3</c:v>
                </c:pt>
                <c:pt idx="197">
                  <c:v>9.3277216207239087E-3</c:v>
                </c:pt>
                <c:pt idx="198">
                  <c:v>9.3345538955512224E-3</c:v>
                </c:pt>
                <c:pt idx="199">
                  <c:v>9.3408633164086714E-3</c:v>
                </c:pt>
                <c:pt idx="200">
                  <c:v>9.3466519663798018E-3</c:v>
                </c:pt>
                <c:pt idx="201">
                  <c:v>9.3519219285481577E-3</c:v>
                </c:pt>
                <c:pt idx="202">
                  <c:v>9.3566752859972832E-3</c:v>
                </c:pt>
                <c:pt idx="203">
                  <c:v>9.3609141218107261E-3</c:v>
                </c:pt>
                <c:pt idx="204">
                  <c:v>9.3646405190720306E-3</c:v>
                </c:pt>
                <c:pt idx="205">
                  <c:v>9.3678565608647409E-3</c:v>
                </c:pt>
                <c:pt idx="206">
                  <c:v>9.3705643302724045E-3</c:v>
                </c:pt>
                <c:pt idx="207">
                  <c:v>9.3727659103785641E-3</c:v>
                </c:pt>
                <c:pt idx="208">
                  <c:v>9.3744633842667673E-3</c:v>
                </c:pt>
                <c:pt idx="209">
                  <c:v>9.3756588350205582E-3</c:v>
                </c:pt>
                <c:pt idx="210">
                  <c:v>9.3763543457234828E-3</c:v>
                </c:pt>
                <c:pt idx="211">
                  <c:v>9.3765519994590853E-3</c:v>
                </c:pt>
                <c:pt idx="212">
                  <c:v>9.3762538793109116E-3</c:v>
                </c:pt>
                <c:pt idx="213">
                  <c:v>9.3754620683625077E-3</c:v>
                </c:pt>
                <c:pt idx="214">
                  <c:v>9.3741786496974178E-3</c:v>
                </c:pt>
                <c:pt idx="215">
                  <c:v>9.3724057063991877E-3</c:v>
                </c:pt>
                <c:pt idx="216">
                  <c:v>9.3701453215513618E-3</c:v>
                </c:pt>
                <c:pt idx="217">
                  <c:v>9.3673995782374859E-3</c:v>
                </c:pt>
                <c:pt idx="218">
                  <c:v>9.3641705595411059E-3</c:v>
                </c:pt>
                <c:pt idx="219">
                  <c:v>9.3604603485457662E-3</c:v>
                </c:pt>
                <c:pt idx="220">
                  <c:v>9.3562710283350125E-3</c:v>
                </c:pt>
                <c:pt idx="221">
                  <c:v>9.3516046819923909E-3</c:v>
                </c:pt>
                <c:pt idx="222">
                  <c:v>9.3464633926014454E-3</c:v>
                </c:pt>
                <c:pt idx="223">
                  <c:v>9.3408492432457222E-3</c:v>
                </c:pt>
                <c:pt idx="224">
                  <c:v>9.3347643170087653E-3</c:v>
                </c:pt>
                <c:pt idx="225">
                  <c:v>9.3282106969741208E-3</c:v>
                </c:pt>
                <c:pt idx="226">
                  <c:v>9.3211904662253344E-3</c:v>
                </c:pt>
                <c:pt idx="227">
                  <c:v>9.3137057078459505E-3</c:v>
                </c:pt>
                <c:pt idx="228">
                  <c:v>9.305758504919515E-3</c:v>
                </c:pt>
                <c:pt idx="229">
                  <c:v>9.2973509405295737E-3</c:v>
                </c:pt>
                <c:pt idx="230">
                  <c:v>9.288485097759671E-3</c:v>
                </c:pt>
                <c:pt idx="231">
                  <c:v>9.279163059693351E-3</c:v>
                </c:pt>
                <c:pt idx="232">
                  <c:v>9.2693869094141613E-3</c:v>
                </c:pt>
                <c:pt idx="233">
                  <c:v>9.2591587300056462E-3</c:v>
                </c:pt>
                <c:pt idx="234">
                  <c:v>9.2484806045513498E-3</c:v>
                </c:pt>
                <c:pt idx="235">
                  <c:v>9.23735461613482E-3</c:v>
                </c:pt>
                <c:pt idx="236">
                  <c:v>9.2257828478396007E-3</c:v>
                </c:pt>
                <c:pt idx="237">
                  <c:v>9.2137673827492363E-3</c:v>
                </c:pt>
                <c:pt idx="238">
                  <c:v>9.2013103039472726E-3</c:v>
                </c:pt>
                <c:pt idx="239">
                  <c:v>9.1884136945172556E-3</c:v>
                </c:pt>
                <c:pt idx="240">
                  <c:v>9.1750796375427296E-3</c:v>
                </c:pt>
                <c:pt idx="241">
                  <c:v>9.1613102161072404E-3</c:v>
                </c:pt>
                <c:pt idx="242">
                  <c:v>9.1471075132943339E-3</c:v>
                </c:pt>
                <c:pt idx="243">
                  <c:v>9.1324736121875544E-3</c:v>
                </c:pt>
                <c:pt idx="244">
                  <c:v>9.1174105958704479E-3</c:v>
                </c:pt>
                <c:pt idx="245">
                  <c:v>9.1019205474265601E-3</c:v>
                </c:pt>
                <c:pt idx="246">
                  <c:v>9.0860055499394354E-3</c:v>
                </c:pt>
                <c:pt idx="247">
                  <c:v>9.069667686492618E-3</c:v>
                </c:pt>
                <c:pt idx="248">
                  <c:v>9.0529090401696554E-3</c:v>
                </c:pt>
                <c:pt idx="249">
                  <c:v>9.0357316940540919E-3</c:v>
                </c:pt>
                <c:pt idx="250">
                  <c:v>9.0181377312294718E-3</c:v>
                </c:pt>
                <c:pt idx="251">
                  <c:v>9.0001292347793426E-3</c:v>
                </c:pt>
                <c:pt idx="252">
                  <c:v>8.9817082877872469E-3</c:v>
                </c:pt>
                <c:pt idx="253">
                  <c:v>8.9628769733367322E-3</c:v>
                </c:pt>
                <c:pt idx="254">
                  <c:v>8.9436373745113429E-3</c:v>
                </c:pt>
                <c:pt idx="255">
                  <c:v>8.9239915743946248E-3</c:v>
                </c:pt>
                <c:pt idx="256">
                  <c:v>8.9039416560701221E-3</c:v>
                </c:pt>
                <c:pt idx="257">
                  <c:v>8.8834897026213808E-3</c:v>
                </c:pt>
                <c:pt idx="258">
                  <c:v>8.8626377971319469E-3</c:v>
                </c:pt>
                <c:pt idx="259">
                  <c:v>8.8413880226853644E-3</c:v>
                </c:pt>
                <c:pt idx="260">
                  <c:v>8.8197424623651793E-3</c:v>
                </c:pt>
                <c:pt idx="261">
                  <c:v>8.7977031992549359E-3</c:v>
                </c:pt>
                <c:pt idx="262">
                  <c:v>8.7752723164381801E-3</c:v>
                </c:pt>
                <c:pt idx="263">
                  <c:v>8.7524518969984578E-3</c:v>
                </c:pt>
                <c:pt idx="264">
                  <c:v>8.7292440240193132E-3</c:v>
                </c:pt>
                <c:pt idx="265">
                  <c:v>8.7056507805842922E-3</c:v>
                </c:pt>
                <c:pt idx="266">
                  <c:v>8.6816742497769408E-3</c:v>
                </c:pt>
                <c:pt idx="267">
                  <c:v>8.6573165146808032E-3</c:v>
                </c:pt>
                <c:pt idx="268">
                  <c:v>8.6325796583794235E-3</c:v>
                </c:pt>
                <c:pt idx="269">
                  <c:v>8.6074657639563495E-3</c:v>
                </c:pt>
                <c:pt idx="270">
                  <c:v>8.5819769144951253E-3</c:v>
                </c:pt>
                <c:pt idx="271">
                  <c:v>8.5561151930792969E-3</c:v>
                </c:pt>
                <c:pt idx="272">
                  <c:v>8.5298826827924085E-3</c:v>
                </c:pt>
                <c:pt idx="273">
                  <c:v>8.5032814667180059E-3</c:v>
                </c:pt>
                <c:pt idx="274">
                  <c:v>8.4763136279396335E-3</c:v>
                </c:pt>
                <c:pt idx="275">
                  <c:v>8.4489812495408372E-3</c:v>
                </c:pt>
                <c:pt idx="276">
                  <c:v>8.4212864146051628E-3</c:v>
                </c:pt>
                <c:pt idx="277">
                  <c:v>8.3932312062161563E-3</c:v>
                </c:pt>
                <c:pt idx="278">
                  <c:v>8.3648177074573619E-3</c:v>
                </c:pt>
                <c:pt idx="279">
                  <c:v>8.3360480014123238E-3</c:v>
                </c:pt>
                <c:pt idx="280">
                  <c:v>8.3069241711645897E-3</c:v>
                </c:pt>
                <c:pt idx="281">
                  <c:v>8.277448299797702E-3</c:v>
                </c:pt>
                <c:pt idx="282">
                  <c:v>8.2476224703952085E-3</c:v>
                </c:pt>
                <c:pt idx="283">
                  <c:v>8.2174487660406532E-3</c:v>
                </c:pt>
                <c:pt idx="284">
                  <c:v>8.1869292698175822E-3</c:v>
                </c:pt>
                <c:pt idx="285">
                  <c:v>8.1560660648095397E-3</c:v>
                </c:pt>
                <c:pt idx="286">
                  <c:v>8.1248612341000715E-3</c:v>
                </c:pt>
                <c:pt idx="287">
                  <c:v>8.0933168607727236E-3</c:v>
                </c:pt>
                <c:pt idx="288">
                  <c:v>8.0614350279110403E-3</c:v>
                </c:pt>
                <c:pt idx="289">
                  <c:v>8.0292178185985674E-3</c:v>
                </c:pt>
                <c:pt idx="290">
                  <c:v>7.9966673159188491E-3</c:v>
                </c:pt>
                <c:pt idx="291">
                  <c:v>7.9637856029554314E-3</c:v>
                </c:pt>
                <c:pt idx="292">
                  <c:v>7.9305747627918602E-3</c:v>
                </c:pt>
                <c:pt idx="293">
                  <c:v>7.8970368785116797E-3</c:v>
                </c:pt>
                <c:pt idx="294">
                  <c:v>7.8631740331984359E-3</c:v>
                </c:pt>
                <c:pt idx="295">
                  <c:v>7.8289883099356746E-3</c:v>
                </c:pt>
                <c:pt idx="296">
                  <c:v>7.7944817918069401E-3</c:v>
                </c:pt>
                <c:pt idx="297">
                  <c:v>7.7596565618957784E-3</c:v>
                </c:pt>
                <c:pt idx="298">
                  <c:v>7.7245147032857344E-3</c:v>
                </c:pt>
                <c:pt idx="299">
                  <c:v>7.6890582990603532E-3</c:v>
                </c:pt>
                <c:pt idx="300">
                  <c:v>7.6532894323031809E-3</c:v>
                </c:pt>
                <c:pt idx="301">
                  <c:v>7.6172101860977615E-3</c:v>
                </c:pt>
                <c:pt idx="302">
                  <c:v>7.580822643527641E-3</c:v>
                </c:pt>
                <c:pt idx="303">
                  <c:v>7.5441288876763645E-3</c:v>
                </c:pt>
                <c:pt idx="304">
                  <c:v>7.5071310016274779E-3</c:v>
                </c:pt>
                <c:pt idx="305">
                  <c:v>7.4698310684645254E-3</c:v>
                </c:pt>
                <c:pt idx="306">
                  <c:v>7.432231171271053E-3</c:v>
                </c:pt>
                <c:pt idx="307">
                  <c:v>7.3943333931306057E-3</c:v>
                </c:pt>
                <c:pt idx="308">
                  <c:v>7.3561398171267285E-3</c:v>
                </c:pt>
                <c:pt idx="309">
                  <c:v>7.3176525263429675E-3</c:v>
                </c:pt>
                <c:pt idx="310">
                  <c:v>7.2788736038628676E-3</c:v>
                </c:pt>
                <c:pt idx="311">
                  <c:v>7.239805132769974E-3</c:v>
                </c:pt>
                <c:pt idx="312">
                  <c:v>7.2004491961478317E-3</c:v>
                </c:pt>
                <c:pt idx="313">
                  <c:v>7.1608078770799867E-3</c:v>
                </c:pt>
                <c:pt idx="314">
                  <c:v>7.120883258649984E-3</c:v>
                </c:pt>
                <c:pt idx="315">
                  <c:v>7.0806774239413686E-3</c:v>
                </c:pt>
                <c:pt idx="316">
                  <c:v>7.0401924560376857E-3</c:v>
                </c:pt>
                <c:pt idx="317">
                  <c:v>6.9994304380224812E-3</c:v>
                </c:pt>
                <c:pt idx="318">
                  <c:v>6.9583934529792993E-3</c:v>
                </c:pt>
                <c:pt idx="319">
                  <c:v>6.9170835839916858E-3</c:v>
                </c:pt>
                <c:pt idx="320">
                  <c:v>6.8755029141431868E-3</c:v>
                </c:pt>
                <c:pt idx="321">
                  <c:v>6.8336535265173465E-3</c:v>
                </c:pt>
                <c:pt idx="322">
                  <c:v>6.7915375041977108E-3</c:v>
                </c:pt>
                <c:pt idx="323">
                  <c:v>6.7491569302678247E-3</c:v>
                </c:pt>
                <c:pt idx="324">
                  <c:v>6.7065138878112333E-3</c:v>
                </c:pt>
                <c:pt idx="325">
                  <c:v>6.6636104599114825E-3</c:v>
                </c:pt>
                <c:pt idx="326">
                  <c:v>6.6204487296521175E-3</c:v>
                </c:pt>
                <c:pt idx="327">
                  <c:v>6.5770307801166824E-3</c:v>
                </c:pt>
                <c:pt idx="328">
                  <c:v>6.533358694388724E-3</c:v>
                </c:pt>
                <c:pt idx="329">
                  <c:v>6.4894345555517865E-3</c:v>
                </c:pt>
                <c:pt idx="330">
                  <c:v>6.4452604466894159E-3</c:v>
                </c:pt>
                <c:pt idx="331">
                  <c:v>6.4008384508851572E-3</c:v>
                </c:pt>
                <c:pt idx="332">
                  <c:v>6.3561706512225554E-3</c:v>
                </c:pt>
                <c:pt idx="333">
                  <c:v>6.3112591307851566E-3</c:v>
                </c:pt>
                <c:pt idx="334">
                  <c:v>6.2661059726565049E-3</c:v>
                </c:pt>
                <c:pt idx="335">
                  <c:v>6.2207132599201463E-3</c:v>
                </c:pt>
                <c:pt idx="336">
                  <c:v>6.1750830756596257E-3</c:v>
                </c:pt>
                <c:pt idx="337">
                  <c:v>6.1292175029584893E-3</c:v>
                </c:pt>
                <c:pt idx="338">
                  <c:v>6.083118624900281E-3</c:v>
                </c:pt>
                <c:pt idx="339">
                  <c:v>6.036788524568547E-3</c:v>
                </c:pt>
                <c:pt idx="340">
                  <c:v>5.9902292850468331E-3</c:v>
                </c:pt>
                <c:pt idx="341">
                  <c:v>5.9434429894186834E-3</c:v>
                </c:pt>
                <c:pt idx="342">
                  <c:v>5.8964317207676441E-3</c:v>
                </c:pt>
                <c:pt idx="343">
                  <c:v>5.8491975621772592E-3</c:v>
                </c:pt>
                <c:pt idx="344">
                  <c:v>5.8017425967310755E-3</c:v>
                </c:pt>
                <c:pt idx="345">
                  <c:v>5.7540689075126373E-3</c:v>
                </c:pt>
                <c:pt idx="346">
                  <c:v>5.7061785776054905E-3</c:v>
                </c:pt>
                <c:pt idx="347">
                  <c:v>5.6580736900931792E-3</c:v>
                </c:pt>
                <c:pt idx="348">
                  <c:v>5.6097563280592504E-3</c:v>
                </c:pt>
                <c:pt idx="349">
                  <c:v>5.5612285745872481E-3</c:v>
                </c:pt>
                <c:pt idx="350">
                  <c:v>5.5124925127607183E-3</c:v>
                </c:pt>
                <c:pt idx="351">
                  <c:v>5.4635502256632053E-3</c:v>
                </c:pt>
                <c:pt idx="352">
                  <c:v>5.4144037963782549E-3</c:v>
                </c:pt>
                <c:pt idx="353">
                  <c:v>5.3650553079894131E-3</c:v>
                </c:pt>
                <c:pt idx="354">
                  <c:v>5.3155068435802241E-3</c:v>
                </c:pt>
                <c:pt idx="355">
                  <c:v>5.2657604862342338E-3</c:v>
                </c:pt>
                <c:pt idx="356">
                  <c:v>5.2158183190349873E-3</c:v>
                </c:pt>
                <c:pt idx="357">
                  <c:v>5.1656824250660306E-3</c:v>
                </c:pt>
                <c:pt idx="358">
                  <c:v>5.1153548874109077E-3</c:v>
                </c:pt>
                <c:pt idx="359">
                  <c:v>5.0648377891531647E-3</c:v>
                </c:pt>
                <c:pt idx="360">
                  <c:v>5.0141332133763466E-3</c:v>
                </c:pt>
                <c:pt idx="361">
                  <c:v>4.9632432431639985E-3</c:v>
                </c:pt>
                <c:pt idx="362">
                  <c:v>4.9121699615996663E-3</c:v>
                </c:pt>
                <c:pt idx="363">
                  <c:v>4.8609154517668951E-3</c:v>
                </c:pt>
                <c:pt idx="364">
                  <c:v>4.80948179674923E-3</c:v>
                </c:pt>
                <c:pt idx="365">
                  <c:v>4.7578710796302159E-3</c:v>
                </c:pt>
                <c:pt idx="366">
                  <c:v>4.7060853834933981E-3</c:v>
                </c:pt>
                <c:pt idx="367">
                  <c:v>4.6541267914223224E-3</c:v>
                </c:pt>
                <c:pt idx="368">
                  <c:v>4.6019973865005339E-3</c:v>
                </c:pt>
                <c:pt idx="369">
                  <c:v>4.5496992518115776E-3</c:v>
                </c:pt>
                <c:pt idx="370">
                  <c:v>4.4972344704389995E-3</c:v>
                </c:pt>
                <c:pt idx="371">
                  <c:v>4.4446051254663447E-3</c:v>
                </c:pt>
                <c:pt idx="372">
                  <c:v>4.3918132999771573E-3</c:v>
                </c:pt>
                <c:pt idx="373">
                  <c:v>4.3388610770549842E-3</c:v>
                </c:pt>
                <c:pt idx="374">
                  <c:v>4.2857505397833695E-3</c:v>
                </c:pt>
                <c:pt idx="375">
                  <c:v>4.2324837712458593E-3</c:v>
                </c:pt>
                <c:pt idx="376">
                  <c:v>4.1790628545259985E-3</c:v>
                </c:pt>
                <c:pt idx="377">
                  <c:v>4.1254898727073322E-3</c:v>
                </c:pt>
                <c:pt idx="378">
                  <c:v>4.0717669088734055E-3</c:v>
                </c:pt>
                <c:pt idx="379">
                  <c:v>4.0178960461077643E-3</c:v>
                </c:pt>
                <c:pt idx="380">
                  <c:v>3.9638793674939537E-3</c:v>
                </c:pt>
                <c:pt idx="381">
                  <c:v>3.9097189561155187E-3</c:v>
                </c:pt>
                <c:pt idx="382">
                  <c:v>3.855416895056005E-3</c:v>
                </c:pt>
                <c:pt idx="383">
                  <c:v>3.8009752673989579E-3</c:v>
                </c:pt>
                <c:pt idx="384">
                  <c:v>3.746396156227922E-3</c:v>
                </c:pt>
                <c:pt idx="385">
                  <c:v>3.6916816446264434E-3</c:v>
                </c:pt>
                <c:pt idx="386">
                  <c:v>3.6368338156780667E-3</c:v>
                </c:pt>
                <c:pt idx="387">
                  <c:v>3.5818547524663377E-3</c:v>
                </c:pt>
                <c:pt idx="388">
                  <c:v>3.5267465380748012E-3</c:v>
                </c:pt>
                <c:pt idx="389">
                  <c:v>3.471511255587003E-3</c:v>
                </c:pt>
                <c:pt idx="390">
                  <c:v>3.4161509880864878E-3</c:v>
                </c:pt>
                <c:pt idx="391">
                  <c:v>3.3606678186568015E-3</c:v>
                </c:pt>
                <c:pt idx="392">
                  <c:v>3.3050638303814888E-3</c:v>
                </c:pt>
                <c:pt idx="393">
                  <c:v>3.2493411063440952E-3</c:v>
                </c:pt>
                <c:pt idx="394">
                  <c:v>3.1935017296281661E-3</c:v>
                </c:pt>
                <c:pt idx="395">
                  <c:v>3.1375477833172466E-3</c:v>
                </c:pt>
                <c:pt idx="396">
                  <c:v>3.0814813504948823E-3</c:v>
                </c:pt>
                <c:pt idx="397">
                  <c:v>3.0253045142446182E-3</c:v>
                </c:pt>
                <c:pt idx="398">
                  <c:v>2.9690193576499997E-3</c:v>
                </c:pt>
                <c:pt idx="399">
                  <c:v>2.912627963794572E-3</c:v>
                </c:pt>
                <c:pt idx="400">
                  <c:v>2.8561324157618802E-3</c:v>
                </c:pt>
                <c:pt idx="401">
                  <c:v>2.7995347966354701E-3</c:v>
                </c:pt>
                <c:pt idx="402">
                  <c:v>2.7428371894988863E-3</c:v>
                </c:pt>
                <c:pt idx="403">
                  <c:v>2.6860416774356745E-3</c:v>
                </c:pt>
                <c:pt idx="404">
                  <c:v>2.6291503435293801E-3</c:v>
                </c:pt>
                <c:pt idx="405">
                  <c:v>2.5721652708635481E-3</c:v>
                </c:pt>
                <c:pt idx="406">
                  <c:v>2.5150885425217237E-3</c:v>
                </c:pt>
                <c:pt idx="407">
                  <c:v>2.4579222415874523E-3</c:v>
                </c:pt>
                <c:pt idx="408">
                  <c:v>2.4006684511442794E-3</c:v>
                </c:pt>
                <c:pt idx="409">
                  <c:v>2.3433292542757501E-3</c:v>
                </c:pt>
                <c:pt idx="410">
                  <c:v>2.2859067340654095E-3</c:v>
                </c:pt>
                <c:pt idx="411">
                  <c:v>2.228402973596803E-3</c:v>
                </c:pt>
                <c:pt idx="412">
                  <c:v>2.1708200559534762E-3</c:v>
                </c:pt>
                <c:pt idx="413">
                  <c:v>2.1131600642189741E-3</c:v>
                </c:pt>
                <c:pt idx="414">
                  <c:v>2.0554250814768418E-3</c:v>
                </c:pt>
                <c:pt idx="415">
                  <c:v>1.9976171908106248E-3</c:v>
                </c:pt>
                <c:pt idx="416">
                  <c:v>1.9397384753038684E-3</c:v>
                </c:pt>
                <c:pt idx="417">
                  <c:v>1.8817910180401179E-3</c:v>
                </c:pt>
                <c:pt idx="418">
                  <c:v>1.8237769021029184E-3</c:v>
                </c:pt>
                <c:pt idx="419">
                  <c:v>1.7656982105758155E-3</c:v>
                </c:pt>
                <c:pt idx="420">
                  <c:v>1.707557026542354E-3</c:v>
                </c:pt>
                <c:pt idx="421">
                  <c:v>1.6493554330860795E-3</c:v>
                </c:pt>
                <c:pt idx="422">
                  <c:v>1.5910955132905373E-3</c:v>
                </c:pt>
                <c:pt idx="423">
                  <c:v>1.5327793502392724E-3</c:v>
                </c:pt>
                <c:pt idx="424">
                  <c:v>1.4744090270158304E-3</c:v>
                </c:pt>
                <c:pt idx="425">
                  <c:v>1.4159866267037565E-3</c:v>
                </c:pt>
                <c:pt idx="426">
                  <c:v>1.3575142323865958E-3</c:v>
                </c:pt>
                <c:pt idx="427">
                  <c:v>1.2989939271478939E-3</c:v>
                </c:pt>
                <c:pt idx="428">
                  <c:v>1.2404277940711956E-3</c:v>
                </c:pt>
                <c:pt idx="429">
                  <c:v>1.1818179162400467E-3</c:v>
                </c:pt>
                <c:pt idx="430">
                  <c:v>1.123166376737992E-3</c:v>
                </c:pt>
                <c:pt idx="431">
                  <c:v>1.0644752586485772E-3</c:v>
                </c:pt>
                <c:pt idx="432">
                  <c:v>1.0057466450553473E-3</c:v>
                </c:pt>
                <c:pt idx="433">
                  <c:v>9.4698261904184781E-4</c:v>
                </c:pt>
                <c:pt idx="434">
                  <c:v>8.8818526369162387E-4</c:v>
                </c:pt>
                <c:pt idx="435">
                  <c:v>8.2935666208822068E-4</c:v>
                </c:pt>
                <c:pt idx="436">
                  <c:v>7.7049889731518363E-4</c:v>
                </c:pt>
                <c:pt idx="437">
                  <c:v>7.1161405245605801E-4</c:v>
                </c:pt>
                <c:pt idx="438">
                  <c:v>6.5270421059438898E-4</c:v>
                </c:pt>
                <c:pt idx="439">
                  <c:v>5.9377145481372194E-4</c:v>
                </c:pt>
                <c:pt idx="440">
                  <c:v>5.3481786819760218E-4</c:v>
                </c:pt>
                <c:pt idx="441">
                  <c:v>4.7584553382957486E-4</c:v>
                </c:pt>
                <c:pt idx="442">
                  <c:v>4.1685653479318533E-4</c:v>
                </c:pt>
                <c:pt idx="443">
                  <c:v>3.5785295417197882E-4</c:v>
                </c:pt>
                <c:pt idx="444">
                  <c:v>2.9883687504950066E-4</c:v>
                </c:pt>
                <c:pt idx="445">
                  <c:v>2.3981038050929613E-4</c:v>
                </c:pt>
                <c:pt idx="446">
                  <c:v>1.8077555363491048E-4</c:v>
                </c:pt>
                <c:pt idx="447">
                  <c:v>1.2173447750988901E-4</c:v>
                </c:pt>
                <c:pt idx="448">
                  <c:v>6.2689235217777001E-5</c:v>
                </c:pt>
                <c:pt idx="449">
                  <c:v>3.6419098421197371E-6</c:v>
                </c:pt>
                <c:pt idx="450">
                  <c:v>-5.5405415533537526E-5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80-479C-BD2B-546C58A0B5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939039"/>
        <c:axId val="2025933215"/>
      </c:scatterChart>
      <c:valAx>
        <c:axId val="20259390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5933215"/>
        <c:crosses val="autoZero"/>
        <c:crossBetween val="midCat"/>
      </c:valAx>
      <c:valAx>
        <c:axId val="2025933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59390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6'!$U$41:$U$491</c:f>
              <c:numCache>
                <c:formatCode>General</c:formatCode>
                <c:ptCount val="451"/>
                <c:pt idx="0">
                  <c:v>7.5624466940270066E-5</c:v>
                </c:pt>
                <c:pt idx="1">
                  <c:v>1.5124645664176784E-4</c:v>
                </c:pt>
                <c:pt idx="2">
                  <c:v>2.268634919561803E-4</c:v>
                </c:pt>
                <c:pt idx="3">
                  <c:v>3.0247309591613402E-4</c:v>
                </c:pt>
                <c:pt idx="4">
                  <c:v>3.7807279182571667E-4</c:v>
                </c:pt>
                <c:pt idx="5">
                  <c:v>4.5366010335106077E-4</c:v>
                </c:pt>
                <c:pt idx="6">
                  <c:v>5.2923255461101079E-4</c:v>
                </c:pt>
                <c:pt idx="7">
                  <c:v>6.0478767026789378E-4</c:v>
                </c:pt>
                <c:pt idx="8">
                  <c:v>6.8032297561841485E-4</c:v>
                </c:pt>
                <c:pt idx="9">
                  <c:v>7.5583599668469848E-4</c:v>
                </c:pt>
                <c:pt idx="10">
                  <c:v>8.313242603054954E-4</c:v>
                </c:pt>
                <c:pt idx="11">
                  <c:v>9.067852942275784E-4</c:v>
                </c:pt>
                <c:pt idx="12">
                  <c:v>9.8221662719734587E-4</c:v>
                </c:pt>
                <c:pt idx="13">
                  <c:v>1.0576157890526546E-3</c:v>
                </c:pt>
                <c:pt idx="14">
                  <c:v>1.1329803108149042E-3</c:v>
                </c:pt>
                <c:pt idx="15">
                  <c:v>1.208307724781394E-3</c:v>
                </c:pt>
                <c:pt idx="16">
                  <c:v>1.283595564617972E-3</c:v>
                </c:pt>
                <c:pt idx="17">
                  <c:v>1.3588413654520002E-3</c:v>
                </c:pt>
                <c:pt idx="18">
                  <c:v>1.4340426639656558E-3</c:v>
                </c:pt>
                <c:pt idx="19">
                  <c:v>1.5091969984895909E-3</c:v>
                </c:pt>
                <c:pt idx="20">
                  <c:v>1.5843019090969719E-3</c:v>
                </c:pt>
                <c:pt idx="21">
                  <c:v>1.6593549376979211E-3</c:v>
                </c:pt>
                <c:pt idx="22">
                  <c:v>1.7343536281343821E-3</c:v>
                </c:pt>
                <c:pt idx="23">
                  <c:v>1.8092955262754313E-3</c:v>
                </c:pt>
                <c:pt idx="24">
                  <c:v>1.8841781801130582E-3</c:v>
                </c:pt>
                <c:pt idx="25">
                  <c:v>1.9589991398584364E-3</c:v>
                </c:pt>
                <c:pt idx="26">
                  <c:v>2.0337559580387086E-3</c:v>
                </c:pt>
                <c:pt idx="27">
                  <c:v>2.1084461895943072E-3</c:v>
                </c:pt>
                <c:pt idx="28">
                  <c:v>2.1830673919768341E-3</c:v>
                </c:pt>
                <c:pt idx="29">
                  <c:v>2.2576171252475276E-3</c:v>
                </c:pt>
                <c:pt idx="30">
                  <c:v>2.3320929521763261E-3</c:v>
                </c:pt>
                <c:pt idx="31">
                  <c:v>2.406492438341571E-3</c:v>
                </c:pt>
                <c:pt idx="32">
                  <c:v>2.4808131522303582E-3</c:v>
                </c:pt>
                <c:pt idx="33">
                  <c:v>2.5550526653395655E-3</c:v>
                </c:pt>
                <c:pt idx="34">
                  <c:v>2.6292085522775844E-3</c:v>
                </c:pt>
                <c:pt idx="35">
                  <c:v>2.703278390866779E-3</c:v>
                </c:pt>
                <c:pt idx="36">
                  <c:v>2.7772597622466905E-3</c:v>
                </c:pt>
                <c:pt idx="37">
                  <c:v>2.8511502509780224E-3</c:v>
                </c:pt>
                <c:pt idx="38">
                  <c:v>2.9249474451474235E-3</c:v>
                </c:pt>
                <c:pt idx="39">
                  <c:v>2.9986489364730979E-3</c:v>
                </c:pt>
                <c:pt idx="40">
                  <c:v>3.0722523204112675E-3</c:v>
                </c:pt>
                <c:pt idx="41">
                  <c:v>3.1457551962635116E-3</c:v>
                </c:pt>
                <c:pt idx="42">
                  <c:v>3.219155167285011E-3</c:v>
                </c:pt>
                <c:pt idx="43">
                  <c:v>3.2924498407937248E-3</c:v>
                </c:pt>
                <c:pt idx="44">
                  <c:v>3.3656368282805188E-3</c:v>
                </c:pt>
                <c:pt idx="45">
                  <c:v>3.4387137455202882E-3</c:v>
                </c:pt>
                <c:pt idx="46">
                  <c:v>3.5116782126840837E-3</c:v>
                </c:pt>
                <c:pt idx="47">
                  <c:v>3.5845278544522838E-3</c:v>
                </c:pt>
                <c:pt idx="48">
                  <c:v>3.6572603001288331E-3</c:v>
                </c:pt>
                <c:pt idx="49">
                  <c:v>3.729873183756578E-3</c:v>
                </c:pt>
                <c:pt idx="50">
                  <c:v>3.8023641442337299E-3</c:v>
                </c:pt>
                <c:pt idx="51">
                  <c:v>3.8747308254314795E-3</c:v>
                </c:pt>
                <c:pt idx="52">
                  <c:v>3.9469708763128037E-3</c:v>
                </c:pt>
                <c:pt idx="53">
                  <c:v>4.0190819510524771E-3</c:v>
                </c:pt>
                <c:pt idx="54">
                  <c:v>4.0910617091583406E-3</c:v>
                </c:pt>
                <c:pt idx="55">
                  <c:v>4.1629078155938333E-3</c:v>
                </c:pt>
                <c:pt idx="56">
                  <c:v>4.234617940901849E-3</c:v>
                </c:pt>
                <c:pt idx="57">
                  <c:v>4.3061897613299125E-3</c:v>
                </c:pt>
                <c:pt idx="58">
                  <c:v>4.3776209589567435E-3</c:v>
                </c:pt>
                <c:pt idx="59">
                  <c:v>4.4489092218202167E-3</c:v>
                </c:pt>
                <c:pt idx="60">
                  <c:v>4.5200522440467612E-3</c:v>
                </c:pt>
                <c:pt idx="61">
                  <c:v>4.5910477259822301E-3</c:v>
                </c:pt>
                <c:pt idx="62">
                  <c:v>4.6618933743242776E-3</c:v>
                </c:pt>
                <c:pt idx="63">
                  <c:v>4.7325869022562693E-3</c:v>
                </c:pt>
                <c:pt idx="64">
                  <c:v>4.8031260295827742E-3</c:v>
                </c:pt>
                <c:pt idx="65">
                  <c:v>4.8735084828666637E-3</c:v>
                </c:pt>
                <c:pt idx="66">
                  <c:v>4.9437319955678554E-3</c:v>
                </c:pt>
                <c:pt idx="67">
                  <c:v>5.01379430818374E-3</c:v>
                </c:pt>
                <c:pt idx="68">
                  <c:v>5.0836931683913315E-3</c:v>
                </c:pt>
                <c:pt idx="69">
                  <c:v>5.1534263311911709E-3</c:v>
                </c:pt>
                <c:pt idx="70">
                  <c:v>5.2229915590530267E-3</c:v>
                </c:pt>
                <c:pt idx="71">
                  <c:v>5.2923866220634342E-3</c:v>
                </c:pt>
                <c:pt idx="72">
                  <c:v>5.3616092980751035E-3</c:v>
                </c:pt>
                <c:pt idx="73">
                  <c:v>5.4306573728582471E-3</c:v>
                </c:pt>
                <c:pt idx="74">
                  <c:v>5.4995286402538569E-3</c:v>
                </c:pt>
                <c:pt idx="75">
                  <c:v>5.5682209023289889E-3</c:v>
                </c:pt>
                <c:pt idx="76">
                  <c:v>5.6367319695340701E-3</c:v>
                </c:pt>
                <c:pt idx="77">
                  <c:v>5.7050596608623052E-3</c:v>
                </c:pt>
                <c:pt idx="78">
                  <c:v>5.7732018040111931E-3</c:v>
                </c:pt>
                <c:pt idx="79">
                  <c:v>5.8411562355462207E-3</c:v>
                </c:pt>
                <c:pt idx="80">
                  <c:v>5.9089208010667726E-3</c:v>
                </c:pt>
                <c:pt idx="81">
                  <c:v>5.9764933553742884E-3</c:v>
                </c:pt>
                <c:pt idx="82">
                  <c:v>6.0438717626427382E-3</c:v>
                </c:pt>
                <c:pt idx="83">
                  <c:v>6.1110538965914478E-3</c:v>
                </c:pt>
                <c:pt idx="84">
                  <c:v>6.1780376406603147E-3</c:v>
                </c:pt>
                <c:pt idx="85">
                  <c:v>6.244820888187487E-3</c:v>
                </c:pt>
                <c:pt idx="86">
                  <c:v>6.3114015425895335E-3</c:v>
                </c:pt>
                <c:pt idx="87">
                  <c:v>6.3777775175441606E-3</c:v>
                </c:pt>
                <c:pt idx="88">
                  <c:v>6.443946737175528E-3</c:v>
                </c:pt>
                <c:pt idx="89">
                  <c:v>6.5099071362422255E-3</c:v>
                </c:pt>
                <c:pt idx="90">
                  <c:v>6.5756566603279373E-3</c:v>
                </c:pt>
                <c:pt idx="91">
                  <c:v>6.6411932660348817E-3</c:v>
                </c:pt>
                <c:pt idx="92">
                  <c:v>6.7065149211800422E-3</c:v>
                </c:pt>
                <c:pt idx="93">
                  <c:v>6.7716196049942851E-3</c:v>
                </c:pt>
                <c:pt idx="94">
                  <c:v>6.8365053083243874E-3</c:v>
                </c:pt>
                <c:pt idx="95">
                  <c:v>6.9011700338380477E-3</c:v>
                </c:pt>
                <c:pt idx="96">
                  <c:v>6.9656117962319415E-3</c:v>
                </c:pt>
                <c:pt idx="97">
                  <c:v>7.0298286224428595E-3</c:v>
                </c:pt>
                <c:pt idx="98">
                  <c:v>7.0938185518620214E-3</c:v>
                </c:pt>
                <c:pt idx="99">
                  <c:v>7.1575796365525909E-3</c:v>
                </c:pt>
                <c:pt idx="100">
                  <c:v>7.2211099414704874E-3</c:v>
                </c:pt>
                <c:pt idx="101">
                  <c:v>7.2844075446885205E-3</c:v>
                </c:pt>
                <c:pt idx="102">
                  <c:v>7.3474705376239532E-3</c:v>
                </c:pt>
                <c:pt idx="103">
                  <c:v>7.4102970252695197E-3</c:v>
                </c:pt>
                <c:pt idx="104">
                  <c:v>7.4728851264279951E-3</c:v>
                </c:pt>
                <c:pt idx="105">
                  <c:v>7.5352329739503589E-3</c:v>
                </c:pt>
                <c:pt idx="106">
                  <c:v>7.5973387149776426E-3</c:v>
                </c:pt>
                <c:pt idx="107">
                  <c:v>7.6592005111865121E-3</c:v>
                </c:pt>
                <c:pt idx="108">
                  <c:v>7.7208165390386715E-3</c:v>
                </c:pt>
                <c:pt idx="109">
                  <c:v>7.7821849900341451E-3</c:v>
                </c:pt>
                <c:pt idx="110">
                  <c:v>7.8433040709685268E-3</c:v>
                </c:pt>
                <c:pt idx="111">
                  <c:v>7.9041720041942484E-3</c:v>
                </c:pt>
                <c:pt idx="112">
                  <c:v>7.9647870278859723E-3</c:v>
                </c:pt>
                <c:pt idx="113">
                  <c:v>8.0251473963101581E-3</c:v>
                </c:pt>
                <c:pt idx="114">
                  <c:v>8.0852513800988915E-3</c:v>
                </c:pt>
                <c:pt idx="115">
                  <c:v>8.1450972665280518E-3</c:v>
                </c:pt>
                <c:pt idx="116">
                  <c:v>8.2046833597999164E-3</c:v>
                </c:pt>
                <c:pt idx="117">
                  <c:v>8.2640079813302344E-3</c:v>
                </c:pt>
                <c:pt idx="118">
                  <c:v>8.3230694700399278E-3</c:v>
                </c:pt>
                <c:pt idx="119">
                  <c:v>8.3818661826514287E-3</c:v>
                </c:pt>
                <c:pt idx="120">
                  <c:v>8.440396493989779E-3</c:v>
                </c:pt>
                <c:pt idx="121">
                  <c:v>8.4986587972885833E-3</c:v>
                </c:pt>
                <c:pt idx="122">
                  <c:v>8.5566515045008684E-3</c:v>
                </c:pt>
                <c:pt idx="123">
                  <c:v>8.6143730466149843E-3</c:v>
                </c:pt>
                <c:pt idx="124">
                  <c:v>8.6718218739755999E-3</c:v>
                </c:pt>
                <c:pt idx="125">
                  <c:v>8.7289964566098967E-3</c:v>
                </c:pt>
                <c:pt idx="126">
                  <c:v>8.7858952845590692E-3</c:v>
                </c:pt>
                <c:pt idx="127">
                  <c:v>8.8425168682151993E-3</c:v>
                </c:pt>
                <c:pt idx="128">
                  <c:v>8.8988597386636323E-3</c:v>
                </c:pt>
                <c:pt idx="129">
                  <c:v>8.9549224480309202E-3</c:v>
                </c:pt>
                <c:pt idx="130">
                  <c:v>9.0107035698384474E-3</c:v>
                </c:pt>
                <c:pt idx="131">
                  <c:v>9.0662016993618526E-3</c:v>
                </c:pt>
                <c:pt idx="132">
                  <c:v>9.1214154539963153E-3</c:v>
                </c:pt>
                <c:pt idx="133">
                  <c:v>9.1763434736278418E-3</c:v>
                </c:pt>
                <c:pt idx="134">
                  <c:v>9.2309844210106372E-3</c:v>
                </c:pt>
                <c:pt idx="135">
                  <c:v>9.285336982150675E-3</c:v>
                </c:pt>
                <c:pt idx="136">
                  <c:v>9.339399866695566E-3</c:v>
                </c:pt>
                <c:pt idx="137">
                  <c:v>9.3931718083308559E-3</c:v>
                </c:pt>
                <c:pt idx="138">
                  <c:v>9.4466515651828314E-3</c:v>
                </c:pt>
                <c:pt idx="139">
                  <c:v>9.4998379202279604E-3</c:v>
                </c:pt>
                <c:pt idx="140">
                  <c:v>9.5527296817091018E-3</c:v>
                </c:pt>
                <c:pt idx="141">
                  <c:v>9.6053256835585445E-3</c:v>
                </c:pt>
                <c:pt idx="142">
                  <c:v>9.6576247858280641E-3</c:v>
                </c:pt>
                <c:pt idx="143">
                  <c:v>9.7096258751260423E-3</c:v>
                </c:pt>
                <c:pt idx="144">
                  <c:v>9.7613278650618158E-3</c:v>
                </c:pt>
                <c:pt idx="145">
                  <c:v>9.8127296966973674E-3</c:v>
                </c:pt>
                <c:pt idx="146">
                  <c:v>9.8638303390064536E-3</c:v>
                </c:pt>
                <c:pt idx="147">
                  <c:v>9.9146287893413353E-3</c:v>
                </c:pt>
                <c:pt idx="148">
                  <c:v>9.9651240739071795E-3</c:v>
                </c:pt>
                <c:pt idx="149">
                  <c:v>1.0015315248244328E-2</c:v>
                </c:pt>
                <c:pt idx="150">
                  <c:v>1.0065201397718489E-2</c:v>
                </c:pt>
                <c:pt idx="151">
                  <c:v>1.0114781638019026E-2</c:v>
                </c:pt>
                <c:pt idx="152">
                  <c:v>1.0164055115665449E-2</c:v>
                </c:pt>
                <c:pt idx="153">
                  <c:v>1.0213021008522258E-2</c:v>
                </c:pt>
                <c:pt idx="154">
                  <c:v>1.0261678526322255E-2</c:v>
                </c:pt>
                <c:pt idx="155">
                  <c:v>1.0310026911198448E-2</c:v>
                </c:pt>
                <c:pt idx="156">
                  <c:v>1.0358065438224708E-2</c:v>
                </c:pt>
                <c:pt idx="157">
                  <c:v>1.0405793415965297E-2</c:v>
                </c:pt>
                <c:pt idx="158">
                  <c:v>1.0453210187033391E-2</c:v>
                </c:pt>
                <c:pt idx="159">
                  <c:v>1.0500315128658757E-2</c:v>
                </c:pt>
                <c:pt idx="160">
                  <c:v>1.0547107653264698E-2</c:v>
                </c:pt>
                <c:pt idx="161">
                  <c:v>1.0593587209054432E-2</c:v>
                </c:pt>
                <c:pt idx="162">
                  <c:v>1.0639753280607001E-2</c:v>
                </c:pt>
                <c:pt idx="163">
                  <c:v>1.0685605389482902E-2</c:v>
                </c:pt>
                <c:pt idx="164">
                  <c:v>1.0731143094839522E-2</c:v>
                </c:pt>
                <c:pt idx="165">
                  <c:v>1.0776365994056562E-2</c:v>
                </c:pt>
                <c:pt idx="166">
                  <c:v>1.0821273723371567E-2</c:v>
                </c:pt>
                <c:pt idx="167">
                  <c:v>1.0865865958525699E-2</c:v>
                </c:pt>
                <c:pt idx="168">
                  <c:v>1.0910142415419918E-2</c:v>
                </c:pt>
                <c:pt idx="169">
                  <c:v>1.0954102850781678E-2</c:v>
                </c:pt>
                <c:pt idx="170">
                  <c:v>1.0997747062842289E-2</c:v>
                </c:pt>
                <c:pt idx="171">
                  <c:v>1.1041074892025103E-2</c:v>
                </c:pt>
                <c:pt idx="172">
                  <c:v>1.1084086221644644E-2</c:v>
                </c:pt>
                <c:pt idx="173">
                  <c:v>1.1126780978616801E-2</c:v>
                </c:pt>
                <c:pt idx="174">
                  <c:v>1.116915913418029E-2</c:v>
                </c:pt>
                <c:pt idx="175">
                  <c:v>1.1211220704629415E-2</c:v>
                </c:pt>
                <c:pt idx="176">
                  <c:v>1.1252965752058374E-2</c:v>
                </c:pt>
                <c:pt idx="177">
                  <c:v>1.129439438511717E-2</c:v>
                </c:pt>
                <c:pt idx="178">
                  <c:v>1.1335506759779287E-2</c:v>
                </c:pt>
                <c:pt idx="179">
                  <c:v>1.1376303080121249E-2</c:v>
                </c:pt>
                <c:pt idx="180">
                  <c:v>1.1416242013580597E-2</c:v>
                </c:pt>
                <c:pt idx="181">
                  <c:v>1.145532442680631E-2</c:v>
                </c:pt>
                <c:pt idx="182">
                  <c:v>1.1493551277652865E-2</c:v>
                </c:pt>
                <c:pt idx="183">
                  <c:v>1.1530923611403988E-2</c:v>
                </c:pt>
                <c:pt idx="184">
                  <c:v>1.1567442557179182E-2</c:v>
                </c:pt>
                <c:pt idx="185">
                  <c:v>1.1603109324512978E-2</c:v>
                </c:pt>
                <c:pt idx="186">
                  <c:v>1.1637925200097442E-2</c:v>
                </c:pt>
                <c:pt idx="187">
                  <c:v>1.1671891544679154E-2</c:v>
                </c:pt>
                <c:pt idx="188">
                  <c:v>1.170500979010225E-2</c:v>
                </c:pt>
                <c:pt idx="189">
                  <c:v>1.1737281436489749E-2</c:v>
                </c:pt>
                <c:pt idx="190">
                  <c:v>1.1768708049555824E-2</c:v>
                </c:pt>
                <c:pt idx="191">
                  <c:v>1.1799291258042017E-2</c:v>
                </c:pt>
                <c:pt idx="192">
                  <c:v>1.1829032751270974E-2</c:v>
                </c:pt>
                <c:pt idx="193">
                  <c:v>1.1857934276811507E-2</c:v>
                </c:pt>
                <c:pt idx="194">
                  <c:v>1.1885997638249214E-2</c:v>
                </c:pt>
                <c:pt idx="195">
                  <c:v>1.1913224693057245E-2</c:v>
                </c:pt>
                <c:pt idx="196">
                  <c:v>1.1939617350562051E-2</c:v>
                </c:pt>
                <c:pt idx="197">
                  <c:v>1.1965177569999286E-2</c:v>
                </c:pt>
                <c:pt idx="198">
                  <c:v>1.198990735865532E-2</c:v>
                </c:pt>
                <c:pt idx="199">
                  <c:v>1.2013808770090043E-2</c:v>
                </c:pt>
                <c:pt idx="200">
                  <c:v>1.2036883902436899E-2</c:v>
                </c:pt>
                <c:pt idx="201">
                  <c:v>1.2059134896776321E-2</c:v>
                </c:pt>
                <c:pt idx="202">
                  <c:v>1.2080563935578941E-2</c:v>
                </c:pt>
                <c:pt idx="203">
                  <c:v>1.210117324121516E-2</c:v>
                </c:pt>
                <c:pt idx="204">
                  <c:v>1.2120965074527831E-2</c:v>
                </c:pt>
                <c:pt idx="205">
                  <c:v>1.2139941733465009E-2</c:v>
                </c:pt>
                <c:pt idx="206">
                  <c:v>1.215810555176988E-2</c:v>
                </c:pt>
                <c:pt idx="207">
                  <c:v>1.2175458897725099E-2</c:v>
                </c:pt>
                <c:pt idx="208">
                  <c:v>1.2192004172949014E-2</c:v>
                </c:pt>
                <c:pt idx="209">
                  <c:v>1.220774381124125E-2</c:v>
                </c:pt>
                <c:pt idx="210">
                  <c:v>1.2222680277475376E-2</c:v>
                </c:pt>
                <c:pt idx="211">
                  <c:v>1.223681606653646E-2</c:v>
                </c:pt>
                <c:pt idx="212">
                  <c:v>1.2250153702301399E-2</c:v>
                </c:pt>
                <c:pt idx="213">
                  <c:v>1.2262695736660069E-2</c:v>
                </c:pt>
                <c:pt idx="214">
                  <c:v>1.2274444748575412E-2</c:v>
                </c:pt>
                <c:pt idx="215">
                  <c:v>1.228540334318071E-2</c:v>
                </c:pt>
                <c:pt idx="216">
                  <c:v>1.2295574150912298E-2</c:v>
                </c:pt>
                <c:pt idx="217">
                  <c:v>1.2304959826676211E-2</c:v>
                </c:pt>
                <c:pt idx="218">
                  <c:v>1.2313563049047139E-2</c:v>
                </c:pt>
                <c:pt idx="219">
                  <c:v>1.2321386519498347E-2</c:v>
                </c:pt>
                <c:pt idx="220">
                  <c:v>1.232843296166111E-2</c:v>
                </c:pt>
                <c:pt idx="221">
                  <c:v>1.2334705120612417E-2</c:v>
                </c:pt>
                <c:pt idx="222">
                  <c:v>1.2340205762189672E-2</c:v>
                </c:pt>
                <c:pt idx="223">
                  <c:v>1.2344937672331241E-2</c:v>
                </c:pt>
                <c:pt idx="224">
                  <c:v>1.2348903656441704E-2</c:v>
                </c:pt>
                <c:pt idx="225">
                  <c:v>1.2352106538780763E-2</c:v>
                </c:pt>
                <c:pt idx="226">
                  <c:v>1.2354549161874784E-2</c:v>
                </c:pt>
                <c:pt idx="227">
                  <c:v>1.2356234385950016E-2</c:v>
                </c:pt>
                <c:pt idx="228">
                  <c:v>1.2357165088386565E-2</c:v>
                </c:pt>
                <c:pt idx="229">
                  <c:v>1.2357344163192251E-2</c:v>
                </c:pt>
                <c:pt idx="230">
                  <c:v>1.2356774520495507E-2</c:v>
                </c:pt>
                <c:pt idx="231">
                  <c:v>1.2355459086056548E-2</c:v>
                </c:pt>
                <c:pt idx="232">
                  <c:v>1.2353400800796029E-2</c:v>
                </c:pt>
                <c:pt idx="233">
                  <c:v>1.2350602620340484E-2</c:v>
                </c:pt>
                <c:pt idx="234">
                  <c:v>1.2347067514583854E-2</c:v>
                </c:pt>
                <c:pt idx="235">
                  <c:v>1.2342798467264464E-2</c:v>
                </c:pt>
                <c:pt idx="236">
                  <c:v>1.2337798475556785E-2</c:v>
                </c:pt>
                <c:pt idx="237">
                  <c:v>1.2332070549677433E-2</c:v>
                </c:pt>
                <c:pt idx="238">
                  <c:v>1.23256177125048E-2</c:v>
                </c:pt>
                <c:pt idx="239">
                  <c:v>1.2318442999211787E-2</c:v>
                </c:pt>
                <c:pt idx="240">
                  <c:v>1.2310549456911107E-2</c:v>
                </c:pt>
                <c:pt idx="241">
                  <c:v>1.2301940144312686E-2</c:v>
                </c:pt>
                <c:pt idx="242">
                  <c:v>1.2292618131392661E-2</c:v>
                </c:pt>
                <c:pt idx="243">
                  <c:v>1.2282586499073534E-2</c:v>
                </c:pt>
                <c:pt idx="244">
                  <c:v>1.2271848338915052E-2</c:v>
                </c:pt>
                <c:pt idx="245">
                  <c:v>1.2260406752815393E-2</c:v>
                </c:pt>
                <c:pt idx="246">
                  <c:v>1.2248264852722254E-2</c:v>
                </c:pt>
                <c:pt idx="247">
                  <c:v>1.2235425760353479E-2</c:v>
                </c:pt>
                <c:pt idx="248">
                  <c:v>1.2221892606926866E-2</c:v>
                </c:pt>
                <c:pt idx="249">
                  <c:v>1.2207668532898766E-2</c:v>
                </c:pt>
                <c:pt idx="250">
                  <c:v>1.2192756687711196E-2</c:v>
                </c:pt>
                <c:pt idx="251">
                  <c:v>1.2177160229547122E-2</c:v>
                </c:pt>
                <c:pt idx="252">
                  <c:v>1.2160882325093587E-2</c:v>
                </c:pt>
                <c:pt idx="253">
                  <c:v>1.2143926149312442E-2</c:v>
                </c:pt>
                <c:pt idx="254">
                  <c:v>1.2126294885218342E-2</c:v>
                </c:pt>
                <c:pt idx="255">
                  <c:v>1.2107991723663803E-2</c:v>
                </c:pt>
                <c:pt idx="256">
                  <c:v>1.2089019863130985E-2</c:v>
                </c:pt>
                <c:pt idx="257">
                  <c:v>1.2069382509530033E-2</c:v>
                </c:pt>
                <c:pt idx="258">
                  <c:v>1.2049082876003701E-2</c:v>
                </c:pt>
                <c:pt idx="259">
                  <c:v>1.2028124182738012E-2</c:v>
                </c:pt>
                <c:pt idx="260">
                  <c:v>1.200650965677879E-2</c:v>
                </c:pt>
                <c:pt idx="261">
                  <c:v>1.1984242531853807E-2</c:v>
                </c:pt>
                <c:pt idx="262">
                  <c:v>1.1961326048200374E-2</c:v>
                </c:pt>
                <c:pt idx="263">
                  <c:v>1.1937763452398173E-2</c:v>
                </c:pt>
                <c:pt idx="264">
                  <c:v>1.191355799720714E-2</c:v>
                </c:pt>
                <c:pt idx="265">
                  <c:v>1.1888712941410234E-2</c:v>
                </c:pt>
                <c:pt idx="266">
                  <c:v>1.1863231549660923E-2</c:v>
                </c:pt>
                <c:pt idx="267">
                  <c:v>1.1837117092335203E-2</c:v>
                </c:pt>
                <c:pt idx="268">
                  <c:v>1.1810372845388021E-2</c:v>
                </c:pt>
                <c:pt idx="269">
                  <c:v>1.178300209021392E-2</c:v>
                </c:pt>
                <c:pt idx="270">
                  <c:v>1.1755008113511801E-2</c:v>
                </c:pt>
                <c:pt idx="271">
                  <c:v>1.172639420715363E-2</c:v>
                </c:pt>
                <c:pt idx="272">
                  <c:v>1.1697163668056941E-2</c:v>
                </c:pt>
                <c:pt idx="273">
                  <c:v>1.1667319798061085E-2</c:v>
                </c:pt>
                <c:pt idx="274">
                  <c:v>1.1636865903806994E-2</c:v>
                </c:pt>
                <c:pt idx="275">
                  <c:v>1.1605805296620426E-2</c:v>
                </c:pt>
                <c:pt idx="276">
                  <c:v>1.1574141292398527E-2</c:v>
                </c:pt>
                <c:pt idx="277">
                  <c:v>1.1541877211499626E-2</c:v>
                </c:pt>
                <c:pt idx="278">
                  <c:v>1.1509016378636142E-2</c:v>
                </c:pt>
                <c:pt idx="279">
                  <c:v>1.1475562122770512E-2</c:v>
                </c:pt>
                <c:pt idx="280">
                  <c:v>1.1441517777014026E-2</c:v>
                </c:pt>
                <c:pt idx="281">
                  <c:v>1.1406886678528487E-2</c:v>
                </c:pt>
                <c:pt idx="282">
                  <c:v>1.1371672168430604E-2</c:v>
                </c:pt>
                <c:pt idx="283">
                  <c:v>1.1335877591699033E-2</c:v>
                </c:pt>
                <c:pt idx="284">
                  <c:v>1.1299506297083942E-2</c:v>
                </c:pt>
                <c:pt idx="285">
                  <c:v>1.1262561637019101E-2</c:v>
                </c:pt>
                <c:pt idx="286">
                  <c:v>1.1225046967536331E-2</c:v>
                </c:pt>
                <c:pt idx="287">
                  <c:v>1.1186965648182281E-2</c:v>
                </c:pt>
                <c:pt idx="288">
                  <c:v>1.1148321041937461E-2</c:v>
                </c:pt>
                <c:pt idx="289">
                  <c:v>1.1109116515137451E-2</c:v>
                </c:pt>
                <c:pt idx="290">
                  <c:v>1.1069355437396192E-2</c:v>
                </c:pt>
                <c:pt idx="291">
                  <c:v>1.1029041181531366E-2</c:v>
                </c:pt>
                <c:pt idx="292">
                  <c:v>1.0988177123491717E-2</c:v>
                </c:pt>
                <c:pt idx="293">
                  <c:v>1.0946766642286295E-2</c:v>
                </c:pt>
                <c:pt idx="294">
                  <c:v>1.0904813119915579E-2</c:v>
                </c:pt>
                <c:pt idx="295">
                  <c:v>1.0862319941304379E-2</c:v>
                </c:pt>
                <c:pt idx="296">
                  <c:v>1.0819290494236498E-2</c:v>
                </c:pt>
                <c:pt idx="297">
                  <c:v>1.0775728169291079E-2</c:v>
                </c:pt>
                <c:pt idx="298">
                  <c:v>1.0731636359780607E-2</c:v>
                </c:pt>
                <c:pt idx="299">
                  <c:v>1.0687018461690486E-2</c:v>
                </c:pt>
                <c:pt idx="300">
                  <c:v>1.0641877873620172E-2</c:v>
                </c:pt>
                <c:pt idx="301">
                  <c:v>1.0596217996725808E-2</c:v>
                </c:pt>
                <c:pt idx="302">
                  <c:v>1.0550042234664301E-2</c:v>
                </c:pt>
                <c:pt idx="303">
                  <c:v>1.0503353993538817E-2</c:v>
                </c:pt>
                <c:pt idx="304">
                  <c:v>1.0456156681845652E-2</c:v>
                </c:pt>
                <c:pt idx="305">
                  <c:v>1.040845371042241E-2</c:v>
                </c:pt>
                <c:pt idx="306">
                  <c:v>1.0360248492397495E-2</c:v>
                </c:pt>
                <c:pt idx="307">
                  <c:v>1.0311544443140841E-2</c:v>
                </c:pt>
                <c:pt idx="308">
                  <c:v>1.026234498021586E-2</c:v>
                </c:pt>
                <c:pt idx="309">
                  <c:v>1.0212653523332569E-2</c:v>
                </c:pt>
                <c:pt idx="310">
                  <c:v>1.0162473494301874E-2</c:v>
                </c:pt>
                <c:pt idx="311">
                  <c:v>1.0111808316990947E-2</c:v>
                </c:pt>
                <c:pt idx="312">
                  <c:v>1.0060661417279699E-2</c:v>
                </c:pt>
                <c:pt idx="313">
                  <c:v>1.0009036223018306E-2</c:v>
                </c:pt>
                <c:pt idx="314">
                  <c:v>9.956936163985743E-3</c:v>
                </c:pt>
                <c:pt idx="315">
                  <c:v>9.9043646718493163E-3</c:v>
                </c:pt>
                <c:pt idx="316">
                  <c:v>9.8513251801251624E-3</c:v>
                </c:pt>
                <c:pt idx="317">
                  <c:v>9.7978211241396725E-3</c:v>
                </c:pt>
                <c:pt idx="318">
                  <c:v>9.7438559409918461E-3</c:v>
                </c:pt>
                <c:pt idx="319">
                  <c:v>9.6894330695165062E-3</c:v>
                </c:pt>
                <c:pt idx="320">
                  <c:v>9.6345559502483916E-3</c:v>
                </c:pt>
                <c:pt idx="321">
                  <c:v>9.5792280253870835E-3</c:v>
                </c:pt>
                <c:pt idx="322">
                  <c:v>9.5234527387627315E-3</c:v>
                </c:pt>
                <c:pt idx="323">
                  <c:v>9.4672335358025918E-3</c:v>
                </c:pt>
                <c:pt idx="324">
                  <c:v>9.4105738634983182E-3</c:v>
                </c:pt>
                <c:pt idx="325">
                  <c:v>9.3534771703740055E-3</c:v>
                </c:pt>
                <c:pt idx="326">
                  <c:v>9.295946906454966E-3</c:v>
                </c:pt>
                <c:pt idx="327">
                  <c:v>9.2379865232372089E-3</c:v>
                </c:pt>
                <c:pt idx="328">
                  <c:v>9.1795994736576063E-3</c:v>
                </c:pt>
                <c:pt idx="329">
                  <c:v>9.1207892120647362E-3</c:v>
                </c:pt>
                <c:pt idx="330">
                  <c:v>9.0615591941903759E-3</c:v>
                </c:pt>
                <c:pt idx="331">
                  <c:v>9.0019128771216296E-3</c:v>
                </c:pt>
                <c:pt idx="332">
                  <c:v>8.9418537192736715E-3</c:v>
                </c:pt>
                <c:pt idx="333">
                  <c:v>8.8813851803630963E-3</c:v>
                </c:pt>
                <c:pt idx="334">
                  <c:v>8.8205107213818468E-3</c:v>
                </c:pt>
                <c:pt idx="335">
                  <c:v>8.7592338045717338E-3</c:v>
                </c:pt>
                <c:pt idx="336">
                  <c:v>8.6975578933994775E-3</c:v>
                </c:pt>
                <c:pt idx="337">
                  <c:v>8.6354864525323202E-3</c:v>
                </c:pt>
                <c:pt idx="338">
                  <c:v>8.5730229478141549E-3</c:v>
                </c:pt>
                <c:pt idx="339">
                  <c:v>8.5101708462421606E-3</c:v>
                </c:pt>
                <c:pt idx="340">
                  <c:v>8.4469336159439558E-3</c:v>
                </c:pt>
                <c:pt idx="341">
                  <c:v>8.3833147261552152E-3</c:v>
                </c:pt>
                <c:pt idx="342">
                  <c:v>8.3193176471977916E-3</c:v>
                </c:pt>
                <c:pt idx="343">
                  <c:v>8.2549458504582694E-3</c:v>
                </c:pt>
                <c:pt idx="344">
                  <c:v>8.1902028083670024E-3</c:v>
                </c:pt>
                <c:pt idx="345">
                  <c:v>8.1250919943775552E-3</c:v>
                </c:pt>
                <c:pt idx="346">
                  <c:v>8.0596168829466137E-3</c:v>
                </c:pt>
                <c:pt idx="347">
                  <c:v>7.9937809495142821E-3</c:v>
                </c:pt>
                <c:pt idx="348">
                  <c:v>7.9275876704848064E-3</c:v>
                </c:pt>
                <c:pt idx="349">
                  <c:v>7.8610405232076904E-3</c:v>
                </c:pt>
                <c:pt idx="350">
                  <c:v>7.7941429859591984E-3</c:v>
                </c:pt>
                <c:pt idx="351">
                  <c:v>7.726898537924248E-3</c:v>
                </c:pt>
                <c:pt idx="352">
                  <c:v>7.6593106591786638E-3</c:v>
                </c:pt>
                <c:pt idx="353">
                  <c:v>7.5913828306717985E-3</c:v>
                </c:pt>
                <c:pt idx="354">
                  <c:v>7.5231185342094983E-3</c:v>
                </c:pt>
                <c:pt idx="355">
                  <c:v>7.4545212524374342E-3</c:v>
                </c:pt>
                <c:pt idx="356">
                  <c:v>7.3855944688247478E-3</c:v>
                </c:pt>
                <c:pt idx="357">
                  <c:v>7.3163416676480467E-3</c:v>
                </c:pt>
                <c:pt idx="358">
                  <c:v>7.2467663339757064E-3</c:v>
                </c:pt>
                <c:pt idx="359">
                  <c:v>7.1768719536525073E-3</c:v>
                </c:pt>
                <c:pt idx="360">
                  <c:v>7.1066620132845641E-3</c:v>
                </c:pt>
                <c:pt idx="361">
                  <c:v>7.0361400002245701E-3</c:v>
                </c:pt>
                <c:pt idx="362">
                  <c:v>6.9653094025573341E-3</c:v>
                </c:pt>
                <c:pt idx="363">
                  <c:v>6.8941737090856079E-3</c:v>
                </c:pt>
                <c:pt idx="364">
                  <c:v>6.8227364093162044E-3</c:v>
                </c:pt>
                <c:pt idx="365">
                  <c:v>6.7510009934463955E-3</c:v>
                </c:pt>
                <c:pt idx="366">
                  <c:v>6.6789709523505858E-3</c:v>
                </c:pt>
                <c:pt idx="367">
                  <c:v>6.6066497775672545E-3</c:v>
                </c:pt>
                <c:pt idx="368">
                  <c:v>6.534040961286177E-3</c:v>
                </c:pt>
                <c:pt idx="369">
                  <c:v>6.4611479963358953E-3</c:v>
                </c:pt>
                <c:pt idx="370">
                  <c:v>6.387974376171464E-3</c:v>
                </c:pt>
                <c:pt idx="371">
                  <c:v>6.3145235948624413E-3</c:v>
                </c:pt>
                <c:pt idx="372">
                  <c:v>6.2407991470811493E-3</c:v>
                </c:pt>
                <c:pt idx="373">
                  <c:v>6.1668045280911764E-3</c:v>
                </c:pt>
                <c:pt idx="374">
                  <c:v>6.0925432337361378E-3</c:v>
                </c:pt>
                <c:pt idx="375">
                  <c:v>6.0180187604286879E-3</c:v>
                </c:pt>
                <c:pt idx="376">
                  <c:v>5.9432346051397772E-3</c:v>
                </c:pt>
                <c:pt idx="377">
                  <c:v>5.8681942653881691E-3</c:v>
                </c:pt>
                <c:pt idx="378">
                  <c:v>5.792901239230203E-3</c:v>
                </c:pt>
                <c:pt idx="379">
                  <c:v>5.7173590252498161E-3</c:v>
                </c:pt>
                <c:pt idx="380">
                  <c:v>5.6415711225488155E-3</c:v>
                </c:pt>
                <c:pt idx="381">
                  <c:v>5.5655410307374137E-3</c:v>
                </c:pt>
                <c:pt idx="382">
                  <c:v>5.4892722499250337E-3</c:v>
                </c:pt>
                <c:pt idx="383">
                  <c:v>5.412768280711377E-3</c:v>
                </c:pt>
                <c:pt idx="384">
                  <c:v>5.3360326241777721E-3</c:v>
                </c:pt>
                <c:pt idx="385">
                  <c:v>5.2590687818788139E-3</c:v>
                </c:pt>
                <c:pt idx="386">
                  <c:v>5.1818802558342954E-3</c:v>
                </c:pt>
                <c:pt idx="387">
                  <c:v>5.1044705485214503E-3</c:v>
                </c:pt>
                <c:pt idx="388">
                  <c:v>5.0268431628675168E-3</c:v>
                </c:pt>
                <c:pt idx="389">
                  <c:v>4.9490016022426505E-3</c:v>
                </c:pt>
                <c:pt idx="390">
                  <c:v>4.8709493704531901E-3</c:v>
                </c:pt>
                <c:pt idx="391">
                  <c:v>4.7926899717353104E-3</c:v>
                </c:pt>
                <c:pt idx="392">
                  <c:v>4.7142269107490874E-3</c:v>
                </c:pt>
                <c:pt idx="393">
                  <c:v>4.6355636925730073E-3</c:v>
                </c:pt>
                <c:pt idx="394">
                  <c:v>4.5567038226989546E-3</c:v>
                </c:pt>
                <c:pt idx="395">
                  <c:v>4.4776508070277186E-3</c:v>
                </c:pt>
                <c:pt idx="396">
                  <c:v>4.3984081518650825E-3</c:v>
                </c:pt>
                <c:pt idx="397">
                  <c:v>4.3189793639185322E-3</c:v>
                </c:pt>
                <c:pt idx="398">
                  <c:v>4.2393679502946658E-3</c:v>
                </c:pt>
                <c:pt idx="399">
                  <c:v>4.1595774184973872E-3</c:v>
                </c:pt>
                <c:pt idx="400">
                  <c:v>4.0796112764269546E-3</c:v>
                </c:pt>
                <c:pt idx="401">
                  <c:v>3.9994730323800161E-3</c:v>
                </c:pt>
                <c:pt idx="402">
                  <c:v>3.9191661950507455E-3</c:v>
                </c:pt>
                <c:pt idx="403">
                  <c:v>3.8386942735332292E-3</c:v>
                </c:pt>
                <c:pt idx="404">
                  <c:v>3.7580607773252824E-3</c:v>
                </c:pt>
                <c:pt idx="405">
                  <c:v>3.6772692163339043E-3</c:v>
                </c:pt>
                <c:pt idx="406">
                  <c:v>3.5963231008826137E-3</c:v>
                </c:pt>
                <c:pt idx="407">
                  <c:v>3.5152259417209736E-3</c:v>
                </c:pt>
                <c:pt idx="408">
                  <c:v>3.4339812500366372E-3</c:v>
                </c:pt>
                <c:pt idx="409">
                  <c:v>3.3525925374703622E-3</c:v>
                </c:pt>
                <c:pt idx="410">
                  <c:v>3.2710633161344843E-3</c:v>
                </c:pt>
                <c:pt idx="411">
                  <c:v>3.189397098635484E-3</c:v>
                </c:pt>
                <c:pt idx="412">
                  <c:v>3.1075973981013853E-3</c:v>
                </c:pt>
                <c:pt idx="413">
                  <c:v>3.025667728214913E-3</c:v>
                </c:pt>
                <c:pt idx="414">
                  <c:v>2.9436116032535353E-3</c:v>
                </c:pt>
                <c:pt idx="415">
                  <c:v>2.8614325381377749E-3</c:v>
                </c:pt>
                <c:pt idx="416">
                  <c:v>2.7791340484895283E-3</c:v>
                </c:pt>
                <c:pt idx="417">
                  <c:v>2.6967196507025372E-3</c:v>
                </c:pt>
                <c:pt idx="418">
                  <c:v>2.6141928620277274E-3</c:v>
                </c:pt>
                <c:pt idx="419">
                  <c:v>2.5315572006768443E-3</c:v>
                </c:pt>
                <c:pt idx="420">
                  <c:v>2.4488161859487368E-3</c:v>
                </c:pt>
                <c:pt idx="421">
                  <c:v>2.3659733383839133E-3</c:v>
                </c:pt>
                <c:pt idx="422">
                  <c:v>2.283032179954595E-3</c:v>
                </c:pt>
                <c:pt idx="423">
                  <c:v>2.1999962342997437E-3</c:v>
                </c:pt>
                <c:pt idx="424">
                  <c:v>2.1168690270175232E-3</c:v>
                </c:pt>
                <c:pt idx="425">
                  <c:v>2.0336540860317605E-3</c:v>
                </c:pt>
                <c:pt idx="426">
                  <c:v>1.9503549420547038E-3</c:v>
                </c:pt>
                <c:pt idx="427">
                  <c:v>1.8669751291763765E-3</c:v>
                </c:pt>
                <c:pt idx="428">
                  <c:v>1.7835181856222563E-3</c:v>
                </c:pt>
                <c:pt idx="429">
                  <c:v>1.6999876547375073E-3</c:v>
                </c:pt>
                <c:pt idx="430">
                  <c:v>1.6163870862802173E-3</c:v>
                </c:pt>
                <c:pt idx="431">
                  <c:v>1.5327200381422806E-3</c:v>
                </c:pt>
                <c:pt idx="432">
                  <c:v>1.4489900786716402E-3</c:v>
                </c:pt>
                <c:pt idx="433">
                  <c:v>1.3652007898552435E-3</c:v>
                </c:pt>
                <c:pt idx="434">
                  <c:v>1.2813557717582761E-3</c:v>
                </c:pt>
                <c:pt idx="435">
                  <c:v>1.1974586488376221E-3</c:v>
                </c:pt>
                <c:pt idx="436">
                  <c:v>1.1135130791211265E-3</c:v>
                </c:pt>
                <c:pt idx="437">
                  <c:v>1.0295227678927858E-3</c:v>
                </c:pt>
                <c:pt idx="438">
                  <c:v>9.4549148869220998E-4</c:v>
                </c:pt>
                <c:pt idx="439">
                  <c:v>8.6142311663246589E-4</c:v>
                </c:pt>
                <c:pt idx="440">
                  <c:v>7.7732168337657926E-4</c:v>
                </c:pt>
                <c:pt idx="441">
                  <c:v>6.931914721892738E-4</c:v>
                </c:pt>
                <c:pt idx="442">
                  <c:v>6.0903719184943552E-4</c:v>
                </c:pt>
                <c:pt idx="443">
                  <c:v>5.2486431798295203E-4</c:v>
                </c:pt>
                <c:pt idx="444">
                  <c:v>4.4067982571957488E-4</c:v>
                </c:pt>
                <c:pt idx="445">
                  <c:v>3.564939604649188E-4</c:v>
                </c:pt>
                <c:pt idx="446">
                  <c:v>2.7232529196094551E-4</c:v>
                </c:pt>
                <c:pt idx="447">
                  <c:v>1.8821931662585227E-4</c:v>
                </c:pt>
                <c:pt idx="448">
                  <c:v>1.0435686486865796E-4</c:v>
                </c:pt>
                <c:pt idx="449">
                  <c:v>2.3586013990321726E-5</c:v>
                </c:pt>
                <c:pt idx="450">
                  <c:v>6.6525781465007048E-5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CF3-428A-912E-24A62E2417E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48888559"/>
        <c:axId val="1848891471"/>
      </c:scatterChart>
      <c:valAx>
        <c:axId val="1848888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8891471"/>
        <c:crosses val="autoZero"/>
        <c:crossBetween val="midCat"/>
      </c:valAx>
      <c:valAx>
        <c:axId val="184889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48888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f'(x)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6'!$B$41:$B$491</c:f>
              <c:numCache>
                <c:formatCode>General</c:formatCode>
                <c:ptCount val="45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</c:numCache>
            </c:numRef>
          </c:xVal>
          <c:yVal>
            <c:numRef>
              <c:f>'Arbre 6'!$T$41:$T$491</c:f>
              <c:numCache>
                <c:formatCode>General</c:formatCode>
                <c:ptCount val="451"/>
                <c:pt idx="0">
                  <c:v>7.5624466940270066E-5</c:v>
                </c:pt>
                <c:pt idx="1">
                  <c:v>7.5621989715066507E-5</c:v>
                </c:pt>
                <c:pt idx="2">
                  <c:v>7.5617035427497813E-5</c:v>
                </c:pt>
                <c:pt idx="3">
                  <c:v>7.5609604403320822E-5</c:v>
                </c:pt>
                <c:pt idx="4">
                  <c:v>7.5599697131371028E-5</c:v>
                </c:pt>
                <c:pt idx="5">
                  <c:v>7.558731426380265E-5</c:v>
                </c:pt>
                <c:pt idx="6">
                  <c:v>7.5572456616409574E-5</c:v>
                </c:pt>
                <c:pt idx="7">
                  <c:v>7.555512516902661E-5</c:v>
                </c:pt>
                <c:pt idx="8">
                  <c:v>7.5535321066011723E-5</c:v>
                </c:pt>
                <c:pt idx="9">
                  <c:v>7.551304561680968E-5</c:v>
                </c:pt>
                <c:pt idx="10">
                  <c:v>7.5488300296597396E-5</c:v>
                </c:pt>
                <c:pt idx="11">
                  <c:v>7.5461086747011512E-5</c:v>
                </c:pt>
                <c:pt idx="12">
                  <c:v>7.5431406776958678E-5</c:v>
                </c:pt>
                <c:pt idx="13">
                  <c:v>7.5399262363509432E-5</c:v>
                </c:pt>
                <c:pt idx="14">
                  <c:v>7.5364655652876032E-5</c:v>
                </c:pt>
                <c:pt idx="15">
                  <c:v>7.532758896147519E-5</c:v>
                </c:pt>
                <c:pt idx="16">
                  <c:v>7.5288064777076391E-5</c:v>
                </c:pt>
                <c:pt idx="17">
                  <c:v>7.524608576003688E-5</c:v>
                </c:pt>
                <c:pt idx="18">
                  <c:v>7.5201654744624105E-5</c:v>
                </c:pt>
                <c:pt idx="19">
                  <c:v>7.5154774740426508E-5</c:v>
                </c:pt>
                <c:pt idx="20">
                  <c:v>7.5105448933854142E-5</c:v>
                </c:pt>
                <c:pt idx="21">
                  <c:v>7.5053680689729816E-5</c:v>
                </c:pt>
                <c:pt idx="22">
                  <c:v>7.499947355297238E-5</c:v>
                </c:pt>
                <c:pt idx="23">
                  <c:v>7.4942831250373142E-5</c:v>
                </c:pt>
                <c:pt idx="24">
                  <c:v>7.4883757692466882E-5</c:v>
                </c:pt>
                <c:pt idx="25">
                  <c:v>7.4822256975499158E-5</c:v>
                </c:pt>
                <c:pt idx="26">
                  <c:v>7.4758333383490808E-5</c:v>
                </c:pt>
                <c:pt idx="27">
                  <c:v>7.4691991390402125E-5</c:v>
                </c:pt>
                <c:pt idx="28">
                  <c:v>7.4623235662397332E-5</c:v>
                </c:pt>
                <c:pt idx="29">
                  <c:v>7.455207106021205E-5</c:v>
                </c:pt>
                <c:pt idx="30">
                  <c:v>7.4478502641625059E-5</c:v>
                </c:pt>
                <c:pt idx="31">
                  <c:v>7.4402535664036263E-5</c:v>
                </c:pt>
                <c:pt idx="32">
                  <c:v>7.432417558715319E-5</c:v>
                </c:pt>
                <c:pt idx="33">
                  <c:v>7.4243428075787736E-5</c:v>
                </c:pt>
                <c:pt idx="34">
                  <c:v>7.4160299002765494E-5</c:v>
                </c:pt>
                <c:pt idx="35">
                  <c:v>7.4074794451949968E-5</c:v>
                </c:pt>
                <c:pt idx="36">
                  <c:v>7.3986920721383825E-5</c:v>
                </c:pt>
                <c:pt idx="37">
                  <c:v>7.3896684326549893E-5</c:v>
                </c:pt>
                <c:pt idx="38">
                  <c:v>7.3804092003754076E-5</c:v>
                </c:pt>
                <c:pt idx="39">
                  <c:v>7.3709150713633165E-5</c:v>
                </c:pt>
                <c:pt idx="40">
                  <c:v>7.3611867644790023E-5</c:v>
                </c:pt>
                <c:pt idx="41">
                  <c:v>7.3512250217559085E-5</c:v>
                </c:pt>
                <c:pt idx="42">
                  <c:v>7.3410306087904958E-5</c:v>
                </c:pt>
                <c:pt idx="43">
                  <c:v>7.3306043151457362E-5</c:v>
                </c:pt>
                <c:pt idx="44">
                  <c:v>7.319946954768524E-5</c:v>
                </c:pt>
                <c:pt idx="45">
                  <c:v>7.3090593664213593E-5</c:v>
                </c:pt>
                <c:pt idx="46">
                  <c:v>7.2979424141286078E-5</c:v>
                </c:pt>
                <c:pt idx="47">
                  <c:v>7.2865969876377088E-5</c:v>
                </c:pt>
                <c:pt idx="48">
                  <c:v>7.275024002895661E-5</c:v>
                </c:pt>
                <c:pt idx="49">
                  <c:v>7.2632244025411794E-5</c:v>
                </c:pt>
                <c:pt idx="50">
                  <c:v>7.2511991564128871E-5</c:v>
                </c:pt>
                <c:pt idx="51">
                  <c:v>7.2389492620739314E-5</c:v>
                </c:pt>
                <c:pt idx="52">
                  <c:v>7.226475745353449E-5</c:v>
                </c:pt>
                <c:pt idx="53">
                  <c:v>7.2137796609052625E-5</c:v>
                </c:pt>
                <c:pt idx="54">
                  <c:v>7.2008620927842704E-5</c:v>
                </c:pt>
                <c:pt idx="55">
                  <c:v>7.1877241550409411E-5</c:v>
                </c:pt>
                <c:pt idx="56">
                  <c:v>7.1743669923343952E-5</c:v>
                </c:pt>
                <c:pt idx="57">
                  <c:v>7.160791780564509E-5</c:v>
                </c:pt>
                <c:pt idx="58">
                  <c:v>7.1469997275235581E-5</c:v>
                </c:pt>
                <c:pt idx="59">
                  <c:v>7.132992073567845E-5</c:v>
                </c:pt>
                <c:pt idx="60">
                  <c:v>7.1187700923098718E-5</c:v>
                </c:pt>
                <c:pt idx="61">
                  <c:v>7.1043350913315364E-5</c:v>
                </c:pt>
                <c:pt idx="62">
                  <c:v>7.0896884129188989E-5</c:v>
                </c:pt>
                <c:pt idx="63">
                  <c:v>7.0748314348190769E-5</c:v>
                </c:pt>
                <c:pt idx="64">
                  <c:v>7.0597655710198109E-5</c:v>
                </c:pt>
                <c:pt idx="65">
                  <c:v>7.044492272552288E-5</c:v>
                </c:pt>
                <c:pt idx="66">
                  <c:v>7.0290130283178159E-5</c:v>
                </c:pt>
                <c:pt idx="67">
                  <c:v>7.013329365938926E-5</c:v>
                </c:pt>
                <c:pt idx="68">
                  <c:v>6.997442852635564E-5</c:v>
                </c:pt>
                <c:pt idx="69">
                  <c:v>6.9813550961269382E-5</c:v>
                </c:pt>
                <c:pt idx="70">
                  <c:v>6.9650677455597343E-5</c:v>
                </c:pt>
                <c:pt idx="71">
                  <c:v>6.9485824924633041E-5</c:v>
                </c:pt>
                <c:pt idx="72">
                  <c:v>6.9319010717325158E-5</c:v>
                </c:pt>
                <c:pt idx="73">
                  <c:v>6.9150252626389467E-5</c:v>
                </c:pt>
                <c:pt idx="74">
                  <c:v>6.8979568898711212E-5</c:v>
                </c:pt>
                <c:pt idx="75">
                  <c:v>6.8806978246044762E-5</c:v>
                </c:pt>
                <c:pt idx="76">
                  <c:v>6.8632499856017922E-5</c:v>
                </c:pt>
                <c:pt idx="77">
                  <c:v>6.8456153403448225E-5</c:v>
                </c:pt>
                <c:pt idx="78">
                  <c:v>6.8277959061978309E-5</c:v>
                </c:pt>
                <c:pt idx="79">
                  <c:v>6.8097937516038159E-5</c:v>
                </c:pt>
                <c:pt idx="80">
                  <c:v>6.7916109973141614E-5</c:v>
                </c:pt>
                <c:pt idx="81">
                  <c:v>6.7732498176524767E-5</c:v>
                </c:pt>
                <c:pt idx="82">
                  <c:v>6.7547124418133994E-5</c:v>
                </c:pt>
                <c:pt idx="83">
                  <c:v>6.7360011551971475E-5</c:v>
                </c:pt>
                <c:pt idx="84">
                  <c:v>6.7171183007805631E-5</c:v>
                </c:pt>
                <c:pt idx="85">
                  <c:v>6.6980662805254717E-5</c:v>
                </c:pt>
                <c:pt idx="86">
                  <c:v>6.6788475568251064E-5</c:v>
                </c:pt>
                <c:pt idx="87">
                  <c:v>6.6594646539893868E-5</c:v>
                </c:pt>
                <c:pt idx="88">
                  <c:v>6.6399201597698305E-5</c:v>
                </c:pt>
                <c:pt idx="89">
                  <c:v>6.6202167269248542E-5</c:v>
                </c:pt>
                <c:pt idx="90">
                  <c:v>6.6003570748262357E-5</c:v>
                </c:pt>
                <c:pt idx="91">
                  <c:v>6.5803439911074805E-5</c:v>
                </c:pt>
                <c:pt idx="92">
                  <c:v>6.560180333354824E-5</c:v>
                </c:pt>
                <c:pt idx="93">
                  <c:v>6.5398690308415871E-5</c:v>
                </c:pt>
                <c:pt idx="94">
                  <c:v>6.5194130863065772E-5</c:v>
                </c:pt>
                <c:pt idx="95">
                  <c:v>6.4988155777772133E-5</c:v>
                </c:pt>
                <c:pt idx="96">
                  <c:v>6.4780796604379804E-5</c:v>
                </c:pt>
                <c:pt idx="97">
                  <c:v>6.4572085685448663E-5</c:v>
                </c:pt>
                <c:pt idx="98">
                  <c:v>6.4362056173862943E-5</c:v>
                </c:pt>
                <c:pt idx="99">
                  <c:v>6.4150742052911008E-5</c:v>
                </c:pt>
                <c:pt idx="100">
                  <c:v>6.3938178156840053E-5</c:v>
                </c:pt>
                <c:pt idx="101">
                  <c:v>6.372440019188995E-5</c:v>
                </c:pt>
                <c:pt idx="102">
                  <c:v>6.3509444757809552E-5</c:v>
                </c:pt>
                <c:pt idx="103">
                  <c:v>6.3293349369858136E-5</c:v>
                </c:pt>
                <c:pt idx="104">
                  <c:v>6.307615248129398E-5</c:v>
                </c:pt>
                <c:pt idx="105">
                  <c:v>6.2857893506351018E-5</c:v>
                </c:pt>
                <c:pt idx="106">
                  <c:v>6.2638612843703484E-5</c:v>
                </c:pt>
                <c:pt idx="107">
                  <c:v>6.2418351900417576E-5</c:v>
                </c:pt>
                <c:pt idx="108">
                  <c:v>6.2197153116387924E-5</c:v>
                </c:pt>
                <c:pt idx="109">
                  <c:v>6.1975059989255034E-5</c:v>
                </c:pt>
                <c:pt idx="110">
                  <c:v>6.1752117099798934E-5</c:v>
                </c:pt>
                <c:pt idx="111">
                  <c:v>6.1528370137802201E-5</c:v>
                </c:pt>
                <c:pt idx="112">
                  <c:v>6.1303865928374475E-5</c:v>
                </c:pt>
                <c:pt idx="113">
                  <c:v>6.1078652458727739E-5</c:v>
                </c:pt>
                <c:pt idx="114">
                  <c:v>6.0852778905390896E-5</c:v>
                </c:pt>
                <c:pt idx="115">
                  <c:v>6.0626295661848782E-5</c:v>
                </c:pt>
                <c:pt idx="116">
                  <c:v>6.0399254366589324E-5</c:v>
                </c:pt>
                <c:pt idx="117">
                  <c:v>6.0171707931539559E-5</c:v>
                </c:pt>
                <c:pt idx="118">
                  <c:v>5.9943710570868548E-5</c:v>
                </c:pt>
                <c:pt idx="119">
                  <c:v>5.971531783013258E-5</c:v>
                </c:pt>
                <c:pt idx="120">
                  <c:v>5.9486586615734483E-5</c:v>
                </c:pt>
                <c:pt idx="121">
                  <c:v>5.9257575224665906E-5</c:v>
                </c:pt>
                <c:pt idx="122">
                  <c:v>5.9028343374497643E-5</c:v>
                </c:pt>
                <c:pt idx="123">
                  <c:v>5.8798952233579167E-5</c:v>
                </c:pt>
                <c:pt idx="124">
                  <c:v>5.8569464451404705E-5</c:v>
                </c:pt>
                <c:pt idx="125">
                  <c:v>5.8339944189098575E-5</c:v>
                </c:pt>
                <c:pt idx="126">
                  <c:v>5.8110457149968059E-5</c:v>
                </c:pt>
                <c:pt idx="127">
                  <c:v>5.788107061006712E-5</c:v>
                </c:pt>
                <c:pt idx="128">
                  <c:v>5.7651853448709091E-5</c:v>
                </c:pt>
                <c:pt idx="129">
                  <c:v>5.7422876178861113E-5</c:v>
                </c:pt>
                <c:pt idx="130">
                  <c:v>5.7194210977347078E-5</c:v>
                </c:pt>
                <c:pt idx="131">
                  <c:v>5.6965931714780205E-5</c:v>
                </c:pt>
                <c:pt idx="132">
                  <c:v>5.6738113985139494E-5</c:v>
                </c:pt>
                <c:pt idx="133">
                  <c:v>5.6510835134898247E-5</c:v>
                </c:pt>
                <c:pt idx="134">
                  <c:v>5.6284174291605351E-5</c:v>
                </c:pt>
                <c:pt idx="135">
                  <c:v>5.6058212391813295E-5</c:v>
                </c:pt>
                <c:pt idx="136">
                  <c:v>5.583303220823895E-5</c:v>
                </c:pt>
                <c:pt idx="137">
                  <c:v>5.5608718376035809E-5</c:v>
                </c:pt>
                <c:pt idx="138">
                  <c:v>5.5385357418048167E-5</c:v>
                </c:pt>
                <c:pt idx="139">
                  <c:v>5.5163037768909379E-5</c:v>
                </c:pt>
                <c:pt idx="140">
                  <c:v>5.4941849797838219E-5</c:v>
                </c:pt>
                <c:pt idx="141">
                  <c:v>5.472188582997876E-5</c:v>
                </c:pt>
                <c:pt idx="142">
                  <c:v>5.4503240166119993E-5</c:v>
                </c:pt>
                <c:pt idx="143">
                  <c:v>5.4286009100623394E-5</c:v>
                </c:pt>
                <c:pt idx="144">
                  <c:v>5.4070290937377287E-5</c:v>
                </c:pt>
                <c:pt idx="145">
                  <c:v>5.3856186003588082E-5</c:v>
                </c:pt>
                <c:pt idx="146">
                  <c:v>5.3643796661210113E-5</c:v>
                </c:pt>
                <c:pt idx="147">
                  <c:v>5.3433227315806811E-5</c:v>
                </c:pt>
                <c:pt idx="148">
                  <c:v>5.3224584422628046E-5</c:v>
                </c:pt>
                <c:pt idx="149">
                  <c:v>5.3017976489680156E-5</c:v>
                </c:pt>
                <c:pt idx="150">
                  <c:v>5.2813514077557952E-5</c:v>
                </c:pt>
                <c:pt idx="151">
                  <c:v>5.2611309795800797E-5</c:v>
                </c:pt>
                <c:pt idx="152">
                  <c:v>5.241147829552858E-5</c:v>
                </c:pt>
                <c:pt idx="153">
                  <c:v>5.2214136258107917E-5</c:v>
                </c:pt>
                <c:pt idx="154">
                  <c:v>5.2019402379594235E-5</c:v>
                </c:pt>
                <c:pt idx="155">
                  <c:v>5.1827397350691762E-5</c:v>
                </c:pt>
                <c:pt idx="156">
                  <c:v>5.1638243831971286E-5</c:v>
                </c:pt>
                <c:pt idx="157">
                  <c:v>5.1452066424084462E-5</c:v>
                </c:pt>
                <c:pt idx="158">
                  <c:v>5.1268991632713901E-5</c:v>
                </c:pt>
                <c:pt idx="159">
                  <c:v>5.1089147828000958E-5</c:v>
                </c:pt>
                <c:pt idx="160">
                  <c:v>5.0912665198196747E-5</c:v>
                </c:pt>
                <c:pt idx="161">
                  <c:v>5.0739675697288638E-5</c:v>
                </c:pt>
                <c:pt idx="162">
                  <c:v>5.0570312986362744E-5</c:v>
                </c:pt>
                <c:pt idx="163">
                  <c:v>5.0404712368473638E-5</c:v>
                </c:pt>
                <c:pt idx="164">
                  <c:v>5.0243010716806301E-5</c:v>
                </c:pt>
                <c:pt idx="165">
                  <c:v>5.0085346395931123E-5</c:v>
                </c:pt>
                <c:pt idx="166">
                  <c:v>4.9931859175972013E-5</c:v>
                </c:pt>
                <c:pt idx="167">
                  <c:v>4.9782690139529589E-5</c:v>
                </c:pt>
                <c:pt idx="168">
                  <c:v>4.9637981581226456E-5</c:v>
                </c:pt>
                <c:pt idx="169">
                  <c:v>4.9497876899770039E-5</c:v>
                </c:pt>
                <c:pt idx="170">
                  <c:v>4.9362520482459574E-5</c:v>
                </c:pt>
                <c:pt idx="171">
                  <c:v>4.9232057582098986E-5</c:v>
                </c:pt>
                <c:pt idx="172">
                  <c:v>4.9106634186314988E-5</c:v>
                </c:pt>
                <c:pt idx="173">
                  <c:v>4.8986396879320866E-5</c:v>
                </c:pt>
                <c:pt idx="174">
                  <c:v>4.8871492696210694E-5</c:v>
                </c:pt>
                <c:pt idx="175">
                  <c:v>4.8762068969915484E-5</c:v>
                </c:pt>
                <c:pt idx="176">
                  <c:v>4.8658273171002488E-5</c:v>
                </c:pt>
                <c:pt idx="177">
                  <c:v>4.8560252740550936E-5</c:v>
                </c:pt>
                <c:pt idx="178">
                  <c:v>4.846815491639146E-5</c:v>
                </c:pt>
                <c:pt idx="179">
                  <c:v>4.8382126553052379E-5</c:v>
                </c:pt>
                <c:pt idx="180">
                  <c:v>4.7456263840391694E-5</c:v>
                </c:pt>
                <c:pt idx="181">
                  <c:v>4.6535192310680659E-5</c:v>
                </c:pt>
                <c:pt idx="182">
                  <c:v>4.5618978692690674E-5</c:v>
                </c:pt>
                <c:pt idx="183">
                  <c:v>4.4707694463743108E-5</c:v>
                </c:pt>
                <c:pt idx="184">
                  <c:v>4.3801416266451081E-5</c:v>
                </c:pt>
                <c:pt idx="185">
                  <c:v>4.2900226368527837E-5</c:v>
                </c:pt>
                <c:pt idx="186">
                  <c:v>4.2004213170712662E-5</c:v>
                </c:pt>
                <c:pt idx="187">
                  <c:v>4.1113471768514368E-5</c:v>
                </c:pt>
                <c:pt idx="188">
                  <c:v>4.022810457420932E-5</c:v>
                </c:pt>
                <c:pt idx="189">
                  <c:v>3.9348222006366514E-5</c:v>
                </c:pt>
                <c:pt idx="190">
                  <c:v>3.8473943255119787E-5</c:v>
                </c:pt>
                <c:pt idx="191">
                  <c:v>3.7605397132480387E-5</c:v>
                </c:pt>
                <c:pt idx="192">
                  <c:v>3.6742723018196869E-5</c:v>
                </c:pt>
                <c:pt idx="193">
                  <c:v>3.5886071913038778E-5</c:v>
                </c:pt>
                <c:pt idx="194">
                  <c:v>3.5035607612922513E-5</c:v>
                </c:pt>
                <c:pt idx="195">
                  <c:v>3.4191508019026611E-5</c:v>
                </c:pt>
                <c:pt idx="196">
                  <c:v>3.3353966600973664E-5</c:v>
                </c:pt>
                <c:pt idx="197">
                  <c:v>3.2523194032297038E-5</c:v>
                </c:pt>
                <c:pt idx="198">
                  <c:v>3.1699420019766515E-5</c:v>
                </c:pt>
                <c:pt idx="199">
                  <c:v>3.0882895350711337E-5</c:v>
                </c:pt>
                <c:pt idx="200">
                  <c:v>3.0073894185230558E-5</c:v>
                </c:pt>
                <c:pt idx="201">
                  <c:v>2.9272716623073129E-5</c:v>
                </c:pt>
                <c:pt idx="202">
                  <c:v>2.8479691577924701E-5</c:v>
                </c:pt>
                <c:pt idx="203">
                  <c:v>2.7695179994725374E-5</c:v>
                </c:pt>
                <c:pt idx="204">
                  <c:v>2.6919578448263522E-5</c:v>
                </c:pt>
                <c:pt idx="205">
                  <c:v>2.6153323163349489E-5</c:v>
                </c:pt>
                <c:pt idx="206">
                  <c:v>2.5396894497937257E-5</c:v>
                </c:pt>
                <c:pt idx="207">
                  <c:v>2.4650821930019318E-5</c:v>
                </c:pt>
                <c:pt idx="208">
                  <c:v>2.3915689586109481E-5</c:v>
                </c:pt>
                <c:pt idx="209">
                  <c:v>2.3192142342468512E-5</c:v>
                </c:pt>
                <c:pt idx="210">
                  <c:v>2.2480892518318236E-5</c:v>
                </c:pt>
                <c:pt idx="211">
                  <c:v>2.1782727161007175E-5</c:v>
                </c:pt>
                <c:pt idx="212">
                  <c:v>2.1098515893674419E-5</c:v>
                </c:pt>
                <c:pt idx="213">
                  <c:v>2.0429219252915032E-5</c:v>
                </c:pt>
                <c:pt idx="214">
                  <c:v>1.9775897383008509E-5</c:v>
                </c:pt>
                <c:pt idx="215">
                  <c:v>1.9139718869454978E-5</c:v>
                </c:pt>
                <c:pt idx="216">
                  <c:v>1.8521969382478993E-5</c:v>
                </c:pt>
                <c:pt idx="217">
                  <c:v>1.7924059655664634E-5</c:v>
                </c:pt>
                <c:pt idx="218">
                  <c:v>1.7347532142330812E-5</c:v>
                </c:pt>
                <c:pt idx="219">
                  <c:v>1.6794065472573298E-5</c:v>
                </c:pt>
                <c:pt idx="220">
                  <c:v>1.6265475583761921E-5</c:v>
                </c:pt>
                <c:pt idx="221">
                  <c:v>1.576371213443602E-5</c:v>
                </c:pt>
                <c:pt idx="222">
                  <c:v>1.5290848570039534E-5</c:v>
                </c:pt>
                <c:pt idx="223">
                  <c:v>1.4849064044211916E-5</c:v>
                </c:pt>
                <c:pt idx="224">
                  <c:v>1.4440615390892842E-5</c:v>
                </c:pt>
                <c:pt idx="225">
                  <c:v>1.4067797590430207E-5</c:v>
                </c:pt>
                <c:pt idx="226">
                  <c:v>1.3732891783549934E-5</c:v>
                </c:pt>
                <c:pt idx="227">
                  <c:v>1.3438100943347062E-5</c:v>
                </c:pt>
                <c:pt idx="228">
                  <c:v>1.31854748316009E-5</c:v>
                </c:pt>
                <c:pt idx="229">
                  <c:v>1.2976827735086459E-5</c:v>
                </c:pt>
                <c:pt idx="230">
                  <c:v>1.2813654434642593E-5</c:v>
                </c:pt>
                <c:pt idx="231">
                  <c:v>1.2697051486847775E-5</c:v>
                </c:pt>
                <c:pt idx="232">
                  <c:v>1.2627651703493022E-5</c:v>
                </c:pt>
                <c:pt idx="233">
                  <c:v>1.2605579282032751E-5</c:v>
                </c:pt>
                <c:pt idx="234">
                  <c:v>1.2630431209635125E-5</c:v>
                </c:pt>
                <c:pt idx="235">
                  <c:v>1.2701287551658485E-5</c:v>
                </c:pt>
                <c:pt idx="236">
                  <c:v>1.2816749628063622E-5</c:v>
                </c:pt>
                <c:pt idx="237">
                  <c:v>1.2975001665630396E-5</c:v>
                </c:pt>
                <c:pt idx="238">
                  <c:v>1.3173889018015958E-5</c:v>
                </c:pt>
                <c:pt idx="239">
                  <c:v>1.3411004904194759E-5</c:v>
                </c:pt>
                <c:pt idx="240">
                  <c:v>1.3683777865426959E-5</c:v>
                </c:pt>
                <c:pt idx="241">
                  <c:v>1.3989553475765773E-5</c:v>
                </c:pt>
                <c:pt idx="242">
                  <c:v>1.4325665774564473E-5</c:v>
                </c:pt>
                <c:pt idx="243">
                  <c:v>1.4689495933160721E-5</c:v>
                </c:pt>
                <c:pt idx="244">
                  <c:v>1.5078517457235096E-5</c:v>
                </c:pt>
                <c:pt idx="245">
                  <c:v>1.5490328566442373E-5</c:v>
                </c:pt>
                <c:pt idx="246">
                  <c:v>1.5922673240771801E-5</c:v>
                </c:pt>
                <c:pt idx="247">
                  <c:v>1.6373452837223578E-5</c:v>
                </c:pt>
                <c:pt idx="248">
                  <c:v>1.6840730267213814E-5</c:v>
                </c:pt>
                <c:pt idx="249">
                  <c:v>1.7322728598224794E-5</c:v>
                </c:pt>
                <c:pt idx="250">
                  <c:v>1.781782569985738E-5</c:v>
                </c:pt>
                <c:pt idx="251">
                  <c:v>1.8324546266522355E-5</c:v>
                </c:pt>
                <c:pt idx="252">
                  <c:v>1.8841552263274169E-5</c:v>
                </c:pt>
                <c:pt idx="253">
                  <c:v>1.9367632583992556E-5</c:v>
                </c:pt>
                <c:pt idx="254">
                  <c:v>1.9901692493860464E-5</c:v>
                </c:pt>
                <c:pt idx="255">
                  <c:v>2.0442743253131017E-5</c:v>
                </c:pt>
                <c:pt idx="256">
                  <c:v>2.0989892183527471E-5</c:v>
                </c:pt>
                <c:pt idx="257">
                  <c:v>2.154233333682921E-5</c:v>
                </c:pt>
                <c:pt idx="258">
                  <c:v>2.2099338851110362E-5</c:v>
                </c:pt>
                <c:pt idx="259">
                  <c:v>2.2660251027833723E-5</c:v>
                </c:pt>
                <c:pt idx="260">
                  <c:v>2.3224475127411664E-5</c:v>
                </c:pt>
                <c:pt idx="261">
                  <c:v>2.3791472857668446E-5</c:v>
                </c:pt>
                <c:pt idx="262">
                  <c:v>2.4360756515484399E-5</c:v>
                </c:pt>
                <c:pt idx="263">
                  <c:v>2.4931883734155908E-5</c:v>
                </c:pt>
                <c:pt idx="264">
                  <c:v>2.5504452785691128E-5</c:v>
                </c:pt>
                <c:pt idx="265">
                  <c:v>2.6078098386924408E-5</c:v>
                </c:pt>
                <c:pt idx="266">
                  <c:v>2.6652487959913654E-5</c:v>
                </c:pt>
                <c:pt idx="267">
                  <c:v>2.7227318299834002E-5</c:v>
                </c:pt>
                <c:pt idx="268">
                  <c:v>2.7802312606971598E-5</c:v>
                </c:pt>
                <c:pt idx="269">
                  <c:v>2.8377217843096128E-5</c:v>
                </c:pt>
                <c:pt idx="270">
                  <c:v>2.8951802376209621E-5</c:v>
                </c:pt>
                <c:pt idx="271">
                  <c:v>2.9525853881282392E-5</c:v>
                </c:pt>
                <c:pt idx="272">
                  <c:v>3.0099177468000166E-5</c:v>
                </c:pt>
                <c:pt idx="273">
                  <c:v>3.0671594009710945E-5</c:v>
                </c:pt>
                <c:pt idx="274">
                  <c:v>3.1242938650652339E-5</c:v>
                </c:pt>
                <c:pt idx="275">
                  <c:v>3.1813059471156801E-5</c:v>
                </c:pt>
                <c:pt idx="276">
                  <c:v>3.2381816292881028E-5</c:v>
                </c:pt>
                <c:pt idx="277">
                  <c:v>3.2949079608201954E-5</c:v>
                </c:pt>
                <c:pt idx="278">
                  <c:v>3.3514729619783507E-5</c:v>
                </c:pt>
                <c:pt idx="279">
                  <c:v>3.407865537796729E-5</c:v>
                </c:pt>
                <c:pt idx="280">
                  <c:v>3.464075400509534E-5</c:v>
                </c:pt>
                <c:pt idx="281">
                  <c:v>3.5200929997156991E-5</c:v>
                </c:pt>
                <c:pt idx="282">
                  <c:v>3.5759094594280394E-5</c:v>
                </c:pt>
                <c:pt idx="283">
                  <c:v>3.6315165212582791E-5</c:v>
                </c:pt>
                <c:pt idx="284">
                  <c:v>3.6869064930766434E-5</c:v>
                </c:pt>
                <c:pt idx="285">
                  <c:v>3.7420722025613659E-5</c:v>
                </c:pt>
                <c:pt idx="286">
                  <c:v>3.7970069551208831E-5</c:v>
                </c:pt>
                <c:pt idx="287">
                  <c:v>3.8517044957306938E-5</c:v>
                </c:pt>
                <c:pt idx="288">
                  <c:v>3.9061589742788862E-5</c:v>
                </c:pt>
                <c:pt idx="289">
                  <c:v>3.9603649140602044E-5</c:v>
                </c:pt>
                <c:pt idx="290">
                  <c:v>4.0143171830987134E-5</c:v>
                </c:pt>
                <c:pt idx="291">
                  <c:v>4.0680109680147231E-5</c:v>
                </c:pt>
                <c:pt idx="292">
                  <c:v>4.1214417501828237E-5</c:v>
                </c:pt>
                <c:pt idx="293">
                  <c:v>4.1746052839555217E-5</c:v>
                </c:pt>
                <c:pt idx="294">
                  <c:v>4.2274975767513097E-5</c:v>
                </c:pt>
                <c:pt idx="295">
                  <c:v>4.280114870827551E-5</c:v>
                </c:pt>
                <c:pt idx="296">
                  <c:v>4.3324536265775703E-5</c:v>
                </c:pt>
                <c:pt idx="297">
                  <c:v>4.3845105072082468E-5</c:v>
                </c:pt>
                <c:pt idx="298">
                  <c:v>4.4362823646693166E-5</c:v>
                </c:pt>
                <c:pt idx="299">
                  <c:v>4.4877662267188718E-5</c:v>
                </c:pt>
                <c:pt idx="300">
                  <c:v>4.5389592850213632E-5</c:v>
                </c:pt>
                <c:pt idx="301">
                  <c:v>4.5898588841847928E-5</c:v>
                </c:pt>
                <c:pt idx="302">
                  <c:v>4.6404625116532273E-5</c:v>
                </c:pt>
                <c:pt idx="303">
                  <c:v>4.690767788378989E-5</c:v>
                </c:pt>
                <c:pt idx="304">
                  <c:v>4.7407724602063249E-5</c:v>
                </c:pt>
                <c:pt idx="305">
                  <c:v>4.790474389905002E-5</c:v>
                </c:pt>
                <c:pt idx="306">
                  <c:v>4.8398715497981426E-5</c:v>
                </c:pt>
                <c:pt idx="307">
                  <c:v>4.8889620149339513E-5</c:v>
                </c:pt>
                <c:pt idx="308">
                  <c:v>4.9377439567557333E-5</c:v>
                </c:pt>
                <c:pt idx="309">
                  <c:v>4.9862156372288359E-5</c:v>
                </c:pt>
                <c:pt idx="310">
                  <c:v>5.0343754033869939E-5</c:v>
                </c:pt>
                <c:pt idx="311">
                  <c:v>5.0822216822639706E-5</c:v>
                </c:pt>
                <c:pt idx="312">
                  <c:v>5.1297529761794932E-5</c:v>
                </c:pt>
                <c:pt idx="313">
                  <c:v>5.1769678583512771E-5</c:v>
                </c:pt>
                <c:pt idx="314">
                  <c:v>5.2238649688073993E-5</c:v>
                </c:pt>
                <c:pt idx="315">
                  <c:v>5.2704430105755891E-5</c:v>
                </c:pt>
                <c:pt idx="316">
                  <c:v>5.3167007461280299E-5</c:v>
                </c:pt>
                <c:pt idx="317">
                  <c:v>5.3626369940621212E-5</c:v>
                </c:pt>
                <c:pt idx="318">
                  <c:v>5.408250625999311E-5</c:v>
                </c:pt>
                <c:pt idx="319">
                  <c:v>5.453540563685646E-5</c:v>
                </c:pt>
                <c:pt idx="320">
                  <c:v>5.4985057762790241E-5</c:v>
                </c:pt>
                <c:pt idx="321">
                  <c:v>5.5431452778094523E-5</c:v>
                </c:pt>
                <c:pt idx="322">
                  <c:v>5.5874581247996458E-5</c:v>
                </c:pt>
                <c:pt idx="323">
                  <c:v>5.631443414034429E-5</c:v>
                </c:pt>
                <c:pt idx="324">
                  <c:v>5.675100280468264E-5</c:v>
                </c:pt>
                <c:pt idx="325">
                  <c:v>5.7184278952611498E-5</c:v>
                </c:pt>
                <c:pt idx="326">
                  <c:v>5.7614254639338547E-5</c:v>
                </c:pt>
                <c:pt idx="327">
                  <c:v>5.8040922246341883E-5</c:v>
                </c:pt>
                <c:pt idx="328">
                  <c:v>5.8464274465066615E-5</c:v>
                </c:pt>
                <c:pt idx="329">
                  <c:v>5.8884304281584752E-5</c:v>
                </c:pt>
                <c:pt idx="330">
                  <c:v>5.9301004962153152E-5</c:v>
                </c:pt>
                <c:pt idx="331">
                  <c:v>5.9714370039609243E-5</c:v>
                </c:pt>
                <c:pt idx="332">
                  <c:v>6.0124393300548849E-5</c:v>
                </c:pt>
                <c:pt idx="333">
                  <c:v>6.0531068773234761E-5</c:v>
                </c:pt>
                <c:pt idx="334">
                  <c:v>6.0934390716187956E-5</c:v>
                </c:pt>
                <c:pt idx="335">
                  <c:v>6.1334353607417645E-5</c:v>
                </c:pt>
                <c:pt idx="336">
                  <c:v>6.1730952134248824E-5</c:v>
                </c:pt>
                <c:pt idx="337">
                  <c:v>6.2124181183709627E-5</c:v>
                </c:pt>
                <c:pt idx="338">
                  <c:v>6.2514035833442799E-5</c:v>
                </c:pt>
                <c:pt idx="339">
                  <c:v>6.2900511343108817E-5</c:v>
                </c:pt>
                <c:pt idx="340">
                  <c:v>6.3283603146250077E-5</c:v>
                </c:pt>
                <c:pt idx="341">
                  <c:v>6.3663306842587543E-5</c:v>
                </c:pt>
                <c:pt idx="342">
                  <c:v>6.4039618190723886E-5</c:v>
                </c:pt>
                <c:pt idx="343">
                  <c:v>6.441253310122818E-5</c:v>
                </c:pt>
                <c:pt idx="344">
                  <c:v>6.478204763007945E-5</c:v>
                </c:pt>
                <c:pt idx="345">
                  <c:v>6.5148157972447644E-5</c:v>
                </c:pt>
                <c:pt idx="346">
                  <c:v>6.5510860456792055E-5</c:v>
                </c:pt>
                <c:pt idx="347">
                  <c:v>6.5870151539258794E-5</c:v>
                </c:pt>
                <c:pt idx="348">
                  <c:v>6.6226027798359737E-5</c:v>
                </c:pt>
                <c:pt idx="349">
                  <c:v>6.6578485929916719E-5</c:v>
                </c:pt>
                <c:pt idx="350">
                  <c:v>6.6927522742256103E-5</c:v>
                </c:pt>
                <c:pt idx="351">
                  <c:v>6.7273135151639112E-5</c:v>
                </c:pt>
                <c:pt idx="352">
                  <c:v>6.7615320177914992E-5</c:v>
                </c:pt>
                <c:pt idx="353">
                  <c:v>6.7954074940384336E-5</c:v>
                </c:pt>
                <c:pt idx="354">
                  <c:v>6.8289396653861052E-5</c:v>
                </c:pt>
                <c:pt idx="355">
                  <c:v>6.8621282624921966E-5</c:v>
                </c:pt>
                <c:pt idx="356">
                  <c:v>6.8949730248333963E-5</c:v>
                </c:pt>
                <c:pt idx="357">
                  <c:v>6.927473700364888E-5</c:v>
                </c:pt>
                <c:pt idx="358">
                  <c:v>6.9596300451957139E-5</c:v>
                </c:pt>
                <c:pt idx="359">
                  <c:v>6.9914418232791886E-5</c:v>
                </c:pt>
                <c:pt idx="360">
                  <c:v>7.0229088061175439E-5</c:v>
                </c:pt>
                <c:pt idx="361">
                  <c:v>7.0540307724800515E-5</c:v>
                </c:pt>
                <c:pt idx="362">
                  <c:v>7.0848075081339458E-5</c:v>
                </c:pt>
                <c:pt idx="363">
                  <c:v>7.1152388055874719E-5</c:v>
                </c:pt>
                <c:pt idx="364">
                  <c:v>7.1453244638444236E-5</c:v>
                </c:pt>
                <c:pt idx="365">
                  <c:v>7.1750642881696035E-5</c:v>
                </c:pt>
                <c:pt idx="366">
                  <c:v>7.2044580898646409E-5</c:v>
                </c:pt>
                <c:pt idx="367">
                  <c:v>7.2335056860536561E-5</c:v>
                </c:pt>
                <c:pt idx="368">
                  <c:v>7.2622068994782649E-5</c:v>
                </c:pt>
                <c:pt idx="369">
                  <c:v>7.2905615583014814E-5</c:v>
                </c:pt>
                <c:pt idx="370">
                  <c:v>7.3185694959200591E-5</c:v>
                </c:pt>
                <c:pt idx="371">
                  <c:v>7.3462305507848765E-5</c:v>
                </c:pt>
                <c:pt idx="372">
                  <c:v>7.3735445662289649E-5</c:v>
                </c:pt>
                <c:pt idx="373">
                  <c:v>7.4005113903028171E-5</c:v>
                </c:pt>
                <c:pt idx="374">
                  <c:v>7.4271308756166285E-5</c:v>
                </c:pt>
                <c:pt idx="375">
                  <c:v>7.453402879189148E-5</c:v>
                </c:pt>
                <c:pt idx="376">
                  <c:v>7.479327262302794E-5</c:v>
                </c:pt>
                <c:pt idx="377">
                  <c:v>7.504903890364805E-5</c:v>
                </c:pt>
                <c:pt idx="378">
                  <c:v>7.530132632774086E-5</c:v>
                </c:pt>
                <c:pt idx="379">
                  <c:v>7.5550133627935072E-5</c:v>
                </c:pt>
                <c:pt idx="380">
                  <c:v>7.5795459574274295E-5</c:v>
                </c:pt>
                <c:pt idx="381">
                  <c:v>7.60373029730418E-5</c:v>
                </c:pt>
                <c:pt idx="382">
                  <c:v>7.627566266563284E-5</c:v>
                </c:pt>
                <c:pt idx="383">
                  <c:v>7.6510537527472224E-5</c:v>
                </c:pt>
                <c:pt idx="384">
                  <c:v>7.6741926466975297E-5</c:v>
                </c:pt>
                <c:pt idx="385">
                  <c:v>7.6969828424550328E-5</c:v>
                </c:pt>
                <c:pt idx="386">
                  <c:v>7.7194242371640383E-5</c:v>
                </c:pt>
                <c:pt idx="387">
                  <c:v>7.7415167309803141E-5</c:v>
                </c:pt>
                <c:pt idx="388">
                  <c:v>7.7632602269827087E-5</c:v>
                </c:pt>
                <c:pt idx="389">
                  <c:v>7.7846546310882179E-5</c:v>
                </c:pt>
                <c:pt idx="390">
                  <c:v>7.8056998519703851E-5</c:v>
                </c:pt>
                <c:pt idx="391">
                  <c:v>7.826395800980894E-5</c:v>
                </c:pt>
                <c:pt idx="392">
                  <c:v>7.8467423920741859E-5</c:v>
                </c:pt>
                <c:pt idx="393">
                  <c:v>7.8667395417350241E-5</c:v>
                </c:pt>
                <c:pt idx="394">
                  <c:v>7.8863871689088526E-5</c:v>
                </c:pt>
                <c:pt idx="395">
                  <c:v>7.9056851949348386E-5</c:v>
                </c:pt>
                <c:pt idx="396">
                  <c:v>7.9246335434815117E-5</c:v>
                </c:pt>
                <c:pt idx="397">
                  <c:v>7.9432321404848517E-5</c:v>
                </c:pt>
                <c:pt idx="398">
                  <c:v>7.9614809140887891E-5</c:v>
                </c:pt>
                <c:pt idx="399">
                  <c:v>7.97937979458797E-5</c:v>
                </c:pt>
                <c:pt idx="400">
                  <c:v>7.9969287143727164E-5</c:v>
                </c:pt>
                <c:pt idx="401">
                  <c:v>8.0141276078761012E-5</c:v>
                </c:pt>
                <c:pt idx="402">
                  <c:v>8.0309764115230677E-5</c:v>
                </c:pt>
                <c:pt idx="403">
                  <c:v>8.0474750636814793E-5</c:v>
                </c:pt>
                <c:pt idx="404">
                  <c:v>8.0636235046150639E-5</c:v>
                </c:pt>
                <c:pt idx="405">
                  <c:v>8.0794216764381617E-5</c:v>
                </c:pt>
                <c:pt idx="406">
                  <c:v>8.0948695230722314E-5</c:v>
                </c:pt>
                <c:pt idx="407">
                  <c:v>8.1099669902040148E-5</c:v>
                </c:pt>
                <c:pt idx="408">
                  <c:v>8.1247140252453426E-5</c:v>
                </c:pt>
                <c:pt idx="409">
                  <c:v>8.139110577294484E-5</c:v>
                </c:pt>
                <c:pt idx="410">
                  <c:v>8.1531565970990318E-5</c:v>
                </c:pt>
                <c:pt idx="411">
                  <c:v>8.1668520370202093E-5</c:v>
                </c:pt>
                <c:pt idx="412">
                  <c:v>8.1801968509986157E-5</c:v>
                </c:pt>
                <c:pt idx="413">
                  <c:v>8.1931909945213077E-5</c:v>
                </c:pt>
                <c:pt idx="414">
                  <c:v>8.2058344245902054E-5</c:v>
                </c:pt>
                <c:pt idx="415">
                  <c:v>8.2181270996917714E-5</c:v>
                </c:pt>
                <c:pt idx="416">
                  <c:v>8.2300689797679068E-5</c:v>
                </c:pt>
                <c:pt idx="417">
                  <c:v>8.2416600261880666E-5</c:v>
                </c:pt>
                <c:pt idx="418">
                  <c:v>8.2529002017224829E-5</c:v>
                </c:pt>
                <c:pt idx="419">
                  <c:v>8.2637894705165602E-5</c:v>
                </c:pt>
                <c:pt idx="420">
                  <c:v>8.2743277980663191E-5</c:v>
                </c:pt>
                <c:pt idx="421">
                  <c:v>8.2845151511948994E-5</c:v>
                </c:pt>
                <c:pt idx="422">
                  <c:v>8.294351498030102E-5</c:v>
                </c:pt>
                <c:pt idx="423">
                  <c:v>8.3038368079829108E-5</c:v>
                </c:pt>
                <c:pt idx="424">
                  <c:v>8.3129710517269758E-5</c:v>
                </c:pt>
                <c:pt idx="425">
                  <c:v>8.3217542011790593E-5</c:v>
                </c:pt>
                <c:pt idx="426">
                  <c:v>8.3301862294803738E-5</c:v>
                </c:pt>
                <c:pt idx="427">
                  <c:v>8.3382671109788315E-5</c:v>
                </c:pt>
                <c:pt idx="428">
                  <c:v>8.3459968212121481E-5</c:v>
                </c:pt>
                <c:pt idx="429">
                  <c:v>8.3533753368918154E-5</c:v>
                </c:pt>
                <c:pt idx="430">
                  <c:v>8.3604026358878778E-5</c:v>
                </c:pt>
                <c:pt idx="431">
                  <c:v>8.3670786972145494E-5</c:v>
                </c:pt>
                <c:pt idx="432">
                  <c:v>8.3734035010166053E-5</c:v>
                </c:pt>
                <c:pt idx="433">
                  <c:v>8.3793770285565478E-5</c:v>
                </c:pt>
                <c:pt idx="434">
                  <c:v>8.3849992622025499E-5</c:v>
                </c:pt>
                <c:pt idx="435">
                  <c:v>8.3902701854171377E-5</c:v>
                </c:pt>
                <c:pt idx="436">
                  <c:v>8.3951897827466002E-5</c:v>
                </c:pt>
                <c:pt idx="437">
                  <c:v>8.3997580398111288E-5</c:v>
                </c:pt>
                <c:pt idx="438">
                  <c:v>8.403974943295657E-5</c:v>
                </c:pt>
                <c:pt idx="439">
                  <c:v>8.4078404809414183E-5</c:v>
                </c:pt>
                <c:pt idx="440">
                  <c:v>8.4113546415381569E-5</c:v>
                </c:pt>
                <c:pt idx="441">
                  <c:v>8.414517414917059E-5</c:v>
                </c:pt>
                <c:pt idx="442">
                  <c:v>8.4173287919443152E-5</c:v>
                </c:pt>
                <c:pt idx="443">
                  <c:v>8.4197887645153825E-5</c:v>
                </c:pt>
                <c:pt idx="444">
                  <c:v>8.4218973255498667E-5</c:v>
                </c:pt>
                <c:pt idx="445">
                  <c:v>8.4236544689870855E-5</c:v>
                </c:pt>
                <c:pt idx="446">
                  <c:v>8.4250601897822695E-5</c:v>
                </c:pt>
                <c:pt idx="447">
                  <c:v>8.4261144839033764E-5</c:v>
                </c:pt>
                <c:pt idx="448">
                  <c:v>8.4268173483285897E-5</c:v>
                </c:pt>
                <c:pt idx="449">
                  <c:v>8.4271687810444118E-5</c:v>
                </c:pt>
                <c:pt idx="450">
                  <c:v>8.4271687810444105E-5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21-42C3-82B9-F5DCD8EEEC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948191"/>
        <c:axId val="2025948607"/>
      </c:scatterChart>
      <c:valAx>
        <c:axId val="20259481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5948607"/>
        <c:crosses val="autoZero"/>
        <c:crossBetween val="midCat"/>
      </c:valAx>
      <c:valAx>
        <c:axId val="202594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59481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N(x)</a:t>
            </a:r>
          </a:p>
        </c:rich>
      </c:tx>
      <c:layout>
        <c:manualLayout>
          <c:xMode val="edge"/>
          <c:yMode val="edge"/>
          <c:x val="0.4681734470691163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7'!$B$54:$B$685</c:f>
              <c:numCache>
                <c:formatCode>General</c:formatCode>
                <c:ptCount val="63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  <c:pt idx="631">
                  <c:v>63.1</c:v>
                </c:pt>
              </c:numCache>
            </c:numRef>
          </c:xVal>
          <c:yVal>
            <c:numRef>
              <c:f>'Arbre 7'!$C$54:$C$685</c:f>
              <c:numCache>
                <c:formatCode>General</c:formatCode>
                <c:ptCount val="63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-1396.6998684018731</c:v>
                </c:pt>
                <c:pt idx="181">
                  <c:v>-1396.6998684018731</c:v>
                </c:pt>
                <c:pt idx="182">
                  <c:v>-1396.6998684018731</c:v>
                </c:pt>
                <c:pt idx="183">
                  <c:v>-1396.6998684018731</c:v>
                </c:pt>
                <c:pt idx="184">
                  <c:v>-1396.6998684018731</c:v>
                </c:pt>
                <c:pt idx="185">
                  <c:v>-1396.6998684018731</c:v>
                </c:pt>
                <c:pt idx="186">
                  <c:v>-1396.6998684018731</c:v>
                </c:pt>
                <c:pt idx="187">
                  <c:v>-1396.6998684018731</c:v>
                </c:pt>
                <c:pt idx="188">
                  <c:v>-1396.6998684018731</c:v>
                </c:pt>
                <c:pt idx="189">
                  <c:v>-1396.6998684018731</c:v>
                </c:pt>
                <c:pt idx="190">
                  <c:v>-1396.6998684018731</c:v>
                </c:pt>
                <c:pt idx="191">
                  <c:v>-1396.6998684018731</c:v>
                </c:pt>
                <c:pt idx="192">
                  <c:v>-1396.6998684018731</c:v>
                </c:pt>
                <c:pt idx="193">
                  <c:v>-1396.6998684018731</c:v>
                </c:pt>
                <c:pt idx="194">
                  <c:v>-1396.6998684018731</c:v>
                </c:pt>
                <c:pt idx="195">
                  <c:v>-1396.6998684018731</c:v>
                </c:pt>
                <c:pt idx="196">
                  <c:v>-1396.6998684018731</c:v>
                </c:pt>
                <c:pt idx="197">
                  <c:v>-1396.6998684018731</c:v>
                </c:pt>
                <c:pt idx="198">
                  <c:v>-1396.6998684018731</c:v>
                </c:pt>
                <c:pt idx="199">
                  <c:v>-1396.6998684018731</c:v>
                </c:pt>
                <c:pt idx="200">
                  <c:v>-1396.6998684018731</c:v>
                </c:pt>
                <c:pt idx="201">
                  <c:v>-1396.6998684018731</c:v>
                </c:pt>
                <c:pt idx="202">
                  <c:v>-1396.6998684018731</c:v>
                </c:pt>
                <c:pt idx="203">
                  <c:v>-1396.6998684018731</c:v>
                </c:pt>
                <c:pt idx="204">
                  <c:v>-1396.6998684018731</c:v>
                </c:pt>
                <c:pt idx="205">
                  <c:v>-1396.6998684018731</c:v>
                </c:pt>
                <c:pt idx="206">
                  <c:v>-1396.6998684018731</c:v>
                </c:pt>
                <c:pt idx="207">
                  <c:v>-1396.6998684018731</c:v>
                </c:pt>
                <c:pt idx="208">
                  <c:v>-1396.6998684018731</c:v>
                </c:pt>
                <c:pt idx="209">
                  <c:v>-1396.6998684018731</c:v>
                </c:pt>
                <c:pt idx="210">
                  <c:v>-1396.6998684018731</c:v>
                </c:pt>
                <c:pt idx="211">
                  <c:v>-1396.6998684018731</c:v>
                </c:pt>
                <c:pt idx="212">
                  <c:v>-1396.6998684018731</c:v>
                </c:pt>
                <c:pt idx="213">
                  <c:v>-1396.6998684018731</c:v>
                </c:pt>
                <c:pt idx="214">
                  <c:v>-1396.6998684018731</c:v>
                </c:pt>
                <c:pt idx="215">
                  <c:v>-1396.6998684018731</c:v>
                </c:pt>
                <c:pt idx="216">
                  <c:v>-1396.6998684018731</c:v>
                </c:pt>
                <c:pt idx="217">
                  <c:v>-1396.6998684018731</c:v>
                </c:pt>
                <c:pt idx="218">
                  <c:v>-1396.6998684018731</c:v>
                </c:pt>
                <c:pt idx="219">
                  <c:v>-1396.6998684018731</c:v>
                </c:pt>
                <c:pt idx="220">
                  <c:v>-1396.6998684018731</c:v>
                </c:pt>
                <c:pt idx="221">
                  <c:v>-1396.6998684018731</c:v>
                </c:pt>
                <c:pt idx="222">
                  <c:v>-1396.6998684018731</c:v>
                </c:pt>
                <c:pt idx="223">
                  <c:v>-1396.6998684018731</c:v>
                </c:pt>
                <c:pt idx="224">
                  <c:v>-1396.6998684018731</c:v>
                </c:pt>
                <c:pt idx="225">
                  <c:v>-1396.6998684018731</c:v>
                </c:pt>
                <c:pt idx="226">
                  <c:v>-1396.6998684018731</c:v>
                </c:pt>
                <c:pt idx="227">
                  <c:v>-1396.6998684018731</c:v>
                </c:pt>
                <c:pt idx="228">
                  <c:v>-1396.6998684018731</c:v>
                </c:pt>
                <c:pt idx="229">
                  <c:v>-1396.6998684018731</c:v>
                </c:pt>
                <c:pt idx="230">
                  <c:v>-1396.6998684018731</c:v>
                </c:pt>
                <c:pt idx="231">
                  <c:v>-1396.6998684018731</c:v>
                </c:pt>
                <c:pt idx="232">
                  <c:v>-1396.6998684018731</c:v>
                </c:pt>
                <c:pt idx="233">
                  <c:v>-1396.6998684018731</c:v>
                </c:pt>
                <c:pt idx="234">
                  <c:v>-1396.6998684018731</c:v>
                </c:pt>
                <c:pt idx="235">
                  <c:v>-1396.6998684018731</c:v>
                </c:pt>
                <c:pt idx="236">
                  <c:v>-1396.6998684018731</c:v>
                </c:pt>
                <c:pt idx="237">
                  <c:v>-1396.6998684018731</c:v>
                </c:pt>
                <c:pt idx="238">
                  <c:v>-1396.6998684018731</c:v>
                </c:pt>
                <c:pt idx="239">
                  <c:v>-1396.6998684018731</c:v>
                </c:pt>
                <c:pt idx="240">
                  <c:v>-1396.6998684018731</c:v>
                </c:pt>
                <c:pt idx="241">
                  <c:v>-1396.6998684018731</c:v>
                </c:pt>
                <c:pt idx="242">
                  <c:v>-1396.6998684018731</c:v>
                </c:pt>
                <c:pt idx="243">
                  <c:v>-1396.6998684018731</c:v>
                </c:pt>
                <c:pt idx="244">
                  <c:v>-1396.6998684018731</c:v>
                </c:pt>
                <c:pt idx="245">
                  <c:v>-1396.6998684018731</c:v>
                </c:pt>
                <c:pt idx="246">
                  <c:v>-1396.6998684018731</c:v>
                </c:pt>
                <c:pt idx="247">
                  <c:v>-1396.6998684018731</c:v>
                </c:pt>
                <c:pt idx="248">
                  <c:v>-1396.6998684018731</c:v>
                </c:pt>
                <c:pt idx="249">
                  <c:v>-1396.6998684018731</c:v>
                </c:pt>
                <c:pt idx="250">
                  <c:v>-1396.6998684018731</c:v>
                </c:pt>
                <c:pt idx="251">
                  <c:v>-1396.6998684018731</c:v>
                </c:pt>
                <c:pt idx="252">
                  <c:v>-1396.6998684018731</c:v>
                </c:pt>
                <c:pt idx="253">
                  <c:v>-1396.6998684018731</c:v>
                </c:pt>
                <c:pt idx="254">
                  <c:v>-1396.6998684018731</c:v>
                </c:pt>
                <c:pt idx="255">
                  <c:v>-1396.6998684018731</c:v>
                </c:pt>
                <c:pt idx="256">
                  <c:v>-1396.6998684018731</c:v>
                </c:pt>
                <c:pt idx="257">
                  <c:v>-1396.6998684018731</c:v>
                </c:pt>
                <c:pt idx="258">
                  <c:v>-1396.6998684018731</c:v>
                </c:pt>
                <c:pt idx="259">
                  <c:v>-1396.6998684018731</c:v>
                </c:pt>
                <c:pt idx="260">
                  <c:v>-1396.6998684018731</c:v>
                </c:pt>
                <c:pt idx="261">
                  <c:v>-1396.6998684018731</c:v>
                </c:pt>
                <c:pt idx="262">
                  <c:v>-1396.6998684018731</c:v>
                </c:pt>
                <c:pt idx="263">
                  <c:v>-1396.6998684018731</c:v>
                </c:pt>
                <c:pt idx="264">
                  <c:v>-1396.6998684018731</c:v>
                </c:pt>
                <c:pt idx="265">
                  <c:v>-1396.6998684018731</c:v>
                </c:pt>
                <c:pt idx="266">
                  <c:v>-1396.6998684018731</c:v>
                </c:pt>
                <c:pt idx="267">
                  <c:v>-1396.6998684018731</c:v>
                </c:pt>
                <c:pt idx="268">
                  <c:v>-1396.6998684018731</c:v>
                </c:pt>
                <c:pt idx="269">
                  <c:v>-1396.6998684018731</c:v>
                </c:pt>
                <c:pt idx="270">
                  <c:v>-1396.6998684018731</c:v>
                </c:pt>
                <c:pt idx="271">
                  <c:v>-1396.6998684018731</c:v>
                </c:pt>
                <c:pt idx="272">
                  <c:v>-1396.6998684018731</c:v>
                </c:pt>
                <c:pt idx="273">
                  <c:v>-1396.6998684018731</c:v>
                </c:pt>
                <c:pt idx="274">
                  <c:v>-1396.6998684018731</c:v>
                </c:pt>
                <c:pt idx="275">
                  <c:v>-1396.6998684018731</c:v>
                </c:pt>
                <c:pt idx="276">
                  <c:v>-1396.6998684018731</c:v>
                </c:pt>
                <c:pt idx="277">
                  <c:v>-1396.6998684018731</c:v>
                </c:pt>
                <c:pt idx="278">
                  <c:v>-1396.6998684018731</c:v>
                </c:pt>
                <c:pt idx="279">
                  <c:v>-1396.6998684018731</c:v>
                </c:pt>
                <c:pt idx="280">
                  <c:v>-1396.6998684018731</c:v>
                </c:pt>
                <c:pt idx="281">
                  <c:v>-1396.6998684018731</c:v>
                </c:pt>
                <c:pt idx="282">
                  <c:v>-1396.6998684018731</c:v>
                </c:pt>
                <c:pt idx="283">
                  <c:v>-1396.6998684018731</c:v>
                </c:pt>
                <c:pt idx="284">
                  <c:v>-1396.6998684018731</c:v>
                </c:pt>
                <c:pt idx="285">
                  <c:v>-1396.6998684018731</c:v>
                </c:pt>
                <c:pt idx="286">
                  <c:v>-1396.6998684018731</c:v>
                </c:pt>
                <c:pt idx="287">
                  <c:v>-1396.6998684018731</c:v>
                </c:pt>
                <c:pt idx="288">
                  <c:v>-1396.6998684018731</c:v>
                </c:pt>
                <c:pt idx="289">
                  <c:v>-1396.6998684018731</c:v>
                </c:pt>
                <c:pt idx="290">
                  <c:v>-1396.6998684018731</c:v>
                </c:pt>
                <c:pt idx="291">
                  <c:v>-1396.6998684018731</c:v>
                </c:pt>
                <c:pt idx="292">
                  <c:v>-1396.6998684018731</c:v>
                </c:pt>
                <c:pt idx="293">
                  <c:v>-1396.6998684018731</c:v>
                </c:pt>
                <c:pt idx="294">
                  <c:v>-1396.6998684018731</c:v>
                </c:pt>
                <c:pt idx="295">
                  <c:v>-1396.6998684018731</c:v>
                </c:pt>
                <c:pt idx="296">
                  <c:v>-1396.6998684018731</c:v>
                </c:pt>
                <c:pt idx="297">
                  <c:v>-1396.6998684018731</c:v>
                </c:pt>
                <c:pt idx="298">
                  <c:v>-1396.6998684018731</c:v>
                </c:pt>
                <c:pt idx="299">
                  <c:v>-1396.6998684018731</c:v>
                </c:pt>
                <c:pt idx="300">
                  <c:v>-1396.6998684018731</c:v>
                </c:pt>
                <c:pt idx="301">
                  <c:v>-1396.6998684018731</c:v>
                </c:pt>
                <c:pt idx="302">
                  <c:v>-1396.6998684018731</c:v>
                </c:pt>
                <c:pt idx="303">
                  <c:v>-1396.6998684018731</c:v>
                </c:pt>
                <c:pt idx="304">
                  <c:v>-1396.6998684018731</c:v>
                </c:pt>
                <c:pt idx="305">
                  <c:v>-1396.6998684018731</c:v>
                </c:pt>
                <c:pt idx="306">
                  <c:v>-1396.6998684018731</c:v>
                </c:pt>
                <c:pt idx="307">
                  <c:v>-1396.6998684018731</c:v>
                </c:pt>
                <c:pt idx="308">
                  <c:v>-1396.6998684018731</c:v>
                </c:pt>
                <c:pt idx="309">
                  <c:v>-1396.6998684018731</c:v>
                </c:pt>
                <c:pt idx="310">
                  <c:v>-1396.6998684018731</c:v>
                </c:pt>
                <c:pt idx="311">
                  <c:v>-1396.6998684018731</c:v>
                </c:pt>
                <c:pt idx="312">
                  <c:v>-1396.6998684018731</c:v>
                </c:pt>
                <c:pt idx="313">
                  <c:v>-1396.6998684018731</c:v>
                </c:pt>
                <c:pt idx="314">
                  <c:v>-1396.6998684018731</c:v>
                </c:pt>
                <c:pt idx="315">
                  <c:v>-1396.6998684018731</c:v>
                </c:pt>
                <c:pt idx="316">
                  <c:v>-1396.6998684018731</c:v>
                </c:pt>
                <c:pt idx="317">
                  <c:v>-1396.6998684018731</c:v>
                </c:pt>
                <c:pt idx="318">
                  <c:v>-1396.6998684018731</c:v>
                </c:pt>
                <c:pt idx="319">
                  <c:v>-1396.6998684018731</c:v>
                </c:pt>
                <c:pt idx="320">
                  <c:v>-1396.6998684018731</c:v>
                </c:pt>
                <c:pt idx="321">
                  <c:v>-1396.6998684018731</c:v>
                </c:pt>
                <c:pt idx="322">
                  <c:v>-1396.6998684018731</c:v>
                </c:pt>
                <c:pt idx="323">
                  <c:v>-1396.6998684018731</c:v>
                </c:pt>
                <c:pt idx="324">
                  <c:v>-1396.6998684018731</c:v>
                </c:pt>
                <c:pt idx="325">
                  <c:v>-1396.6998684018731</c:v>
                </c:pt>
                <c:pt idx="326">
                  <c:v>-1396.6998684018731</c:v>
                </c:pt>
                <c:pt idx="327">
                  <c:v>-1396.6998684018731</c:v>
                </c:pt>
                <c:pt idx="328">
                  <c:v>-1396.6998684018731</c:v>
                </c:pt>
                <c:pt idx="329">
                  <c:v>-1396.6998684018731</c:v>
                </c:pt>
                <c:pt idx="330">
                  <c:v>-1396.6998684018731</c:v>
                </c:pt>
                <c:pt idx="331">
                  <c:v>-1396.6998684018731</c:v>
                </c:pt>
                <c:pt idx="332">
                  <c:v>-1396.6998684018731</c:v>
                </c:pt>
                <c:pt idx="333">
                  <c:v>-1396.6998684018731</c:v>
                </c:pt>
                <c:pt idx="334">
                  <c:v>-1396.6998684018731</c:v>
                </c:pt>
                <c:pt idx="335">
                  <c:v>-1396.6998684018731</c:v>
                </c:pt>
                <c:pt idx="336">
                  <c:v>-1396.6998684018731</c:v>
                </c:pt>
                <c:pt idx="337">
                  <c:v>-1396.6998684018731</c:v>
                </c:pt>
                <c:pt idx="338">
                  <c:v>-1396.6998684018731</c:v>
                </c:pt>
                <c:pt idx="339">
                  <c:v>-1396.6998684018731</c:v>
                </c:pt>
                <c:pt idx="340">
                  <c:v>-1396.6998684018731</c:v>
                </c:pt>
                <c:pt idx="341">
                  <c:v>-1396.6998684018731</c:v>
                </c:pt>
                <c:pt idx="342">
                  <c:v>-1396.6998684018731</c:v>
                </c:pt>
                <c:pt idx="343">
                  <c:v>-1396.6998684018731</c:v>
                </c:pt>
                <c:pt idx="344">
                  <c:v>-1396.6998684018731</c:v>
                </c:pt>
                <c:pt idx="345">
                  <c:v>-1396.6998684018731</c:v>
                </c:pt>
                <c:pt idx="346">
                  <c:v>-1396.6998684018731</c:v>
                </c:pt>
                <c:pt idx="347">
                  <c:v>-1396.6998684018731</c:v>
                </c:pt>
                <c:pt idx="348">
                  <c:v>-1396.6998684018731</c:v>
                </c:pt>
                <c:pt idx="349">
                  <c:v>-1396.6998684018731</c:v>
                </c:pt>
                <c:pt idx="350">
                  <c:v>-1396.6998684018731</c:v>
                </c:pt>
                <c:pt idx="351">
                  <c:v>-1396.6998684018731</c:v>
                </c:pt>
                <c:pt idx="352">
                  <c:v>-1396.6998684018731</c:v>
                </c:pt>
                <c:pt idx="353">
                  <c:v>-1396.6998684018731</c:v>
                </c:pt>
                <c:pt idx="354">
                  <c:v>-1396.6998684018731</c:v>
                </c:pt>
                <c:pt idx="355">
                  <c:v>-1396.6998684018731</c:v>
                </c:pt>
                <c:pt idx="356">
                  <c:v>-1396.6998684018731</c:v>
                </c:pt>
                <c:pt idx="357">
                  <c:v>-1396.6998684018731</c:v>
                </c:pt>
                <c:pt idx="358">
                  <c:v>-1396.6998684018731</c:v>
                </c:pt>
                <c:pt idx="359">
                  <c:v>-1396.6998684018731</c:v>
                </c:pt>
                <c:pt idx="360">
                  <c:v>-1396.6998684018731</c:v>
                </c:pt>
                <c:pt idx="361">
                  <c:v>-1396.6998684018731</c:v>
                </c:pt>
                <c:pt idx="362">
                  <c:v>-1396.6998684018731</c:v>
                </c:pt>
                <c:pt idx="363">
                  <c:v>-1396.6998684018731</c:v>
                </c:pt>
                <c:pt idx="364">
                  <c:v>-1396.6998684018731</c:v>
                </c:pt>
                <c:pt idx="365">
                  <c:v>-1396.6998684018731</c:v>
                </c:pt>
                <c:pt idx="366">
                  <c:v>-1396.6998684018731</c:v>
                </c:pt>
                <c:pt idx="367">
                  <c:v>-1396.6998684018731</c:v>
                </c:pt>
                <c:pt idx="368">
                  <c:v>-1396.6998684018731</c:v>
                </c:pt>
                <c:pt idx="369">
                  <c:v>-1396.6998684018731</c:v>
                </c:pt>
                <c:pt idx="370">
                  <c:v>-1396.6998684018731</c:v>
                </c:pt>
                <c:pt idx="371">
                  <c:v>-1396.6998684018731</c:v>
                </c:pt>
                <c:pt idx="372">
                  <c:v>-1396.6998684018731</c:v>
                </c:pt>
                <c:pt idx="373">
                  <c:v>-1396.6998684018731</c:v>
                </c:pt>
                <c:pt idx="374">
                  <c:v>-1396.6998684018731</c:v>
                </c:pt>
                <c:pt idx="375">
                  <c:v>-1396.6998684018731</c:v>
                </c:pt>
                <c:pt idx="376">
                  <c:v>-1396.6998684018731</c:v>
                </c:pt>
                <c:pt idx="377">
                  <c:v>-1396.6998684018731</c:v>
                </c:pt>
                <c:pt idx="378">
                  <c:v>-1396.6998684018731</c:v>
                </c:pt>
                <c:pt idx="379">
                  <c:v>-1396.6998684018731</c:v>
                </c:pt>
                <c:pt idx="380">
                  <c:v>-1396.6998684018731</c:v>
                </c:pt>
                <c:pt idx="381">
                  <c:v>-1396.6998684018731</c:v>
                </c:pt>
                <c:pt idx="382">
                  <c:v>-1396.6998684018731</c:v>
                </c:pt>
                <c:pt idx="383">
                  <c:v>-1396.6998684018731</c:v>
                </c:pt>
                <c:pt idx="384">
                  <c:v>-1396.6998684018731</c:v>
                </c:pt>
                <c:pt idx="385">
                  <c:v>-1396.6998684018731</c:v>
                </c:pt>
                <c:pt idx="386">
                  <c:v>-1396.6998684018731</c:v>
                </c:pt>
                <c:pt idx="387">
                  <c:v>-1396.6998684018731</c:v>
                </c:pt>
                <c:pt idx="388">
                  <c:v>-1396.6998684018731</c:v>
                </c:pt>
                <c:pt idx="389">
                  <c:v>-1396.6998684018731</c:v>
                </c:pt>
                <c:pt idx="390">
                  <c:v>-1396.6998684018731</c:v>
                </c:pt>
                <c:pt idx="391">
                  <c:v>-1396.6998684018731</c:v>
                </c:pt>
                <c:pt idx="392">
                  <c:v>-1396.6998684018731</c:v>
                </c:pt>
                <c:pt idx="393">
                  <c:v>-1396.6998684018731</c:v>
                </c:pt>
                <c:pt idx="394">
                  <c:v>-1396.6998684018731</c:v>
                </c:pt>
                <c:pt idx="395">
                  <c:v>-1396.6998684018731</c:v>
                </c:pt>
                <c:pt idx="396">
                  <c:v>-1396.6998684018731</c:v>
                </c:pt>
                <c:pt idx="397">
                  <c:v>-1396.6998684018731</c:v>
                </c:pt>
                <c:pt idx="398">
                  <c:v>-1396.6998684018731</c:v>
                </c:pt>
                <c:pt idx="399">
                  <c:v>-1396.6998684018731</c:v>
                </c:pt>
                <c:pt idx="400">
                  <c:v>-1396.6998684018731</c:v>
                </c:pt>
                <c:pt idx="401">
                  <c:v>-1396.6998684018731</c:v>
                </c:pt>
                <c:pt idx="402">
                  <c:v>-1396.6998684018731</c:v>
                </c:pt>
                <c:pt idx="403">
                  <c:v>-1396.6998684018731</c:v>
                </c:pt>
                <c:pt idx="404">
                  <c:v>-1396.6998684018731</c:v>
                </c:pt>
                <c:pt idx="405">
                  <c:v>-1396.6998684018731</c:v>
                </c:pt>
                <c:pt idx="406">
                  <c:v>-1396.6998684018731</c:v>
                </c:pt>
                <c:pt idx="407">
                  <c:v>-1396.6998684018731</c:v>
                </c:pt>
                <c:pt idx="408">
                  <c:v>-1396.6998684018731</c:v>
                </c:pt>
                <c:pt idx="409">
                  <c:v>-1396.6998684018731</c:v>
                </c:pt>
                <c:pt idx="410">
                  <c:v>-1396.6998684018731</c:v>
                </c:pt>
                <c:pt idx="411">
                  <c:v>-1396.6998684018731</c:v>
                </c:pt>
                <c:pt idx="412">
                  <c:v>-1396.6998684018731</c:v>
                </c:pt>
                <c:pt idx="413">
                  <c:v>-1396.6998684018731</c:v>
                </c:pt>
                <c:pt idx="414">
                  <c:v>-1396.6998684018731</c:v>
                </c:pt>
                <c:pt idx="415">
                  <c:v>-1396.6998684018731</c:v>
                </c:pt>
                <c:pt idx="416">
                  <c:v>-1396.6998684018731</c:v>
                </c:pt>
                <c:pt idx="417">
                  <c:v>-1396.6998684018731</c:v>
                </c:pt>
                <c:pt idx="418">
                  <c:v>-1396.6998684018731</c:v>
                </c:pt>
                <c:pt idx="419">
                  <c:v>-1396.6998684018731</c:v>
                </c:pt>
                <c:pt idx="420">
                  <c:v>-1396.6998684018731</c:v>
                </c:pt>
                <c:pt idx="421">
                  <c:v>-1396.6998684018731</c:v>
                </c:pt>
                <c:pt idx="422">
                  <c:v>-1396.6998684018731</c:v>
                </c:pt>
                <c:pt idx="423">
                  <c:v>-1396.6998684018731</c:v>
                </c:pt>
                <c:pt idx="424">
                  <c:v>-1396.6998684018731</c:v>
                </c:pt>
                <c:pt idx="425">
                  <c:v>-1396.6998684018731</c:v>
                </c:pt>
                <c:pt idx="426">
                  <c:v>-1396.6998684018731</c:v>
                </c:pt>
                <c:pt idx="427">
                  <c:v>-1396.6998684018731</c:v>
                </c:pt>
                <c:pt idx="428">
                  <c:v>-1396.6998684018731</c:v>
                </c:pt>
                <c:pt idx="429">
                  <c:v>-1396.6998684018731</c:v>
                </c:pt>
                <c:pt idx="430">
                  <c:v>-1396.6998684018731</c:v>
                </c:pt>
                <c:pt idx="431">
                  <c:v>-1396.6998684018731</c:v>
                </c:pt>
                <c:pt idx="432">
                  <c:v>-1396.6998684018731</c:v>
                </c:pt>
                <c:pt idx="433">
                  <c:v>-1396.6998684018731</c:v>
                </c:pt>
                <c:pt idx="434">
                  <c:v>-1396.6998684018731</c:v>
                </c:pt>
                <c:pt idx="435">
                  <c:v>-1396.6998684018731</c:v>
                </c:pt>
                <c:pt idx="436">
                  <c:v>-1396.6998684018731</c:v>
                </c:pt>
                <c:pt idx="437">
                  <c:v>-1396.6998684018731</c:v>
                </c:pt>
                <c:pt idx="438">
                  <c:v>-1396.6998684018731</c:v>
                </c:pt>
                <c:pt idx="439">
                  <c:v>-1396.6998684018731</c:v>
                </c:pt>
                <c:pt idx="440">
                  <c:v>-1396.6998684018731</c:v>
                </c:pt>
                <c:pt idx="441">
                  <c:v>-1396.6998684018731</c:v>
                </c:pt>
                <c:pt idx="442">
                  <c:v>-1396.6998684018731</c:v>
                </c:pt>
                <c:pt idx="443">
                  <c:v>-1396.6998684018731</c:v>
                </c:pt>
                <c:pt idx="444">
                  <c:v>-1396.6998684018731</c:v>
                </c:pt>
                <c:pt idx="445">
                  <c:v>-1396.6998684018731</c:v>
                </c:pt>
                <c:pt idx="446">
                  <c:v>-1396.6998684018731</c:v>
                </c:pt>
                <c:pt idx="447">
                  <c:v>-1396.6998684018731</c:v>
                </c:pt>
                <c:pt idx="448">
                  <c:v>-1396.6998684018731</c:v>
                </c:pt>
                <c:pt idx="449">
                  <c:v>-1396.6998684018731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C8-4DD3-A876-E0B61BC861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6876352"/>
        <c:axId val="1306876768"/>
      </c:scatterChart>
      <c:valAx>
        <c:axId val="13068763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06876768"/>
        <c:crosses val="autoZero"/>
        <c:crossBetween val="midCat"/>
      </c:valAx>
      <c:valAx>
        <c:axId val="1306876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06876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Ty(x)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7'!$B$54:$B$685</c:f>
              <c:numCache>
                <c:formatCode>General</c:formatCode>
                <c:ptCount val="63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  <c:pt idx="631">
                  <c:v>63.1</c:v>
                </c:pt>
              </c:numCache>
            </c:numRef>
          </c:xVal>
          <c:yVal>
            <c:numRef>
              <c:f>'Arbre 7'!$D$54:$D$685</c:f>
              <c:numCache>
                <c:formatCode>General</c:formatCode>
                <c:ptCount val="632"/>
                <c:pt idx="0">
                  <c:v>-604.78878374920225</c:v>
                </c:pt>
                <c:pt idx="1">
                  <c:v>-604.78878374920225</c:v>
                </c:pt>
                <c:pt idx="2">
                  <c:v>-604.78878374920225</c:v>
                </c:pt>
                <c:pt idx="3">
                  <c:v>-604.78878374920225</c:v>
                </c:pt>
                <c:pt idx="4">
                  <c:v>-604.78878374920225</c:v>
                </c:pt>
                <c:pt idx="5">
                  <c:v>-604.78878374920225</c:v>
                </c:pt>
                <c:pt idx="6">
                  <c:v>-604.78878374920225</c:v>
                </c:pt>
                <c:pt idx="7">
                  <c:v>-604.78878374920225</c:v>
                </c:pt>
                <c:pt idx="8">
                  <c:v>-604.78878374920225</c:v>
                </c:pt>
                <c:pt idx="9">
                  <c:v>-604.78878374920225</c:v>
                </c:pt>
                <c:pt idx="10">
                  <c:v>-604.78878374920225</c:v>
                </c:pt>
                <c:pt idx="11">
                  <c:v>-604.78878374920225</c:v>
                </c:pt>
                <c:pt idx="12">
                  <c:v>-604.78878374920225</c:v>
                </c:pt>
                <c:pt idx="13">
                  <c:v>-604.78878374920225</c:v>
                </c:pt>
                <c:pt idx="14">
                  <c:v>-604.78878374920225</c:v>
                </c:pt>
                <c:pt idx="15">
                  <c:v>-604.78878374920225</c:v>
                </c:pt>
                <c:pt idx="16">
                  <c:v>-604.78878374920225</c:v>
                </c:pt>
                <c:pt idx="17">
                  <c:v>-604.78878374920225</c:v>
                </c:pt>
                <c:pt idx="18">
                  <c:v>-604.78878374920225</c:v>
                </c:pt>
                <c:pt idx="19">
                  <c:v>-604.78878374920225</c:v>
                </c:pt>
                <c:pt idx="20">
                  <c:v>-604.78878374920225</c:v>
                </c:pt>
                <c:pt idx="21">
                  <c:v>-604.78878374920225</c:v>
                </c:pt>
                <c:pt idx="22">
                  <c:v>-604.78878374920225</c:v>
                </c:pt>
                <c:pt idx="23">
                  <c:v>-604.78878374920225</c:v>
                </c:pt>
                <c:pt idx="24">
                  <c:v>-604.78878374920225</c:v>
                </c:pt>
                <c:pt idx="25">
                  <c:v>-604.78878374920225</c:v>
                </c:pt>
                <c:pt idx="26">
                  <c:v>-604.78878374920225</c:v>
                </c:pt>
                <c:pt idx="27">
                  <c:v>-604.78878374920225</c:v>
                </c:pt>
                <c:pt idx="28">
                  <c:v>-604.78878374920225</c:v>
                </c:pt>
                <c:pt idx="29">
                  <c:v>-604.78878374920225</c:v>
                </c:pt>
                <c:pt idx="30">
                  <c:v>-604.78878374920225</c:v>
                </c:pt>
                <c:pt idx="31">
                  <c:v>-604.78878374920225</c:v>
                </c:pt>
                <c:pt idx="32">
                  <c:v>-604.78878374920225</c:v>
                </c:pt>
                <c:pt idx="33">
                  <c:v>-604.78878374920225</c:v>
                </c:pt>
                <c:pt idx="34">
                  <c:v>-604.78878374920225</c:v>
                </c:pt>
                <c:pt idx="35">
                  <c:v>-604.78878374920225</c:v>
                </c:pt>
                <c:pt idx="36">
                  <c:v>-604.78878374920225</c:v>
                </c:pt>
                <c:pt idx="37">
                  <c:v>-604.78878374920225</c:v>
                </c:pt>
                <c:pt idx="38">
                  <c:v>-604.78878374920225</c:v>
                </c:pt>
                <c:pt idx="39">
                  <c:v>-604.78878374920225</c:v>
                </c:pt>
                <c:pt idx="40">
                  <c:v>-604.78878374920225</c:v>
                </c:pt>
                <c:pt idx="41">
                  <c:v>-604.78878374920225</c:v>
                </c:pt>
                <c:pt idx="42">
                  <c:v>-604.78878374920225</c:v>
                </c:pt>
                <c:pt idx="43">
                  <c:v>-604.78878374920225</c:v>
                </c:pt>
                <c:pt idx="44">
                  <c:v>-604.78878374920225</c:v>
                </c:pt>
                <c:pt idx="45">
                  <c:v>-604.78878374920225</c:v>
                </c:pt>
                <c:pt idx="46">
                  <c:v>-604.78878374920225</c:v>
                </c:pt>
                <c:pt idx="47">
                  <c:v>-604.78878374920225</c:v>
                </c:pt>
                <c:pt idx="48">
                  <c:v>-604.78878374920225</c:v>
                </c:pt>
                <c:pt idx="49">
                  <c:v>-604.78878374920225</c:v>
                </c:pt>
                <c:pt idx="50">
                  <c:v>-604.78878374920225</c:v>
                </c:pt>
                <c:pt idx="51">
                  <c:v>-604.78878374920225</c:v>
                </c:pt>
                <c:pt idx="52">
                  <c:v>-604.78878374920225</c:v>
                </c:pt>
                <c:pt idx="53">
                  <c:v>-604.78878374920225</c:v>
                </c:pt>
                <c:pt idx="54">
                  <c:v>-604.78878374920225</c:v>
                </c:pt>
                <c:pt idx="55">
                  <c:v>-604.78878374920225</c:v>
                </c:pt>
                <c:pt idx="56">
                  <c:v>-604.78878374920225</c:v>
                </c:pt>
                <c:pt idx="57">
                  <c:v>-604.78878374920225</c:v>
                </c:pt>
                <c:pt idx="58">
                  <c:v>-604.78878374920225</c:v>
                </c:pt>
                <c:pt idx="59">
                  <c:v>-604.78878374920225</c:v>
                </c:pt>
                <c:pt idx="60">
                  <c:v>-604.78878374920225</c:v>
                </c:pt>
                <c:pt idx="61">
                  <c:v>-604.78878374920225</c:v>
                </c:pt>
                <c:pt idx="62">
                  <c:v>-604.78878374920225</c:v>
                </c:pt>
                <c:pt idx="63">
                  <c:v>-604.78878374920225</c:v>
                </c:pt>
                <c:pt idx="64">
                  <c:v>-604.78878374920225</c:v>
                </c:pt>
                <c:pt idx="65">
                  <c:v>-604.78878374920225</c:v>
                </c:pt>
                <c:pt idx="66">
                  <c:v>-604.78878374920225</c:v>
                </c:pt>
                <c:pt idx="67">
                  <c:v>-604.78878374920225</c:v>
                </c:pt>
                <c:pt idx="68">
                  <c:v>-604.78878374920225</c:v>
                </c:pt>
                <c:pt idx="69">
                  <c:v>-604.78878374920225</c:v>
                </c:pt>
                <c:pt idx="70">
                  <c:v>-604.78878374920225</c:v>
                </c:pt>
                <c:pt idx="71">
                  <c:v>-604.78878374920225</c:v>
                </c:pt>
                <c:pt idx="72">
                  <c:v>-604.78878374920225</c:v>
                </c:pt>
                <c:pt idx="73">
                  <c:v>-604.78878374920225</c:v>
                </c:pt>
                <c:pt idx="74">
                  <c:v>-604.78878374920225</c:v>
                </c:pt>
                <c:pt idx="75">
                  <c:v>-604.78878374920225</c:v>
                </c:pt>
                <c:pt idx="76">
                  <c:v>-604.78878374920225</c:v>
                </c:pt>
                <c:pt idx="77">
                  <c:v>-604.78878374920225</c:v>
                </c:pt>
                <c:pt idx="78">
                  <c:v>-604.78878374920225</c:v>
                </c:pt>
                <c:pt idx="79">
                  <c:v>-604.78878374920225</c:v>
                </c:pt>
                <c:pt idx="80">
                  <c:v>-604.78878374920225</c:v>
                </c:pt>
                <c:pt idx="81">
                  <c:v>-604.78878374920225</c:v>
                </c:pt>
                <c:pt idx="82">
                  <c:v>-604.78878374920225</c:v>
                </c:pt>
                <c:pt idx="83">
                  <c:v>-604.78878374920225</c:v>
                </c:pt>
                <c:pt idx="84">
                  <c:v>-604.78878374920225</c:v>
                </c:pt>
                <c:pt idx="85">
                  <c:v>-604.78878374920225</c:v>
                </c:pt>
                <c:pt idx="86">
                  <c:v>-604.78878374920225</c:v>
                </c:pt>
                <c:pt idx="87">
                  <c:v>-604.78878374920225</c:v>
                </c:pt>
                <c:pt idx="88">
                  <c:v>-604.78878374920225</c:v>
                </c:pt>
                <c:pt idx="89">
                  <c:v>-604.78878374920225</c:v>
                </c:pt>
                <c:pt idx="90">
                  <c:v>-604.78878374920225</c:v>
                </c:pt>
                <c:pt idx="91">
                  <c:v>-604.78878374920225</c:v>
                </c:pt>
                <c:pt idx="92">
                  <c:v>-604.78878374920225</c:v>
                </c:pt>
                <c:pt idx="93">
                  <c:v>-604.78878374920225</c:v>
                </c:pt>
                <c:pt idx="94">
                  <c:v>-604.78878374920225</c:v>
                </c:pt>
                <c:pt idx="95">
                  <c:v>-604.78878374920225</c:v>
                </c:pt>
                <c:pt idx="96">
                  <c:v>-604.78878374920225</c:v>
                </c:pt>
                <c:pt idx="97">
                  <c:v>-604.78878374920225</c:v>
                </c:pt>
                <c:pt idx="98">
                  <c:v>-604.78878374920225</c:v>
                </c:pt>
                <c:pt idx="99">
                  <c:v>-604.78878374920225</c:v>
                </c:pt>
                <c:pt idx="100">
                  <c:v>-604.78878374920225</c:v>
                </c:pt>
                <c:pt idx="101">
                  <c:v>-604.78878374920225</c:v>
                </c:pt>
                <c:pt idx="102">
                  <c:v>-604.78878374920225</c:v>
                </c:pt>
                <c:pt idx="103">
                  <c:v>-604.78878374920225</c:v>
                </c:pt>
                <c:pt idx="104">
                  <c:v>-604.78878374920225</c:v>
                </c:pt>
                <c:pt idx="105">
                  <c:v>-604.78878374920225</c:v>
                </c:pt>
                <c:pt idx="106">
                  <c:v>-604.78878374920225</c:v>
                </c:pt>
                <c:pt idx="107">
                  <c:v>-604.78878374920225</c:v>
                </c:pt>
                <c:pt idx="108">
                  <c:v>-604.78878374920225</c:v>
                </c:pt>
                <c:pt idx="109">
                  <c:v>-604.78878374920225</c:v>
                </c:pt>
                <c:pt idx="110">
                  <c:v>-604.78878374920225</c:v>
                </c:pt>
                <c:pt idx="111">
                  <c:v>-604.78878374920225</c:v>
                </c:pt>
                <c:pt idx="112">
                  <c:v>-604.78878374920225</c:v>
                </c:pt>
                <c:pt idx="113">
                  <c:v>-604.78878374920225</c:v>
                </c:pt>
                <c:pt idx="114">
                  <c:v>-604.78878374920225</c:v>
                </c:pt>
                <c:pt idx="115">
                  <c:v>-604.78878374920225</c:v>
                </c:pt>
                <c:pt idx="116">
                  <c:v>-604.78878374920225</c:v>
                </c:pt>
                <c:pt idx="117">
                  <c:v>-604.78878374920225</c:v>
                </c:pt>
                <c:pt idx="118">
                  <c:v>-604.78878374920225</c:v>
                </c:pt>
                <c:pt idx="119">
                  <c:v>-604.78878374920225</c:v>
                </c:pt>
                <c:pt idx="120">
                  <c:v>-604.78878374920225</c:v>
                </c:pt>
                <c:pt idx="121">
                  <c:v>-604.78878374920225</c:v>
                </c:pt>
                <c:pt idx="122">
                  <c:v>-604.78878374920225</c:v>
                </c:pt>
                <c:pt idx="123">
                  <c:v>-604.78878374920225</c:v>
                </c:pt>
                <c:pt idx="124">
                  <c:v>-604.78878374920225</c:v>
                </c:pt>
                <c:pt idx="125">
                  <c:v>-604.78878374920225</c:v>
                </c:pt>
                <c:pt idx="126">
                  <c:v>-604.78878374920225</c:v>
                </c:pt>
                <c:pt idx="127">
                  <c:v>-604.78878374920225</c:v>
                </c:pt>
                <c:pt idx="128">
                  <c:v>-604.78878374920225</c:v>
                </c:pt>
                <c:pt idx="129">
                  <c:v>-604.78878374920225</c:v>
                </c:pt>
                <c:pt idx="130">
                  <c:v>-604.78878374920225</c:v>
                </c:pt>
                <c:pt idx="131">
                  <c:v>-604.78878374920225</c:v>
                </c:pt>
                <c:pt idx="132">
                  <c:v>-604.78878374920225</c:v>
                </c:pt>
                <c:pt idx="133">
                  <c:v>-604.78878374920225</c:v>
                </c:pt>
                <c:pt idx="134">
                  <c:v>-604.78878374920225</c:v>
                </c:pt>
                <c:pt idx="135">
                  <c:v>-604.78878374920225</c:v>
                </c:pt>
                <c:pt idx="136">
                  <c:v>-604.78878374920225</c:v>
                </c:pt>
                <c:pt idx="137">
                  <c:v>-604.78878374920225</c:v>
                </c:pt>
                <c:pt idx="138">
                  <c:v>-604.78878374920225</c:v>
                </c:pt>
                <c:pt idx="139">
                  <c:v>-604.78878374920225</c:v>
                </c:pt>
                <c:pt idx="140">
                  <c:v>-604.78878374920225</c:v>
                </c:pt>
                <c:pt idx="141">
                  <c:v>-604.78878374920225</c:v>
                </c:pt>
                <c:pt idx="142">
                  <c:v>-604.78878374920225</c:v>
                </c:pt>
                <c:pt idx="143">
                  <c:v>-604.78878374920225</c:v>
                </c:pt>
                <c:pt idx="144">
                  <c:v>-604.78878374920225</c:v>
                </c:pt>
                <c:pt idx="145">
                  <c:v>-604.78878374920225</c:v>
                </c:pt>
                <c:pt idx="146">
                  <c:v>-604.78878374920225</c:v>
                </c:pt>
                <c:pt idx="147">
                  <c:v>-604.78878374920225</c:v>
                </c:pt>
                <c:pt idx="148">
                  <c:v>-604.78878374920225</c:v>
                </c:pt>
                <c:pt idx="149">
                  <c:v>-604.78878374920225</c:v>
                </c:pt>
                <c:pt idx="150">
                  <c:v>-604.78878374920225</c:v>
                </c:pt>
                <c:pt idx="151">
                  <c:v>-604.78878374920225</c:v>
                </c:pt>
                <c:pt idx="152">
                  <c:v>-604.78878374920225</c:v>
                </c:pt>
                <c:pt idx="153">
                  <c:v>-604.78878374920225</c:v>
                </c:pt>
                <c:pt idx="154">
                  <c:v>-604.78878374920225</c:v>
                </c:pt>
                <c:pt idx="155">
                  <c:v>-604.78878374920225</c:v>
                </c:pt>
                <c:pt idx="156">
                  <c:v>-604.78878374920225</c:v>
                </c:pt>
                <c:pt idx="157">
                  <c:v>-604.78878374920225</c:v>
                </c:pt>
                <c:pt idx="158">
                  <c:v>-604.78878374920225</c:v>
                </c:pt>
                <c:pt idx="159">
                  <c:v>-604.78878374920225</c:v>
                </c:pt>
                <c:pt idx="160">
                  <c:v>-604.78878374920225</c:v>
                </c:pt>
                <c:pt idx="161">
                  <c:v>-604.78878374920225</c:v>
                </c:pt>
                <c:pt idx="162">
                  <c:v>-604.78878374920225</c:v>
                </c:pt>
                <c:pt idx="163">
                  <c:v>-604.78878374920225</c:v>
                </c:pt>
                <c:pt idx="164">
                  <c:v>-604.78878374920225</c:v>
                </c:pt>
                <c:pt idx="165">
                  <c:v>-604.78878374920225</c:v>
                </c:pt>
                <c:pt idx="166">
                  <c:v>-604.78878374920225</c:v>
                </c:pt>
                <c:pt idx="167">
                  <c:v>-604.78878374920225</c:v>
                </c:pt>
                <c:pt idx="168">
                  <c:v>-604.78878374920225</c:v>
                </c:pt>
                <c:pt idx="169">
                  <c:v>-604.78878374920225</c:v>
                </c:pt>
                <c:pt idx="170">
                  <c:v>-604.78878374920225</c:v>
                </c:pt>
                <c:pt idx="171">
                  <c:v>-604.78878374920225</c:v>
                </c:pt>
                <c:pt idx="172">
                  <c:v>-604.78878374920225</c:v>
                </c:pt>
                <c:pt idx="173">
                  <c:v>-604.78878374920225</c:v>
                </c:pt>
                <c:pt idx="174">
                  <c:v>-604.78878374920225</c:v>
                </c:pt>
                <c:pt idx="175">
                  <c:v>-604.78878374920225</c:v>
                </c:pt>
                <c:pt idx="176">
                  <c:v>-604.78878374920225</c:v>
                </c:pt>
                <c:pt idx="177">
                  <c:v>-604.78878374920225</c:v>
                </c:pt>
                <c:pt idx="178">
                  <c:v>-604.78878374920225</c:v>
                </c:pt>
                <c:pt idx="179">
                  <c:v>-604.78878374920225</c:v>
                </c:pt>
                <c:pt idx="180">
                  <c:v>-725.74654049904279</c:v>
                </c:pt>
                <c:pt idx="181">
                  <c:v>-725.74654049904279</c:v>
                </c:pt>
                <c:pt idx="182">
                  <c:v>-725.74654049904279</c:v>
                </c:pt>
                <c:pt idx="183">
                  <c:v>-725.74654049904279</c:v>
                </c:pt>
                <c:pt idx="184">
                  <c:v>-725.74654049904279</c:v>
                </c:pt>
                <c:pt idx="185">
                  <c:v>-725.74654049904279</c:v>
                </c:pt>
                <c:pt idx="186">
                  <c:v>-725.74654049904279</c:v>
                </c:pt>
                <c:pt idx="187">
                  <c:v>-725.74654049904279</c:v>
                </c:pt>
                <c:pt idx="188">
                  <c:v>-725.74654049904279</c:v>
                </c:pt>
                <c:pt idx="189">
                  <c:v>-725.74654049904279</c:v>
                </c:pt>
                <c:pt idx="190">
                  <c:v>-725.74654049904279</c:v>
                </c:pt>
                <c:pt idx="191">
                  <c:v>-725.74654049904279</c:v>
                </c:pt>
                <c:pt idx="192">
                  <c:v>-725.74654049904279</c:v>
                </c:pt>
                <c:pt idx="193">
                  <c:v>-725.74654049904279</c:v>
                </c:pt>
                <c:pt idx="194">
                  <c:v>-725.74654049904279</c:v>
                </c:pt>
                <c:pt idx="195">
                  <c:v>-725.74654049904279</c:v>
                </c:pt>
                <c:pt idx="196">
                  <c:v>-725.74654049904279</c:v>
                </c:pt>
                <c:pt idx="197">
                  <c:v>-725.74654049904279</c:v>
                </c:pt>
                <c:pt idx="198">
                  <c:v>-725.74654049904279</c:v>
                </c:pt>
                <c:pt idx="199">
                  <c:v>-725.74654049904279</c:v>
                </c:pt>
                <c:pt idx="200">
                  <c:v>-725.74654049904279</c:v>
                </c:pt>
                <c:pt idx="201">
                  <c:v>-725.74654049904279</c:v>
                </c:pt>
                <c:pt idx="202">
                  <c:v>-725.74654049904279</c:v>
                </c:pt>
                <c:pt idx="203">
                  <c:v>-725.74654049904279</c:v>
                </c:pt>
                <c:pt idx="204">
                  <c:v>-725.74654049904279</c:v>
                </c:pt>
                <c:pt idx="205">
                  <c:v>-725.74654049904279</c:v>
                </c:pt>
                <c:pt idx="206">
                  <c:v>-725.74654049904279</c:v>
                </c:pt>
                <c:pt idx="207">
                  <c:v>-725.74654049904279</c:v>
                </c:pt>
                <c:pt idx="208">
                  <c:v>-725.74654049904279</c:v>
                </c:pt>
                <c:pt idx="209">
                  <c:v>-725.74654049904279</c:v>
                </c:pt>
                <c:pt idx="210">
                  <c:v>-725.74654049904279</c:v>
                </c:pt>
                <c:pt idx="211">
                  <c:v>-725.74654049904279</c:v>
                </c:pt>
                <c:pt idx="212">
                  <c:v>-725.74654049904279</c:v>
                </c:pt>
                <c:pt idx="213">
                  <c:v>-725.74654049904279</c:v>
                </c:pt>
                <c:pt idx="214">
                  <c:v>-725.74654049904279</c:v>
                </c:pt>
                <c:pt idx="215">
                  <c:v>-725.74654049904279</c:v>
                </c:pt>
                <c:pt idx="216">
                  <c:v>-725.74654049904279</c:v>
                </c:pt>
                <c:pt idx="217">
                  <c:v>-725.74654049904279</c:v>
                </c:pt>
                <c:pt idx="218">
                  <c:v>-725.74654049904279</c:v>
                </c:pt>
                <c:pt idx="219">
                  <c:v>-725.74654049904279</c:v>
                </c:pt>
                <c:pt idx="220">
                  <c:v>-725.74654049904279</c:v>
                </c:pt>
                <c:pt idx="221">
                  <c:v>-725.74654049904279</c:v>
                </c:pt>
                <c:pt idx="222">
                  <c:v>-725.74654049904279</c:v>
                </c:pt>
                <c:pt idx="223">
                  <c:v>-725.74654049904279</c:v>
                </c:pt>
                <c:pt idx="224">
                  <c:v>-725.74654049904279</c:v>
                </c:pt>
                <c:pt idx="225">
                  <c:v>-725.74654049904279</c:v>
                </c:pt>
                <c:pt idx="226">
                  <c:v>-725.74654049904279</c:v>
                </c:pt>
                <c:pt idx="227">
                  <c:v>-725.74654049904279</c:v>
                </c:pt>
                <c:pt idx="228">
                  <c:v>-725.74654049904279</c:v>
                </c:pt>
                <c:pt idx="229">
                  <c:v>-725.74654049904279</c:v>
                </c:pt>
                <c:pt idx="230">
                  <c:v>-725.74654049904279</c:v>
                </c:pt>
                <c:pt idx="231">
                  <c:v>-725.74654049904279</c:v>
                </c:pt>
                <c:pt idx="232">
                  <c:v>-725.74654049904279</c:v>
                </c:pt>
                <c:pt idx="233">
                  <c:v>-725.74654049904279</c:v>
                </c:pt>
                <c:pt idx="234">
                  <c:v>-725.74654049904279</c:v>
                </c:pt>
                <c:pt idx="235">
                  <c:v>-725.74654049904279</c:v>
                </c:pt>
                <c:pt idx="236">
                  <c:v>-725.74654049904279</c:v>
                </c:pt>
                <c:pt idx="237">
                  <c:v>-725.74654049904279</c:v>
                </c:pt>
                <c:pt idx="238">
                  <c:v>-725.74654049904279</c:v>
                </c:pt>
                <c:pt idx="239">
                  <c:v>-725.74654049904279</c:v>
                </c:pt>
                <c:pt idx="240">
                  <c:v>-725.74654049904279</c:v>
                </c:pt>
                <c:pt idx="241">
                  <c:v>-725.74654049904279</c:v>
                </c:pt>
                <c:pt idx="242">
                  <c:v>-725.74654049904279</c:v>
                </c:pt>
                <c:pt idx="243">
                  <c:v>-725.74654049904279</c:v>
                </c:pt>
                <c:pt idx="244">
                  <c:v>-725.74654049904279</c:v>
                </c:pt>
                <c:pt idx="245">
                  <c:v>-725.74654049904279</c:v>
                </c:pt>
                <c:pt idx="246">
                  <c:v>-725.74654049904279</c:v>
                </c:pt>
                <c:pt idx="247">
                  <c:v>-725.74654049904279</c:v>
                </c:pt>
                <c:pt idx="248">
                  <c:v>-725.74654049904279</c:v>
                </c:pt>
                <c:pt idx="249">
                  <c:v>-725.74654049904279</c:v>
                </c:pt>
                <c:pt idx="250">
                  <c:v>-725.74654049904279</c:v>
                </c:pt>
                <c:pt idx="251">
                  <c:v>-725.74654049904279</c:v>
                </c:pt>
                <c:pt idx="252">
                  <c:v>-725.74654049904279</c:v>
                </c:pt>
                <c:pt idx="253">
                  <c:v>-725.74654049904279</c:v>
                </c:pt>
                <c:pt idx="254">
                  <c:v>-725.74654049904279</c:v>
                </c:pt>
                <c:pt idx="255">
                  <c:v>-725.74654049904279</c:v>
                </c:pt>
                <c:pt idx="256">
                  <c:v>-725.74654049904279</c:v>
                </c:pt>
                <c:pt idx="257">
                  <c:v>-725.74654049904279</c:v>
                </c:pt>
                <c:pt idx="258">
                  <c:v>-725.74654049904279</c:v>
                </c:pt>
                <c:pt idx="259">
                  <c:v>-725.74654049904279</c:v>
                </c:pt>
                <c:pt idx="260">
                  <c:v>-725.74654049904279</c:v>
                </c:pt>
                <c:pt idx="261">
                  <c:v>-725.74654049904279</c:v>
                </c:pt>
                <c:pt idx="262">
                  <c:v>-725.74654049904279</c:v>
                </c:pt>
                <c:pt idx="263">
                  <c:v>-725.74654049904279</c:v>
                </c:pt>
                <c:pt idx="264">
                  <c:v>-725.74654049904279</c:v>
                </c:pt>
                <c:pt idx="265">
                  <c:v>-725.74654049904279</c:v>
                </c:pt>
                <c:pt idx="266">
                  <c:v>-725.74654049904279</c:v>
                </c:pt>
                <c:pt idx="267">
                  <c:v>-725.74654049904279</c:v>
                </c:pt>
                <c:pt idx="268">
                  <c:v>-725.74654049904279</c:v>
                </c:pt>
                <c:pt idx="269">
                  <c:v>-725.74654049904279</c:v>
                </c:pt>
                <c:pt idx="270">
                  <c:v>-725.74654049904279</c:v>
                </c:pt>
                <c:pt idx="271">
                  <c:v>-725.74654049904279</c:v>
                </c:pt>
                <c:pt idx="272">
                  <c:v>-725.74654049904279</c:v>
                </c:pt>
                <c:pt idx="273">
                  <c:v>-725.74654049904279</c:v>
                </c:pt>
                <c:pt idx="274">
                  <c:v>-725.74654049904279</c:v>
                </c:pt>
                <c:pt idx="275">
                  <c:v>-725.74654049904279</c:v>
                </c:pt>
                <c:pt idx="276">
                  <c:v>-725.74654049904279</c:v>
                </c:pt>
                <c:pt idx="277">
                  <c:v>-725.74654049904279</c:v>
                </c:pt>
                <c:pt idx="278">
                  <c:v>-725.74654049904279</c:v>
                </c:pt>
                <c:pt idx="279">
                  <c:v>-725.74654049904279</c:v>
                </c:pt>
                <c:pt idx="280">
                  <c:v>-725.74654049904279</c:v>
                </c:pt>
                <c:pt idx="281">
                  <c:v>-725.74654049904279</c:v>
                </c:pt>
                <c:pt idx="282">
                  <c:v>-725.74654049904279</c:v>
                </c:pt>
                <c:pt idx="283">
                  <c:v>-725.74654049904279</c:v>
                </c:pt>
                <c:pt idx="284">
                  <c:v>-725.74654049904279</c:v>
                </c:pt>
                <c:pt idx="285">
                  <c:v>-725.74654049904279</c:v>
                </c:pt>
                <c:pt idx="286">
                  <c:v>-725.74654049904279</c:v>
                </c:pt>
                <c:pt idx="287">
                  <c:v>-725.74654049904279</c:v>
                </c:pt>
                <c:pt idx="288">
                  <c:v>-725.74654049904279</c:v>
                </c:pt>
                <c:pt idx="289">
                  <c:v>-725.74654049904279</c:v>
                </c:pt>
                <c:pt idx="290">
                  <c:v>-725.74654049904279</c:v>
                </c:pt>
                <c:pt idx="291">
                  <c:v>-725.74654049904279</c:v>
                </c:pt>
                <c:pt idx="292">
                  <c:v>-725.74654049904279</c:v>
                </c:pt>
                <c:pt idx="293">
                  <c:v>-725.74654049904279</c:v>
                </c:pt>
                <c:pt idx="294">
                  <c:v>-725.74654049904279</c:v>
                </c:pt>
                <c:pt idx="295">
                  <c:v>-725.74654049904279</c:v>
                </c:pt>
                <c:pt idx="296">
                  <c:v>-725.74654049904279</c:v>
                </c:pt>
                <c:pt idx="297">
                  <c:v>-725.74654049904279</c:v>
                </c:pt>
                <c:pt idx="298">
                  <c:v>-725.74654049904279</c:v>
                </c:pt>
                <c:pt idx="299">
                  <c:v>-725.74654049904279</c:v>
                </c:pt>
                <c:pt idx="300">
                  <c:v>-725.74654049904279</c:v>
                </c:pt>
                <c:pt idx="301">
                  <c:v>-725.74654049904279</c:v>
                </c:pt>
                <c:pt idx="302">
                  <c:v>-725.74654049904279</c:v>
                </c:pt>
                <c:pt idx="303">
                  <c:v>-725.74654049904279</c:v>
                </c:pt>
                <c:pt idx="304">
                  <c:v>-725.74654049904279</c:v>
                </c:pt>
                <c:pt idx="305">
                  <c:v>-725.74654049904279</c:v>
                </c:pt>
                <c:pt idx="306">
                  <c:v>-725.74654049904279</c:v>
                </c:pt>
                <c:pt idx="307">
                  <c:v>-725.74654049904279</c:v>
                </c:pt>
                <c:pt idx="308">
                  <c:v>-725.74654049904279</c:v>
                </c:pt>
                <c:pt idx="309">
                  <c:v>-725.74654049904279</c:v>
                </c:pt>
                <c:pt idx="310">
                  <c:v>-725.74654049904279</c:v>
                </c:pt>
                <c:pt idx="311">
                  <c:v>-725.74654049904279</c:v>
                </c:pt>
                <c:pt idx="312">
                  <c:v>-725.74654049904279</c:v>
                </c:pt>
                <c:pt idx="313">
                  <c:v>-725.74654049904279</c:v>
                </c:pt>
                <c:pt idx="314">
                  <c:v>-725.74654049904279</c:v>
                </c:pt>
                <c:pt idx="315">
                  <c:v>-725.74654049904279</c:v>
                </c:pt>
                <c:pt idx="316">
                  <c:v>-725.74654049904279</c:v>
                </c:pt>
                <c:pt idx="317">
                  <c:v>-725.74654049904279</c:v>
                </c:pt>
                <c:pt idx="318">
                  <c:v>-725.74654049904279</c:v>
                </c:pt>
                <c:pt idx="319">
                  <c:v>-725.74654049904279</c:v>
                </c:pt>
                <c:pt idx="320">
                  <c:v>-725.74654049904279</c:v>
                </c:pt>
                <c:pt idx="321">
                  <c:v>-725.74654049904279</c:v>
                </c:pt>
                <c:pt idx="322">
                  <c:v>-725.74654049904279</c:v>
                </c:pt>
                <c:pt idx="323">
                  <c:v>-725.74654049904279</c:v>
                </c:pt>
                <c:pt idx="324">
                  <c:v>-725.74654049904279</c:v>
                </c:pt>
                <c:pt idx="325">
                  <c:v>-725.74654049904279</c:v>
                </c:pt>
                <c:pt idx="326">
                  <c:v>-725.74654049904279</c:v>
                </c:pt>
                <c:pt idx="327">
                  <c:v>-725.74654049904279</c:v>
                </c:pt>
                <c:pt idx="328">
                  <c:v>-725.74654049904279</c:v>
                </c:pt>
                <c:pt idx="329">
                  <c:v>-725.74654049904279</c:v>
                </c:pt>
                <c:pt idx="330">
                  <c:v>-725.74654049904279</c:v>
                </c:pt>
                <c:pt idx="331">
                  <c:v>-725.74654049904279</c:v>
                </c:pt>
                <c:pt idx="332">
                  <c:v>-725.74654049904279</c:v>
                </c:pt>
                <c:pt idx="333">
                  <c:v>-725.74654049904279</c:v>
                </c:pt>
                <c:pt idx="334">
                  <c:v>-725.74654049904279</c:v>
                </c:pt>
                <c:pt idx="335">
                  <c:v>-725.74654049904279</c:v>
                </c:pt>
                <c:pt idx="336">
                  <c:v>-725.74654049904279</c:v>
                </c:pt>
                <c:pt idx="337">
                  <c:v>-725.74654049904279</c:v>
                </c:pt>
                <c:pt idx="338">
                  <c:v>-725.74654049904279</c:v>
                </c:pt>
                <c:pt idx="339">
                  <c:v>-725.74654049904279</c:v>
                </c:pt>
                <c:pt idx="340">
                  <c:v>-725.74654049904279</c:v>
                </c:pt>
                <c:pt idx="341">
                  <c:v>-725.74654049904279</c:v>
                </c:pt>
                <c:pt idx="342">
                  <c:v>-725.74654049904279</c:v>
                </c:pt>
                <c:pt idx="343">
                  <c:v>-725.74654049904279</c:v>
                </c:pt>
                <c:pt idx="344">
                  <c:v>-725.74654049904279</c:v>
                </c:pt>
                <c:pt idx="345">
                  <c:v>-725.74654049904279</c:v>
                </c:pt>
                <c:pt idx="346">
                  <c:v>-725.74654049904279</c:v>
                </c:pt>
                <c:pt idx="347">
                  <c:v>-725.74654049904279</c:v>
                </c:pt>
                <c:pt idx="348">
                  <c:v>-725.74654049904279</c:v>
                </c:pt>
                <c:pt idx="349">
                  <c:v>-725.74654049904279</c:v>
                </c:pt>
                <c:pt idx="350">
                  <c:v>-725.74654049904279</c:v>
                </c:pt>
                <c:pt idx="351">
                  <c:v>-725.74654049904279</c:v>
                </c:pt>
                <c:pt idx="352">
                  <c:v>-725.74654049904279</c:v>
                </c:pt>
                <c:pt idx="353">
                  <c:v>-725.74654049904279</c:v>
                </c:pt>
                <c:pt idx="354">
                  <c:v>-725.74654049904279</c:v>
                </c:pt>
                <c:pt idx="355">
                  <c:v>-725.74654049904279</c:v>
                </c:pt>
                <c:pt idx="356">
                  <c:v>-725.74654049904279</c:v>
                </c:pt>
                <c:pt idx="357">
                  <c:v>-725.74654049904279</c:v>
                </c:pt>
                <c:pt idx="358">
                  <c:v>-725.74654049904279</c:v>
                </c:pt>
                <c:pt idx="359">
                  <c:v>-725.74654049904279</c:v>
                </c:pt>
                <c:pt idx="360">
                  <c:v>-725.74654049904279</c:v>
                </c:pt>
                <c:pt idx="361">
                  <c:v>-725.74654049904279</c:v>
                </c:pt>
                <c:pt idx="362">
                  <c:v>-725.74654049904279</c:v>
                </c:pt>
                <c:pt idx="363">
                  <c:v>-725.74654049904279</c:v>
                </c:pt>
                <c:pt idx="364">
                  <c:v>-725.74654049904279</c:v>
                </c:pt>
                <c:pt idx="365">
                  <c:v>-725.74654049904279</c:v>
                </c:pt>
                <c:pt idx="366">
                  <c:v>-725.74654049904279</c:v>
                </c:pt>
                <c:pt idx="367">
                  <c:v>-725.74654049904279</c:v>
                </c:pt>
                <c:pt idx="368">
                  <c:v>-725.74654049904279</c:v>
                </c:pt>
                <c:pt idx="369">
                  <c:v>-725.74654049904279</c:v>
                </c:pt>
                <c:pt idx="370">
                  <c:v>-725.74654049904279</c:v>
                </c:pt>
                <c:pt idx="371">
                  <c:v>-725.74654049904279</c:v>
                </c:pt>
                <c:pt idx="372">
                  <c:v>-725.74654049904279</c:v>
                </c:pt>
                <c:pt idx="373">
                  <c:v>-725.74654049904279</c:v>
                </c:pt>
                <c:pt idx="374">
                  <c:v>-725.74654049904279</c:v>
                </c:pt>
                <c:pt idx="375">
                  <c:v>-725.74654049904279</c:v>
                </c:pt>
                <c:pt idx="376">
                  <c:v>-725.74654049904279</c:v>
                </c:pt>
                <c:pt idx="377">
                  <c:v>-725.74654049904279</c:v>
                </c:pt>
                <c:pt idx="378">
                  <c:v>-725.74654049904279</c:v>
                </c:pt>
                <c:pt idx="379">
                  <c:v>-725.74654049904279</c:v>
                </c:pt>
                <c:pt idx="380">
                  <c:v>-725.74654049904279</c:v>
                </c:pt>
                <c:pt idx="381">
                  <c:v>-725.74654049904279</c:v>
                </c:pt>
                <c:pt idx="382">
                  <c:v>-725.74654049904279</c:v>
                </c:pt>
                <c:pt idx="383">
                  <c:v>-725.74654049904279</c:v>
                </c:pt>
                <c:pt idx="384">
                  <c:v>-725.74654049904279</c:v>
                </c:pt>
                <c:pt idx="385">
                  <c:v>-725.74654049904279</c:v>
                </c:pt>
                <c:pt idx="386">
                  <c:v>-725.74654049904279</c:v>
                </c:pt>
                <c:pt idx="387">
                  <c:v>-725.74654049904279</c:v>
                </c:pt>
                <c:pt idx="388">
                  <c:v>-725.74654049904279</c:v>
                </c:pt>
                <c:pt idx="389">
                  <c:v>-725.74654049904279</c:v>
                </c:pt>
                <c:pt idx="390">
                  <c:v>-725.74654049904279</c:v>
                </c:pt>
                <c:pt idx="391">
                  <c:v>-725.74654049904279</c:v>
                </c:pt>
                <c:pt idx="392">
                  <c:v>-725.74654049904279</c:v>
                </c:pt>
                <c:pt idx="393">
                  <c:v>-725.74654049904279</c:v>
                </c:pt>
                <c:pt idx="394">
                  <c:v>-725.74654049904279</c:v>
                </c:pt>
                <c:pt idx="395">
                  <c:v>-725.74654049904279</c:v>
                </c:pt>
                <c:pt idx="396">
                  <c:v>-725.74654049904279</c:v>
                </c:pt>
                <c:pt idx="397">
                  <c:v>-725.74654049904279</c:v>
                </c:pt>
                <c:pt idx="398">
                  <c:v>-725.74654049904279</c:v>
                </c:pt>
                <c:pt idx="399">
                  <c:v>-725.74654049904279</c:v>
                </c:pt>
                <c:pt idx="400">
                  <c:v>-725.74654049904279</c:v>
                </c:pt>
                <c:pt idx="401">
                  <c:v>-725.74654049904279</c:v>
                </c:pt>
                <c:pt idx="402">
                  <c:v>-725.74654049904279</c:v>
                </c:pt>
                <c:pt idx="403">
                  <c:v>-725.74654049904279</c:v>
                </c:pt>
                <c:pt idx="404">
                  <c:v>-725.74654049904279</c:v>
                </c:pt>
                <c:pt idx="405">
                  <c:v>-725.74654049904279</c:v>
                </c:pt>
                <c:pt idx="406">
                  <c:v>-725.74654049904279</c:v>
                </c:pt>
                <c:pt idx="407">
                  <c:v>-725.74654049904279</c:v>
                </c:pt>
                <c:pt idx="408">
                  <c:v>-725.74654049904279</c:v>
                </c:pt>
                <c:pt idx="409">
                  <c:v>-725.74654049904279</c:v>
                </c:pt>
                <c:pt idx="410">
                  <c:v>-725.74654049904279</c:v>
                </c:pt>
                <c:pt idx="411">
                  <c:v>-725.74654049904279</c:v>
                </c:pt>
                <c:pt idx="412">
                  <c:v>-725.74654049904279</c:v>
                </c:pt>
                <c:pt idx="413">
                  <c:v>-725.74654049904279</c:v>
                </c:pt>
                <c:pt idx="414">
                  <c:v>-725.74654049904279</c:v>
                </c:pt>
                <c:pt idx="415">
                  <c:v>-725.74654049904279</c:v>
                </c:pt>
                <c:pt idx="416">
                  <c:v>-725.74654049904279</c:v>
                </c:pt>
                <c:pt idx="417">
                  <c:v>-725.74654049904279</c:v>
                </c:pt>
                <c:pt idx="418">
                  <c:v>-725.74654049904279</c:v>
                </c:pt>
                <c:pt idx="419">
                  <c:v>-725.74654049904279</c:v>
                </c:pt>
                <c:pt idx="420">
                  <c:v>-725.74654049904279</c:v>
                </c:pt>
                <c:pt idx="421">
                  <c:v>-725.74654049904279</c:v>
                </c:pt>
                <c:pt idx="422">
                  <c:v>-725.74654049904279</c:v>
                </c:pt>
                <c:pt idx="423">
                  <c:v>-725.74654049904279</c:v>
                </c:pt>
                <c:pt idx="424">
                  <c:v>-725.74654049904279</c:v>
                </c:pt>
                <c:pt idx="425">
                  <c:v>-725.74654049904279</c:v>
                </c:pt>
                <c:pt idx="426">
                  <c:v>-725.74654049904279</c:v>
                </c:pt>
                <c:pt idx="427">
                  <c:v>-725.74654049904279</c:v>
                </c:pt>
                <c:pt idx="428">
                  <c:v>-725.74654049904279</c:v>
                </c:pt>
                <c:pt idx="429">
                  <c:v>-725.74654049904279</c:v>
                </c:pt>
                <c:pt idx="430">
                  <c:v>-725.74654049904279</c:v>
                </c:pt>
                <c:pt idx="431">
                  <c:v>-725.74654049904279</c:v>
                </c:pt>
                <c:pt idx="432">
                  <c:v>-725.74654049904279</c:v>
                </c:pt>
                <c:pt idx="433">
                  <c:v>-725.74654049904279</c:v>
                </c:pt>
                <c:pt idx="434">
                  <c:v>-725.74654049904279</c:v>
                </c:pt>
                <c:pt idx="435">
                  <c:v>-725.74654049904279</c:v>
                </c:pt>
                <c:pt idx="436">
                  <c:v>-725.74654049904279</c:v>
                </c:pt>
                <c:pt idx="437">
                  <c:v>-725.74654049904279</c:v>
                </c:pt>
                <c:pt idx="438">
                  <c:v>-725.74654049904279</c:v>
                </c:pt>
                <c:pt idx="439">
                  <c:v>-725.74654049904279</c:v>
                </c:pt>
                <c:pt idx="440">
                  <c:v>-725.74654049904279</c:v>
                </c:pt>
                <c:pt idx="441">
                  <c:v>-725.74654049904279</c:v>
                </c:pt>
                <c:pt idx="442">
                  <c:v>-725.74654049904279</c:v>
                </c:pt>
                <c:pt idx="443">
                  <c:v>-725.74654049904279</c:v>
                </c:pt>
                <c:pt idx="444">
                  <c:v>-725.74654049904279</c:v>
                </c:pt>
                <c:pt idx="445">
                  <c:v>-725.74654049904279</c:v>
                </c:pt>
                <c:pt idx="446">
                  <c:v>-725.74654049904279</c:v>
                </c:pt>
                <c:pt idx="447">
                  <c:v>-725.74654049904279</c:v>
                </c:pt>
                <c:pt idx="448">
                  <c:v>-725.74654049904279</c:v>
                </c:pt>
                <c:pt idx="449">
                  <c:v>-725.74654049904279</c:v>
                </c:pt>
                <c:pt idx="450">
                  <c:v>1693.4085944977662</c:v>
                </c:pt>
                <c:pt idx="451">
                  <c:v>1693.4085944977662</c:v>
                </c:pt>
                <c:pt idx="452">
                  <c:v>1693.4085944977662</c:v>
                </c:pt>
                <c:pt idx="453">
                  <c:v>1693.4085944977662</c:v>
                </c:pt>
                <c:pt idx="454">
                  <c:v>1693.4085944977662</c:v>
                </c:pt>
                <c:pt idx="455">
                  <c:v>1693.4085944977662</c:v>
                </c:pt>
                <c:pt idx="456">
                  <c:v>1693.4085944977662</c:v>
                </c:pt>
                <c:pt idx="457">
                  <c:v>1693.4085944977662</c:v>
                </c:pt>
                <c:pt idx="458">
                  <c:v>1693.4085944977662</c:v>
                </c:pt>
                <c:pt idx="459">
                  <c:v>1693.4085944977662</c:v>
                </c:pt>
                <c:pt idx="460">
                  <c:v>1693.4085944977662</c:v>
                </c:pt>
                <c:pt idx="461">
                  <c:v>1693.4085944977662</c:v>
                </c:pt>
                <c:pt idx="462">
                  <c:v>1693.4085944977662</c:v>
                </c:pt>
                <c:pt idx="463">
                  <c:v>1693.4085944977662</c:v>
                </c:pt>
                <c:pt idx="464">
                  <c:v>1693.4085944977662</c:v>
                </c:pt>
                <c:pt idx="465">
                  <c:v>1693.4085944977662</c:v>
                </c:pt>
                <c:pt idx="466">
                  <c:v>1693.4085944977662</c:v>
                </c:pt>
                <c:pt idx="467">
                  <c:v>1693.4085944977662</c:v>
                </c:pt>
                <c:pt idx="468">
                  <c:v>1693.4085944977662</c:v>
                </c:pt>
                <c:pt idx="469">
                  <c:v>1693.4085944977662</c:v>
                </c:pt>
                <c:pt idx="470">
                  <c:v>1693.4085944977662</c:v>
                </c:pt>
                <c:pt idx="471">
                  <c:v>1693.4085944977662</c:v>
                </c:pt>
                <c:pt idx="472">
                  <c:v>1693.4085944977662</c:v>
                </c:pt>
                <c:pt idx="473">
                  <c:v>1693.4085944977662</c:v>
                </c:pt>
                <c:pt idx="474">
                  <c:v>1693.4085944977662</c:v>
                </c:pt>
                <c:pt idx="475">
                  <c:v>1693.4085944977662</c:v>
                </c:pt>
                <c:pt idx="476">
                  <c:v>1693.4085944977662</c:v>
                </c:pt>
                <c:pt idx="477">
                  <c:v>1693.4085944977662</c:v>
                </c:pt>
                <c:pt idx="478">
                  <c:v>1693.4085944977662</c:v>
                </c:pt>
                <c:pt idx="479">
                  <c:v>1693.4085944977662</c:v>
                </c:pt>
                <c:pt idx="480">
                  <c:v>1693.4085944977662</c:v>
                </c:pt>
                <c:pt idx="481">
                  <c:v>1693.4085944977662</c:v>
                </c:pt>
                <c:pt idx="482">
                  <c:v>1693.4085944977662</c:v>
                </c:pt>
                <c:pt idx="483">
                  <c:v>1693.4085944977662</c:v>
                </c:pt>
                <c:pt idx="484">
                  <c:v>1693.4085944977662</c:v>
                </c:pt>
                <c:pt idx="485">
                  <c:v>1693.4085944977662</c:v>
                </c:pt>
                <c:pt idx="486">
                  <c:v>1693.4085944977662</c:v>
                </c:pt>
                <c:pt idx="487">
                  <c:v>1693.4085944977662</c:v>
                </c:pt>
                <c:pt idx="488">
                  <c:v>1693.4085944977662</c:v>
                </c:pt>
                <c:pt idx="489">
                  <c:v>1693.4085944977662</c:v>
                </c:pt>
                <c:pt idx="490">
                  <c:v>1693.4085944977662</c:v>
                </c:pt>
                <c:pt idx="491">
                  <c:v>1693.4085944977662</c:v>
                </c:pt>
                <c:pt idx="492">
                  <c:v>1693.4085944977662</c:v>
                </c:pt>
                <c:pt idx="493">
                  <c:v>1693.4085944977662</c:v>
                </c:pt>
                <c:pt idx="494">
                  <c:v>1693.4085944977662</c:v>
                </c:pt>
                <c:pt idx="495">
                  <c:v>1693.4085944977662</c:v>
                </c:pt>
                <c:pt idx="496">
                  <c:v>1693.4085944977662</c:v>
                </c:pt>
                <c:pt idx="497">
                  <c:v>1693.4085944977662</c:v>
                </c:pt>
                <c:pt idx="498">
                  <c:v>1693.4085944977662</c:v>
                </c:pt>
                <c:pt idx="499">
                  <c:v>1693.4085944977662</c:v>
                </c:pt>
                <c:pt idx="500">
                  <c:v>1693.4085944977662</c:v>
                </c:pt>
                <c:pt idx="501">
                  <c:v>1693.4085944977662</c:v>
                </c:pt>
                <c:pt idx="502">
                  <c:v>1693.4085944977662</c:v>
                </c:pt>
                <c:pt idx="503">
                  <c:v>1693.4085944977662</c:v>
                </c:pt>
                <c:pt idx="504">
                  <c:v>1693.4085944977662</c:v>
                </c:pt>
                <c:pt idx="505">
                  <c:v>1693.4085944977662</c:v>
                </c:pt>
                <c:pt idx="506">
                  <c:v>1693.4085944977662</c:v>
                </c:pt>
                <c:pt idx="507">
                  <c:v>1693.4085944977662</c:v>
                </c:pt>
                <c:pt idx="508">
                  <c:v>1693.4085944977662</c:v>
                </c:pt>
                <c:pt idx="509">
                  <c:v>1693.4085944977662</c:v>
                </c:pt>
                <c:pt idx="510">
                  <c:v>1693.4085944977662</c:v>
                </c:pt>
                <c:pt idx="511">
                  <c:v>1693.4085944977662</c:v>
                </c:pt>
                <c:pt idx="512">
                  <c:v>1693.4085944977662</c:v>
                </c:pt>
                <c:pt idx="513">
                  <c:v>1693.4085944977662</c:v>
                </c:pt>
                <c:pt idx="514">
                  <c:v>1693.4085944977662</c:v>
                </c:pt>
                <c:pt idx="515">
                  <c:v>1693.4085944977662</c:v>
                </c:pt>
                <c:pt idx="516">
                  <c:v>1693.4085944977662</c:v>
                </c:pt>
                <c:pt idx="517">
                  <c:v>1693.4085944977662</c:v>
                </c:pt>
                <c:pt idx="518">
                  <c:v>1693.4085944977662</c:v>
                </c:pt>
                <c:pt idx="519">
                  <c:v>1693.4085944977662</c:v>
                </c:pt>
                <c:pt idx="520">
                  <c:v>1693.4085944977662</c:v>
                </c:pt>
                <c:pt idx="521">
                  <c:v>1693.4085944977662</c:v>
                </c:pt>
                <c:pt idx="522">
                  <c:v>1693.4085944977662</c:v>
                </c:pt>
                <c:pt idx="523">
                  <c:v>1693.4085944977662</c:v>
                </c:pt>
                <c:pt idx="524">
                  <c:v>1693.4085944977662</c:v>
                </c:pt>
                <c:pt idx="525">
                  <c:v>1693.4085944977662</c:v>
                </c:pt>
                <c:pt idx="526">
                  <c:v>1693.4085944977662</c:v>
                </c:pt>
                <c:pt idx="527">
                  <c:v>1693.4085944977662</c:v>
                </c:pt>
                <c:pt idx="528">
                  <c:v>1693.4085944977662</c:v>
                </c:pt>
                <c:pt idx="529">
                  <c:v>1693.4085944977662</c:v>
                </c:pt>
                <c:pt idx="530">
                  <c:v>1693.4085944977662</c:v>
                </c:pt>
                <c:pt idx="531">
                  <c:v>1693.4085944977662</c:v>
                </c:pt>
                <c:pt idx="532">
                  <c:v>1693.4085944977662</c:v>
                </c:pt>
                <c:pt idx="533">
                  <c:v>1693.4085944977662</c:v>
                </c:pt>
                <c:pt idx="534">
                  <c:v>1693.4085944977662</c:v>
                </c:pt>
                <c:pt idx="535">
                  <c:v>1693.4085944977662</c:v>
                </c:pt>
                <c:pt idx="536">
                  <c:v>1693.4085944977662</c:v>
                </c:pt>
                <c:pt idx="537">
                  <c:v>1693.4085944977662</c:v>
                </c:pt>
                <c:pt idx="538">
                  <c:v>1693.4085944977662</c:v>
                </c:pt>
                <c:pt idx="539">
                  <c:v>1693.4085944977662</c:v>
                </c:pt>
                <c:pt idx="540">
                  <c:v>1693.4085944977662</c:v>
                </c:pt>
                <c:pt idx="541">
                  <c:v>1693.4085944977662</c:v>
                </c:pt>
                <c:pt idx="542">
                  <c:v>1693.4085944977662</c:v>
                </c:pt>
                <c:pt idx="543">
                  <c:v>1693.4085944977662</c:v>
                </c:pt>
                <c:pt idx="544">
                  <c:v>1693.4085944977662</c:v>
                </c:pt>
                <c:pt idx="545">
                  <c:v>1693.4085944977662</c:v>
                </c:pt>
                <c:pt idx="546">
                  <c:v>1693.4085944977662</c:v>
                </c:pt>
                <c:pt idx="547">
                  <c:v>1693.4085944977662</c:v>
                </c:pt>
                <c:pt idx="548">
                  <c:v>1693.4085944977662</c:v>
                </c:pt>
                <c:pt idx="549">
                  <c:v>1693.4085944977662</c:v>
                </c:pt>
                <c:pt idx="550">
                  <c:v>1693.4085944977662</c:v>
                </c:pt>
                <c:pt idx="551">
                  <c:v>1693.4085944977662</c:v>
                </c:pt>
                <c:pt idx="552">
                  <c:v>1693.4085944977662</c:v>
                </c:pt>
                <c:pt idx="553">
                  <c:v>1693.4085944977662</c:v>
                </c:pt>
                <c:pt idx="554">
                  <c:v>1693.4085944977662</c:v>
                </c:pt>
                <c:pt idx="555">
                  <c:v>1693.4085944977662</c:v>
                </c:pt>
                <c:pt idx="556">
                  <c:v>1693.4085944977662</c:v>
                </c:pt>
                <c:pt idx="557">
                  <c:v>1693.4085944977662</c:v>
                </c:pt>
                <c:pt idx="558">
                  <c:v>1693.4085944977662</c:v>
                </c:pt>
                <c:pt idx="559">
                  <c:v>1693.4085944977662</c:v>
                </c:pt>
                <c:pt idx="560">
                  <c:v>1693.4085944977662</c:v>
                </c:pt>
                <c:pt idx="561">
                  <c:v>1693.4085944977662</c:v>
                </c:pt>
                <c:pt idx="562">
                  <c:v>1693.4085944977662</c:v>
                </c:pt>
                <c:pt idx="563">
                  <c:v>1693.4085944977662</c:v>
                </c:pt>
                <c:pt idx="564">
                  <c:v>1693.4085944977662</c:v>
                </c:pt>
                <c:pt idx="565">
                  <c:v>1693.4085944977662</c:v>
                </c:pt>
                <c:pt idx="566">
                  <c:v>1693.4085944977662</c:v>
                </c:pt>
                <c:pt idx="567">
                  <c:v>1693.4085944977662</c:v>
                </c:pt>
                <c:pt idx="568">
                  <c:v>1693.4085944977662</c:v>
                </c:pt>
                <c:pt idx="569">
                  <c:v>1693.4085944977662</c:v>
                </c:pt>
                <c:pt idx="570">
                  <c:v>1693.4085944977662</c:v>
                </c:pt>
                <c:pt idx="571">
                  <c:v>1693.4085944977662</c:v>
                </c:pt>
                <c:pt idx="572">
                  <c:v>1693.4085944977662</c:v>
                </c:pt>
                <c:pt idx="573">
                  <c:v>1693.4085944977662</c:v>
                </c:pt>
                <c:pt idx="574">
                  <c:v>1693.4085944977662</c:v>
                </c:pt>
                <c:pt idx="575">
                  <c:v>1693.4085944977662</c:v>
                </c:pt>
                <c:pt idx="576">
                  <c:v>1693.4085944977662</c:v>
                </c:pt>
                <c:pt idx="577">
                  <c:v>1693.4085944977662</c:v>
                </c:pt>
                <c:pt idx="578">
                  <c:v>1693.4085944977662</c:v>
                </c:pt>
                <c:pt idx="579">
                  <c:v>1693.4085944977662</c:v>
                </c:pt>
                <c:pt idx="580">
                  <c:v>1693.4085944977662</c:v>
                </c:pt>
                <c:pt idx="581">
                  <c:v>1693.4085944977662</c:v>
                </c:pt>
                <c:pt idx="582">
                  <c:v>1693.4085944977662</c:v>
                </c:pt>
                <c:pt idx="583">
                  <c:v>1693.4085944977662</c:v>
                </c:pt>
                <c:pt idx="584">
                  <c:v>1693.4085944977662</c:v>
                </c:pt>
                <c:pt idx="585">
                  <c:v>1693.4085944977662</c:v>
                </c:pt>
                <c:pt idx="586">
                  <c:v>1693.4085944977662</c:v>
                </c:pt>
                <c:pt idx="587">
                  <c:v>1693.4085944977662</c:v>
                </c:pt>
                <c:pt idx="588">
                  <c:v>1693.4085944977662</c:v>
                </c:pt>
                <c:pt idx="589">
                  <c:v>1693.4085944977662</c:v>
                </c:pt>
                <c:pt idx="590">
                  <c:v>1693.4085944977662</c:v>
                </c:pt>
                <c:pt idx="591">
                  <c:v>1693.4085944977662</c:v>
                </c:pt>
                <c:pt idx="592">
                  <c:v>1693.4085944977662</c:v>
                </c:pt>
                <c:pt idx="593">
                  <c:v>1693.4085944977662</c:v>
                </c:pt>
                <c:pt idx="594">
                  <c:v>1693.4085944977662</c:v>
                </c:pt>
                <c:pt idx="595">
                  <c:v>1693.4085944977662</c:v>
                </c:pt>
                <c:pt idx="596">
                  <c:v>1693.4085944977662</c:v>
                </c:pt>
                <c:pt idx="597">
                  <c:v>1693.4085944977662</c:v>
                </c:pt>
                <c:pt idx="598">
                  <c:v>1693.4085944977662</c:v>
                </c:pt>
                <c:pt idx="599">
                  <c:v>1693.4085944977662</c:v>
                </c:pt>
                <c:pt idx="600">
                  <c:v>1693.4085944977662</c:v>
                </c:pt>
                <c:pt idx="601">
                  <c:v>1693.4085944977662</c:v>
                </c:pt>
                <c:pt idx="602">
                  <c:v>1693.4085944977662</c:v>
                </c:pt>
                <c:pt idx="603">
                  <c:v>1693.4085944977662</c:v>
                </c:pt>
                <c:pt idx="604">
                  <c:v>1693.4085944977662</c:v>
                </c:pt>
                <c:pt idx="605">
                  <c:v>1693.4085944977662</c:v>
                </c:pt>
                <c:pt idx="606">
                  <c:v>1693.4085944977662</c:v>
                </c:pt>
                <c:pt idx="607">
                  <c:v>1693.4085944977662</c:v>
                </c:pt>
                <c:pt idx="608">
                  <c:v>1693.4085944977662</c:v>
                </c:pt>
                <c:pt idx="609">
                  <c:v>1693.4085944977662</c:v>
                </c:pt>
                <c:pt idx="610">
                  <c:v>1693.4085944977662</c:v>
                </c:pt>
                <c:pt idx="611">
                  <c:v>1693.4085944977662</c:v>
                </c:pt>
                <c:pt idx="612">
                  <c:v>1693.4085944977662</c:v>
                </c:pt>
                <c:pt idx="613">
                  <c:v>1693.4085944977662</c:v>
                </c:pt>
                <c:pt idx="614">
                  <c:v>1693.4085944977662</c:v>
                </c:pt>
                <c:pt idx="615">
                  <c:v>1693.4085944977662</c:v>
                </c:pt>
                <c:pt idx="616">
                  <c:v>1693.4085944977662</c:v>
                </c:pt>
                <c:pt idx="617">
                  <c:v>1693.4085944977662</c:v>
                </c:pt>
                <c:pt idx="618">
                  <c:v>1693.4085944977662</c:v>
                </c:pt>
                <c:pt idx="619">
                  <c:v>1693.4085944977662</c:v>
                </c:pt>
                <c:pt idx="620">
                  <c:v>1693.4085944977662</c:v>
                </c:pt>
                <c:pt idx="621">
                  <c:v>1693.4085944977662</c:v>
                </c:pt>
                <c:pt idx="622">
                  <c:v>1693.4085944977662</c:v>
                </c:pt>
                <c:pt idx="623">
                  <c:v>1693.4085944977662</c:v>
                </c:pt>
                <c:pt idx="624">
                  <c:v>1693.4085944977662</c:v>
                </c:pt>
                <c:pt idx="625">
                  <c:v>1693.4085944977662</c:v>
                </c:pt>
                <c:pt idx="626">
                  <c:v>1693.4085944977662</c:v>
                </c:pt>
                <c:pt idx="627">
                  <c:v>1693.4085944977662</c:v>
                </c:pt>
                <c:pt idx="628">
                  <c:v>1693.4085944977662</c:v>
                </c:pt>
                <c:pt idx="629">
                  <c:v>1693.4085944977662</c:v>
                </c:pt>
                <c:pt idx="630">
                  <c:v>1693.4085944977662</c:v>
                </c:pt>
                <c:pt idx="6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0F-4475-9517-016CB175D6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7809824"/>
        <c:axId val="1347812320"/>
      </c:scatterChart>
      <c:valAx>
        <c:axId val="1347809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47812320"/>
        <c:crosses val="autoZero"/>
        <c:crossBetween val="midCat"/>
      </c:valAx>
      <c:valAx>
        <c:axId val="13478123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347809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Tz(x)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7'!$B$54:$B$685</c:f>
              <c:numCache>
                <c:formatCode>General</c:formatCode>
                <c:ptCount val="632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  <c:pt idx="631">
                  <c:v>63.1</c:v>
                </c:pt>
              </c:numCache>
            </c:numRef>
          </c:xVal>
          <c:yVal>
            <c:numRef>
              <c:f>'Arbre 7'!$E$54:$E$685</c:f>
              <c:numCache>
                <c:formatCode>General</c:formatCode>
                <c:ptCount val="632"/>
                <c:pt idx="0">
                  <c:v>-220.12511530276873</c:v>
                </c:pt>
                <c:pt idx="1">
                  <c:v>-220.12511530276873</c:v>
                </c:pt>
                <c:pt idx="2">
                  <c:v>-220.12511530276873</c:v>
                </c:pt>
                <c:pt idx="3">
                  <c:v>-220.12511530276873</c:v>
                </c:pt>
                <c:pt idx="4">
                  <c:v>-220.12511530276873</c:v>
                </c:pt>
                <c:pt idx="5">
                  <c:v>-220.12511530276873</c:v>
                </c:pt>
                <c:pt idx="6">
                  <c:v>-220.12511530276873</c:v>
                </c:pt>
                <c:pt idx="7">
                  <c:v>-220.12511530276873</c:v>
                </c:pt>
                <c:pt idx="8">
                  <c:v>-220.12511530276873</c:v>
                </c:pt>
                <c:pt idx="9">
                  <c:v>-220.12511530276873</c:v>
                </c:pt>
                <c:pt idx="10">
                  <c:v>-220.12511530276873</c:v>
                </c:pt>
                <c:pt idx="11">
                  <c:v>-220.12511530276873</c:v>
                </c:pt>
                <c:pt idx="12">
                  <c:v>-220.12511530276873</c:v>
                </c:pt>
                <c:pt idx="13">
                  <c:v>-220.12511530276873</c:v>
                </c:pt>
                <c:pt idx="14">
                  <c:v>-220.12511530276873</c:v>
                </c:pt>
                <c:pt idx="15">
                  <c:v>-220.12511530276873</c:v>
                </c:pt>
                <c:pt idx="16">
                  <c:v>-220.12511530276873</c:v>
                </c:pt>
                <c:pt idx="17">
                  <c:v>-220.12511530276873</c:v>
                </c:pt>
                <c:pt idx="18">
                  <c:v>-220.12511530276873</c:v>
                </c:pt>
                <c:pt idx="19">
                  <c:v>-220.12511530276873</c:v>
                </c:pt>
                <c:pt idx="20">
                  <c:v>-220.12511530276873</c:v>
                </c:pt>
                <c:pt idx="21">
                  <c:v>-220.12511530276873</c:v>
                </c:pt>
                <c:pt idx="22">
                  <c:v>-220.12511530276873</c:v>
                </c:pt>
                <c:pt idx="23">
                  <c:v>-220.12511530276873</c:v>
                </c:pt>
                <c:pt idx="24">
                  <c:v>-220.12511530276873</c:v>
                </c:pt>
                <c:pt idx="25">
                  <c:v>-220.12511530276873</c:v>
                </c:pt>
                <c:pt idx="26">
                  <c:v>-220.12511530276873</c:v>
                </c:pt>
                <c:pt idx="27">
                  <c:v>-220.12511530276873</c:v>
                </c:pt>
                <c:pt idx="28">
                  <c:v>-220.12511530276873</c:v>
                </c:pt>
                <c:pt idx="29">
                  <c:v>-220.12511530276873</c:v>
                </c:pt>
                <c:pt idx="30">
                  <c:v>-220.12511530276873</c:v>
                </c:pt>
                <c:pt idx="31">
                  <c:v>-220.12511530276873</c:v>
                </c:pt>
                <c:pt idx="32">
                  <c:v>-220.12511530276873</c:v>
                </c:pt>
                <c:pt idx="33">
                  <c:v>-220.12511530276873</c:v>
                </c:pt>
                <c:pt idx="34">
                  <c:v>-220.12511530276873</c:v>
                </c:pt>
                <c:pt idx="35">
                  <c:v>-220.12511530276873</c:v>
                </c:pt>
                <c:pt idx="36">
                  <c:v>-220.12511530276873</c:v>
                </c:pt>
                <c:pt idx="37">
                  <c:v>-220.12511530276873</c:v>
                </c:pt>
                <c:pt idx="38">
                  <c:v>-220.12511530276873</c:v>
                </c:pt>
                <c:pt idx="39">
                  <c:v>-220.12511530276873</c:v>
                </c:pt>
                <c:pt idx="40">
                  <c:v>-220.12511530276873</c:v>
                </c:pt>
                <c:pt idx="41">
                  <c:v>-220.12511530276873</c:v>
                </c:pt>
                <c:pt idx="42">
                  <c:v>-220.12511530276873</c:v>
                </c:pt>
                <c:pt idx="43">
                  <c:v>-220.12511530276873</c:v>
                </c:pt>
                <c:pt idx="44">
                  <c:v>-220.12511530276873</c:v>
                </c:pt>
                <c:pt idx="45">
                  <c:v>-220.12511530276873</c:v>
                </c:pt>
                <c:pt idx="46">
                  <c:v>-220.12511530276873</c:v>
                </c:pt>
                <c:pt idx="47">
                  <c:v>-220.12511530276873</c:v>
                </c:pt>
                <c:pt idx="48">
                  <c:v>-220.12511530276873</c:v>
                </c:pt>
                <c:pt idx="49">
                  <c:v>-220.12511530276873</c:v>
                </c:pt>
                <c:pt idx="50">
                  <c:v>-220.12511530276873</c:v>
                </c:pt>
                <c:pt idx="51">
                  <c:v>-220.12511530276873</c:v>
                </c:pt>
                <c:pt idx="52">
                  <c:v>-220.12511530276873</c:v>
                </c:pt>
                <c:pt idx="53">
                  <c:v>-220.12511530276873</c:v>
                </c:pt>
                <c:pt idx="54">
                  <c:v>-220.12511530276873</c:v>
                </c:pt>
                <c:pt idx="55">
                  <c:v>-220.12511530276873</c:v>
                </c:pt>
                <c:pt idx="56">
                  <c:v>-220.12511530276873</c:v>
                </c:pt>
                <c:pt idx="57">
                  <c:v>-220.12511530276873</c:v>
                </c:pt>
                <c:pt idx="58">
                  <c:v>-220.12511530276873</c:v>
                </c:pt>
                <c:pt idx="59">
                  <c:v>-220.12511530276873</c:v>
                </c:pt>
                <c:pt idx="60">
                  <c:v>-220.12511530276873</c:v>
                </c:pt>
                <c:pt idx="61">
                  <c:v>-220.12511530276873</c:v>
                </c:pt>
                <c:pt idx="62">
                  <c:v>-220.12511530276873</c:v>
                </c:pt>
                <c:pt idx="63">
                  <c:v>-220.12511530276873</c:v>
                </c:pt>
                <c:pt idx="64">
                  <c:v>-220.12511530276873</c:v>
                </c:pt>
                <c:pt idx="65">
                  <c:v>-220.12511530276873</c:v>
                </c:pt>
                <c:pt idx="66">
                  <c:v>-220.12511530276873</c:v>
                </c:pt>
                <c:pt idx="67">
                  <c:v>-220.12511530276873</c:v>
                </c:pt>
                <c:pt idx="68">
                  <c:v>-220.12511530276873</c:v>
                </c:pt>
                <c:pt idx="69">
                  <c:v>-220.12511530276873</c:v>
                </c:pt>
                <c:pt idx="70">
                  <c:v>-220.12511530276873</c:v>
                </c:pt>
                <c:pt idx="71">
                  <c:v>-220.12511530276873</c:v>
                </c:pt>
                <c:pt idx="72">
                  <c:v>-220.12511530276873</c:v>
                </c:pt>
                <c:pt idx="73">
                  <c:v>-220.12511530276873</c:v>
                </c:pt>
                <c:pt idx="74">
                  <c:v>-220.12511530276873</c:v>
                </c:pt>
                <c:pt idx="75">
                  <c:v>-220.12511530276873</c:v>
                </c:pt>
                <c:pt idx="76">
                  <c:v>-220.12511530276873</c:v>
                </c:pt>
                <c:pt idx="77">
                  <c:v>-220.12511530276873</c:v>
                </c:pt>
                <c:pt idx="78">
                  <c:v>-220.12511530276873</c:v>
                </c:pt>
                <c:pt idx="79">
                  <c:v>-220.12511530276873</c:v>
                </c:pt>
                <c:pt idx="80">
                  <c:v>-220.12511530276873</c:v>
                </c:pt>
                <c:pt idx="81">
                  <c:v>-220.12511530276873</c:v>
                </c:pt>
                <c:pt idx="82">
                  <c:v>-220.12511530276873</c:v>
                </c:pt>
                <c:pt idx="83">
                  <c:v>-220.12511530276873</c:v>
                </c:pt>
                <c:pt idx="84">
                  <c:v>-220.12511530276873</c:v>
                </c:pt>
                <c:pt idx="85">
                  <c:v>-220.12511530276873</c:v>
                </c:pt>
                <c:pt idx="86">
                  <c:v>-220.12511530276873</c:v>
                </c:pt>
                <c:pt idx="87">
                  <c:v>-220.12511530276873</c:v>
                </c:pt>
                <c:pt idx="88">
                  <c:v>-220.12511530276873</c:v>
                </c:pt>
                <c:pt idx="89">
                  <c:v>-220.12511530276873</c:v>
                </c:pt>
                <c:pt idx="90">
                  <c:v>-220.12511530276873</c:v>
                </c:pt>
                <c:pt idx="91">
                  <c:v>-220.12511530276873</c:v>
                </c:pt>
                <c:pt idx="92">
                  <c:v>-220.12511530276873</c:v>
                </c:pt>
                <c:pt idx="93">
                  <c:v>-220.12511530276873</c:v>
                </c:pt>
                <c:pt idx="94">
                  <c:v>-220.12511530276873</c:v>
                </c:pt>
                <c:pt idx="95">
                  <c:v>-220.12511530276873</c:v>
                </c:pt>
                <c:pt idx="96">
                  <c:v>-220.12511530276873</c:v>
                </c:pt>
                <c:pt idx="97">
                  <c:v>-220.12511530276873</c:v>
                </c:pt>
                <c:pt idx="98">
                  <c:v>-220.12511530276873</c:v>
                </c:pt>
                <c:pt idx="99">
                  <c:v>-220.12511530276873</c:v>
                </c:pt>
                <c:pt idx="100">
                  <c:v>-220.12511530276873</c:v>
                </c:pt>
                <c:pt idx="101">
                  <c:v>-220.12511530276873</c:v>
                </c:pt>
                <c:pt idx="102">
                  <c:v>-220.12511530276873</c:v>
                </c:pt>
                <c:pt idx="103">
                  <c:v>-220.12511530276873</c:v>
                </c:pt>
                <c:pt idx="104">
                  <c:v>-220.12511530276873</c:v>
                </c:pt>
                <c:pt idx="105">
                  <c:v>-220.12511530276873</c:v>
                </c:pt>
                <c:pt idx="106">
                  <c:v>-220.12511530276873</c:v>
                </c:pt>
                <c:pt idx="107">
                  <c:v>-220.12511530276873</c:v>
                </c:pt>
                <c:pt idx="108">
                  <c:v>-220.12511530276873</c:v>
                </c:pt>
                <c:pt idx="109">
                  <c:v>-220.12511530276873</c:v>
                </c:pt>
                <c:pt idx="110">
                  <c:v>-220.12511530276873</c:v>
                </c:pt>
                <c:pt idx="111">
                  <c:v>-220.12511530276873</c:v>
                </c:pt>
                <c:pt idx="112">
                  <c:v>-220.12511530276873</c:v>
                </c:pt>
                <c:pt idx="113">
                  <c:v>-220.12511530276873</c:v>
                </c:pt>
                <c:pt idx="114">
                  <c:v>-220.12511530276873</c:v>
                </c:pt>
                <c:pt idx="115">
                  <c:v>-220.12511530276873</c:v>
                </c:pt>
                <c:pt idx="116">
                  <c:v>-220.12511530276873</c:v>
                </c:pt>
                <c:pt idx="117">
                  <c:v>-220.12511530276873</c:v>
                </c:pt>
                <c:pt idx="118">
                  <c:v>-220.12511530276873</c:v>
                </c:pt>
                <c:pt idx="119">
                  <c:v>-220.12511530276873</c:v>
                </c:pt>
                <c:pt idx="120">
                  <c:v>-220.12511530276873</c:v>
                </c:pt>
                <c:pt idx="121">
                  <c:v>-220.12511530276873</c:v>
                </c:pt>
                <c:pt idx="122">
                  <c:v>-220.12511530276873</c:v>
                </c:pt>
                <c:pt idx="123">
                  <c:v>-220.12511530276873</c:v>
                </c:pt>
                <c:pt idx="124">
                  <c:v>-220.12511530276873</c:v>
                </c:pt>
                <c:pt idx="125">
                  <c:v>-220.12511530276873</c:v>
                </c:pt>
                <c:pt idx="126">
                  <c:v>-220.12511530276873</c:v>
                </c:pt>
                <c:pt idx="127">
                  <c:v>-220.12511530276873</c:v>
                </c:pt>
                <c:pt idx="128">
                  <c:v>-220.12511530276873</c:v>
                </c:pt>
                <c:pt idx="129">
                  <c:v>-220.12511530276873</c:v>
                </c:pt>
                <c:pt idx="130">
                  <c:v>-220.12511530276873</c:v>
                </c:pt>
                <c:pt idx="131">
                  <c:v>-220.12511530276873</c:v>
                </c:pt>
                <c:pt idx="132">
                  <c:v>-220.12511530276873</c:v>
                </c:pt>
                <c:pt idx="133">
                  <c:v>-220.12511530276873</c:v>
                </c:pt>
                <c:pt idx="134">
                  <c:v>-220.12511530276873</c:v>
                </c:pt>
                <c:pt idx="135">
                  <c:v>-220.12511530276873</c:v>
                </c:pt>
                <c:pt idx="136">
                  <c:v>-220.12511530276873</c:v>
                </c:pt>
                <c:pt idx="137">
                  <c:v>-220.12511530276873</c:v>
                </c:pt>
                <c:pt idx="138">
                  <c:v>-220.12511530276873</c:v>
                </c:pt>
                <c:pt idx="139">
                  <c:v>-220.12511530276873</c:v>
                </c:pt>
                <c:pt idx="140">
                  <c:v>-220.12511530276873</c:v>
                </c:pt>
                <c:pt idx="141">
                  <c:v>-220.12511530276873</c:v>
                </c:pt>
                <c:pt idx="142">
                  <c:v>-220.12511530276873</c:v>
                </c:pt>
                <c:pt idx="143">
                  <c:v>-220.12511530276873</c:v>
                </c:pt>
                <c:pt idx="144">
                  <c:v>-220.12511530276873</c:v>
                </c:pt>
                <c:pt idx="145">
                  <c:v>-220.12511530276873</c:v>
                </c:pt>
                <c:pt idx="146">
                  <c:v>-220.12511530276873</c:v>
                </c:pt>
                <c:pt idx="147">
                  <c:v>-220.12511530276873</c:v>
                </c:pt>
                <c:pt idx="148">
                  <c:v>-220.12511530276873</c:v>
                </c:pt>
                <c:pt idx="149">
                  <c:v>-220.12511530276873</c:v>
                </c:pt>
                <c:pt idx="150">
                  <c:v>-220.12511530276873</c:v>
                </c:pt>
                <c:pt idx="151">
                  <c:v>-220.12511530276873</c:v>
                </c:pt>
                <c:pt idx="152">
                  <c:v>-220.12511530276873</c:v>
                </c:pt>
                <c:pt idx="153">
                  <c:v>-220.12511530276873</c:v>
                </c:pt>
                <c:pt idx="154">
                  <c:v>-220.12511530276873</c:v>
                </c:pt>
                <c:pt idx="155">
                  <c:v>-220.12511530276873</c:v>
                </c:pt>
                <c:pt idx="156">
                  <c:v>-220.12511530276873</c:v>
                </c:pt>
                <c:pt idx="157">
                  <c:v>-220.12511530276873</c:v>
                </c:pt>
                <c:pt idx="158">
                  <c:v>-220.12511530276873</c:v>
                </c:pt>
                <c:pt idx="159">
                  <c:v>-220.12511530276873</c:v>
                </c:pt>
                <c:pt idx="160">
                  <c:v>-220.12511530276873</c:v>
                </c:pt>
                <c:pt idx="161">
                  <c:v>-220.12511530276873</c:v>
                </c:pt>
                <c:pt idx="162">
                  <c:v>-220.12511530276873</c:v>
                </c:pt>
                <c:pt idx="163">
                  <c:v>-220.12511530276873</c:v>
                </c:pt>
                <c:pt idx="164">
                  <c:v>-220.12511530276873</c:v>
                </c:pt>
                <c:pt idx="165">
                  <c:v>-220.12511530276873</c:v>
                </c:pt>
                <c:pt idx="166">
                  <c:v>-220.12511530276873</c:v>
                </c:pt>
                <c:pt idx="167">
                  <c:v>-220.12511530276873</c:v>
                </c:pt>
                <c:pt idx="168">
                  <c:v>-220.12511530276873</c:v>
                </c:pt>
                <c:pt idx="169">
                  <c:v>-220.12511530276873</c:v>
                </c:pt>
                <c:pt idx="170">
                  <c:v>-220.12511530276873</c:v>
                </c:pt>
                <c:pt idx="171">
                  <c:v>-220.12511530276873</c:v>
                </c:pt>
                <c:pt idx="172">
                  <c:v>-220.12511530276873</c:v>
                </c:pt>
                <c:pt idx="173">
                  <c:v>-220.12511530276873</c:v>
                </c:pt>
                <c:pt idx="174">
                  <c:v>-220.12511530276873</c:v>
                </c:pt>
                <c:pt idx="175">
                  <c:v>-220.12511530276873</c:v>
                </c:pt>
                <c:pt idx="176">
                  <c:v>-220.12511530276873</c:v>
                </c:pt>
                <c:pt idx="177">
                  <c:v>-220.12511530276873</c:v>
                </c:pt>
                <c:pt idx="178">
                  <c:v>-220.12511530276873</c:v>
                </c:pt>
                <c:pt idx="179">
                  <c:v>-220.12511530276873</c:v>
                </c:pt>
                <c:pt idx="180">
                  <c:v>29.169165961926041</c:v>
                </c:pt>
                <c:pt idx="181">
                  <c:v>29.169165961926041</c:v>
                </c:pt>
                <c:pt idx="182">
                  <c:v>29.169165961926041</c:v>
                </c:pt>
                <c:pt idx="183">
                  <c:v>29.169165961926041</c:v>
                </c:pt>
                <c:pt idx="184">
                  <c:v>29.169165961926041</c:v>
                </c:pt>
                <c:pt idx="185">
                  <c:v>29.169165961926041</c:v>
                </c:pt>
                <c:pt idx="186">
                  <c:v>29.169165961926041</c:v>
                </c:pt>
                <c:pt idx="187">
                  <c:v>29.169165961926041</c:v>
                </c:pt>
                <c:pt idx="188">
                  <c:v>29.169165961926041</c:v>
                </c:pt>
                <c:pt idx="189">
                  <c:v>29.169165961926041</c:v>
                </c:pt>
                <c:pt idx="190">
                  <c:v>29.169165961926041</c:v>
                </c:pt>
                <c:pt idx="191">
                  <c:v>29.169165961926041</c:v>
                </c:pt>
                <c:pt idx="192">
                  <c:v>29.169165961926041</c:v>
                </c:pt>
                <c:pt idx="193">
                  <c:v>29.169165961926041</c:v>
                </c:pt>
                <c:pt idx="194">
                  <c:v>29.169165961926041</c:v>
                </c:pt>
                <c:pt idx="195">
                  <c:v>29.169165961926041</c:v>
                </c:pt>
                <c:pt idx="196">
                  <c:v>29.169165961926041</c:v>
                </c:pt>
                <c:pt idx="197">
                  <c:v>29.169165961926041</c:v>
                </c:pt>
                <c:pt idx="198">
                  <c:v>29.169165961926041</c:v>
                </c:pt>
                <c:pt idx="199">
                  <c:v>29.169165961926041</c:v>
                </c:pt>
                <c:pt idx="200">
                  <c:v>29.169165961926041</c:v>
                </c:pt>
                <c:pt idx="201">
                  <c:v>29.169165961926041</c:v>
                </c:pt>
                <c:pt idx="202">
                  <c:v>29.169165961926041</c:v>
                </c:pt>
                <c:pt idx="203">
                  <c:v>29.169165961926041</c:v>
                </c:pt>
                <c:pt idx="204">
                  <c:v>29.169165961926041</c:v>
                </c:pt>
                <c:pt idx="205">
                  <c:v>29.169165961926041</c:v>
                </c:pt>
                <c:pt idx="206">
                  <c:v>29.169165961926041</c:v>
                </c:pt>
                <c:pt idx="207">
                  <c:v>29.169165961926041</c:v>
                </c:pt>
                <c:pt idx="208">
                  <c:v>29.169165961926041</c:v>
                </c:pt>
                <c:pt idx="209">
                  <c:v>29.169165961926041</c:v>
                </c:pt>
                <c:pt idx="210">
                  <c:v>29.169165961926041</c:v>
                </c:pt>
                <c:pt idx="211">
                  <c:v>29.169165961926041</c:v>
                </c:pt>
                <c:pt idx="212">
                  <c:v>29.169165961926041</c:v>
                </c:pt>
                <c:pt idx="213">
                  <c:v>29.169165961926041</c:v>
                </c:pt>
                <c:pt idx="214">
                  <c:v>29.169165961926041</c:v>
                </c:pt>
                <c:pt idx="215">
                  <c:v>29.169165961926041</c:v>
                </c:pt>
                <c:pt idx="216">
                  <c:v>29.169165961926041</c:v>
                </c:pt>
                <c:pt idx="217">
                  <c:v>29.169165961926041</c:v>
                </c:pt>
                <c:pt idx="218">
                  <c:v>29.169165961926041</c:v>
                </c:pt>
                <c:pt idx="219">
                  <c:v>29.169165961926041</c:v>
                </c:pt>
                <c:pt idx="220">
                  <c:v>29.169165961926041</c:v>
                </c:pt>
                <c:pt idx="221">
                  <c:v>29.169165961926041</c:v>
                </c:pt>
                <c:pt idx="222">
                  <c:v>29.169165961926041</c:v>
                </c:pt>
                <c:pt idx="223">
                  <c:v>29.169165961926041</c:v>
                </c:pt>
                <c:pt idx="224">
                  <c:v>29.169165961926041</c:v>
                </c:pt>
                <c:pt idx="225">
                  <c:v>29.169165961926041</c:v>
                </c:pt>
                <c:pt idx="226">
                  <c:v>29.169165961926041</c:v>
                </c:pt>
                <c:pt idx="227">
                  <c:v>29.169165961926041</c:v>
                </c:pt>
                <c:pt idx="228">
                  <c:v>29.169165961926041</c:v>
                </c:pt>
                <c:pt idx="229">
                  <c:v>29.169165961926041</c:v>
                </c:pt>
                <c:pt idx="230">
                  <c:v>29.169165961926041</c:v>
                </c:pt>
                <c:pt idx="231">
                  <c:v>29.169165961926041</c:v>
                </c:pt>
                <c:pt idx="232">
                  <c:v>29.169165961926041</c:v>
                </c:pt>
                <c:pt idx="233">
                  <c:v>29.169165961926041</c:v>
                </c:pt>
                <c:pt idx="234">
                  <c:v>29.169165961926041</c:v>
                </c:pt>
                <c:pt idx="235">
                  <c:v>29.169165961926041</c:v>
                </c:pt>
                <c:pt idx="236">
                  <c:v>29.169165961926041</c:v>
                </c:pt>
                <c:pt idx="237">
                  <c:v>29.169165961926041</c:v>
                </c:pt>
                <c:pt idx="238">
                  <c:v>29.169165961926041</c:v>
                </c:pt>
                <c:pt idx="239">
                  <c:v>29.169165961926041</c:v>
                </c:pt>
                <c:pt idx="240">
                  <c:v>29.169165961926041</c:v>
                </c:pt>
                <c:pt idx="241">
                  <c:v>29.169165961926041</c:v>
                </c:pt>
                <c:pt idx="242">
                  <c:v>29.169165961926041</c:v>
                </c:pt>
                <c:pt idx="243">
                  <c:v>29.169165961926041</c:v>
                </c:pt>
                <c:pt idx="244">
                  <c:v>29.169165961926041</c:v>
                </c:pt>
                <c:pt idx="245">
                  <c:v>29.169165961926041</c:v>
                </c:pt>
                <c:pt idx="246">
                  <c:v>29.169165961926041</c:v>
                </c:pt>
                <c:pt idx="247">
                  <c:v>29.169165961926041</c:v>
                </c:pt>
                <c:pt idx="248">
                  <c:v>29.169165961926041</c:v>
                </c:pt>
                <c:pt idx="249">
                  <c:v>29.169165961926041</c:v>
                </c:pt>
                <c:pt idx="250">
                  <c:v>29.169165961926041</c:v>
                </c:pt>
                <c:pt idx="251">
                  <c:v>29.169165961926041</c:v>
                </c:pt>
                <c:pt idx="252">
                  <c:v>29.169165961926041</c:v>
                </c:pt>
                <c:pt idx="253">
                  <c:v>29.169165961926041</c:v>
                </c:pt>
                <c:pt idx="254">
                  <c:v>29.169165961926041</c:v>
                </c:pt>
                <c:pt idx="255">
                  <c:v>29.169165961926041</c:v>
                </c:pt>
                <c:pt idx="256">
                  <c:v>29.169165961926041</c:v>
                </c:pt>
                <c:pt idx="257">
                  <c:v>29.169165961926041</c:v>
                </c:pt>
                <c:pt idx="258">
                  <c:v>29.169165961926041</c:v>
                </c:pt>
                <c:pt idx="259">
                  <c:v>29.169165961926041</c:v>
                </c:pt>
                <c:pt idx="260">
                  <c:v>29.169165961926041</c:v>
                </c:pt>
                <c:pt idx="261">
                  <c:v>29.169165961926041</c:v>
                </c:pt>
                <c:pt idx="262">
                  <c:v>29.169165961926041</c:v>
                </c:pt>
                <c:pt idx="263">
                  <c:v>29.169165961926041</c:v>
                </c:pt>
                <c:pt idx="264">
                  <c:v>29.169165961926041</c:v>
                </c:pt>
                <c:pt idx="265">
                  <c:v>29.169165961926041</c:v>
                </c:pt>
                <c:pt idx="266">
                  <c:v>29.169165961926041</c:v>
                </c:pt>
                <c:pt idx="267">
                  <c:v>29.169165961926041</c:v>
                </c:pt>
                <c:pt idx="268">
                  <c:v>29.169165961926041</c:v>
                </c:pt>
                <c:pt idx="269">
                  <c:v>29.169165961926041</c:v>
                </c:pt>
                <c:pt idx="270">
                  <c:v>29.169165961926041</c:v>
                </c:pt>
                <c:pt idx="271">
                  <c:v>29.169165961926041</c:v>
                </c:pt>
                <c:pt idx="272">
                  <c:v>29.169165961926041</c:v>
                </c:pt>
                <c:pt idx="273">
                  <c:v>29.169165961926041</c:v>
                </c:pt>
                <c:pt idx="274">
                  <c:v>29.169165961926041</c:v>
                </c:pt>
                <c:pt idx="275">
                  <c:v>29.169165961926041</c:v>
                </c:pt>
                <c:pt idx="276">
                  <c:v>29.169165961926041</c:v>
                </c:pt>
                <c:pt idx="277">
                  <c:v>29.169165961926041</c:v>
                </c:pt>
                <c:pt idx="278">
                  <c:v>29.169165961926041</c:v>
                </c:pt>
                <c:pt idx="279">
                  <c:v>29.169165961926041</c:v>
                </c:pt>
                <c:pt idx="280">
                  <c:v>29.169165961926041</c:v>
                </c:pt>
                <c:pt idx="281">
                  <c:v>29.169165961926041</c:v>
                </c:pt>
                <c:pt idx="282">
                  <c:v>29.169165961926041</c:v>
                </c:pt>
                <c:pt idx="283">
                  <c:v>29.169165961926041</c:v>
                </c:pt>
                <c:pt idx="284">
                  <c:v>29.169165961926041</c:v>
                </c:pt>
                <c:pt idx="285">
                  <c:v>29.169165961926041</c:v>
                </c:pt>
                <c:pt idx="286">
                  <c:v>29.169165961926041</c:v>
                </c:pt>
                <c:pt idx="287">
                  <c:v>29.169165961926041</c:v>
                </c:pt>
                <c:pt idx="288">
                  <c:v>29.169165961926041</c:v>
                </c:pt>
                <c:pt idx="289">
                  <c:v>29.169165961926041</c:v>
                </c:pt>
                <c:pt idx="290">
                  <c:v>29.169165961926041</c:v>
                </c:pt>
                <c:pt idx="291">
                  <c:v>29.169165961926041</c:v>
                </c:pt>
                <c:pt idx="292">
                  <c:v>29.169165961926041</c:v>
                </c:pt>
                <c:pt idx="293">
                  <c:v>29.169165961926041</c:v>
                </c:pt>
                <c:pt idx="294">
                  <c:v>29.169165961926041</c:v>
                </c:pt>
                <c:pt idx="295">
                  <c:v>29.169165961926041</c:v>
                </c:pt>
                <c:pt idx="296">
                  <c:v>29.169165961926041</c:v>
                </c:pt>
                <c:pt idx="297">
                  <c:v>29.169165961926041</c:v>
                </c:pt>
                <c:pt idx="298">
                  <c:v>29.169165961926041</c:v>
                </c:pt>
                <c:pt idx="299">
                  <c:v>29.169165961926041</c:v>
                </c:pt>
                <c:pt idx="300">
                  <c:v>29.169165961926041</c:v>
                </c:pt>
                <c:pt idx="301">
                  <c:v>29.169165961926041</c:v>
                </c:pt>
                <c:pt idx="302">
                  <c:v>29.169165961926041</c:v>
                </c:pt>
                <c:pt idx="303">
                  <c:v>29.169165961926041</c:v>
                </c:pt>
                <c:pt idx="304">
                  <c:v>29.169165961926041</c:v>
                </c:pt>
                <c:pt idx="305">
                  <c:v>29.169165961926041</c:v>
                </c:pt>
                <c:pt idx="306">
                  <c:v>29.169165961926041</c:v>
                </c:pt>
                <c:pt idx="307">
                  <c:v>29.169165961926041</c:v>
                </c:pt>
                <c:pt idx="308">
                  <c:v>29.169165961926041</c:v>
                </c:pt>
                <c:pt idx="309">
                  <c:v>29.169165961926041</c:v>
                </c:pt>
                <c:pt idx="310">
                  <c:v>29.169165961926041</c:v>
                </c:pt>
                <c:pt idx="311">
                  <c:v>29.169165961926041</c:v>
                </c:pt>
                <c:pt idx="312">
                  <c:v>29.169165961926041</c:v>
                </c:pt>
                <c:pt idx="313">
                  <c:v>29.169165961926041</c:v>
                </c:pt>
                <c:pt idx="314">
                  <c:v>29.169165961926041</c:v>
                </c:pt>
                <c:pt idx="315">
                  <c:v>29.169165961926041</c:v>
                </c:pt>
                <c:pt idx="316">
                  <c:v>29.169165961926041</c:v>
                </c:pt>
                <c:pt idx="317">
                  <c:v>29.169165961926041</c:v>
                </c:pt>
                <c:pt idx="318">
                  <c:v>29.169165961926041</c:v>
                </c:pt>
                <c:pt idx="319">
                  <c:v>29.169165961926041</c:v>
                </c:pt>
                <c:pt idx="320">
                  <c:v>29.169165961926041</c:v>
                </c:pt>
                <c:pt idx="321">
                  <c:v>29.169165961926041</c:v>
                </c:pt>
                <c:pt idx="322">
                  <c:v>29.169165961926041</c:v>
                </c:pt>
                <c:pt idx="323">
                  <c:v>29.169165961926041</c:v>
                </c:pt>
                <c:pt idx="324">
                  <c:v>29.169165961926041</c:v>
                </c:pt>
                <c:pt idx="325">
                  <c:v>29.169165961926041</c:v>
                </c:pt>
                <c:pt idx="326">
                  <c:v>29.169165961926041</c:v>
                </c:pt>
                <c:pt idx="327">
                  <c:v>29.169165961926041</c:v>
                </c:pt>
                <c:pt idx="328">
                  <c:v>29.169165961926041</c:v>
                </c:pt>
                <c:pt idx="329">
                  <c:v>29.169165961926041</c:v>
                </c:pt>
                <c:pt idx="330">
                  <c:v>29.169165961926041</c:v>
                </c:pt>
                <c:pt idx="331">
                  <c:v>29.169165961926041</c:v>
                </c:pt>
                <c:pt idx="332">
                  <c:v>29.169165961926041</c:v>
                </c:pt>
                <c:pt idx="333">
                  <c:v>29.169165961926041</c:v>
                </c:pt>
                <c:pt idx="334">
                  <c:v>29.169165961926041</c:v>
                </c:pt>
                <c:pt idx="335">
                  <c:v>29.169165961926041</c:v>
                </c:pt>
                <c:pt idx="336">
                  <c:v>29.169165961926041</c:v>
                </c:pt>
                <c:pt idx="337">
                  <c:v>29.169165961926041</c:v>
                </c:pt>
                <c:pt idx="338">
                  <c:v>29.169165961926041</c:v>
                </c:pt>
                <c:pt idx="339">
                  <c:v>29.169165961926041</c:v>
                </c:pt>
                <c:pt idx="340">
                  <c:v>29.169165961926041</c:v>
                </c:pt>
                <c:pt idx="341">
                  <c:v>29.169165961926041</c:v>
                </c:pt>
                <c:pt idx="342">
                  <c:v>29.169165961926041</c:v>
                </c:pt>
                <c:pt idx="343">
                  <c:v>29.169165961926041</c:v>
                </c:pt>
                <c:pt idx="344">
                  <c:v>29.169165961926041</c:v>
                </c:pt>
                <c:pt idx="345">
                  <c:v>29.169165961926041</c:v>
                </c:pt>
                <c:pt idx="346">
                  <c:v>29.169165961926041</c:v>
                </c:pt>
                <c:pt idx="347">
                  <c:v>29.169165961926041</c:v>
                </c:pt>
                <c:pt idx="348">
                  <c:v>29.169165961926041</c:v>
                </c:pt>
                <c:pt idx="349">
                  <c:v>29.169165961926041</c:v>
                </c:pt>
                <c:pt idx="350">
                  <c:v>29.169165961926041</c:v>
                </c:pt>
                <c:pt idx="351">
                  <c:v>29.169165961926041</c:v>
                </c:pt>
                <c:pt idx="352">
                  <c:v>29.169165961926041</c:v>
                </c:pt>
                <c:pt idx="353">
                  <c:v>29.169165961926041</c:v>
                </c:pt>
                <c:pt idx="354">
                  <c:v>29.169165961926041</c:v>
                </c:pt>
                <c:pt idx="355">
                  <c:v>29.169165961926041</c:v>
                </c:pt>
                <c:pt idx="356">
                  <c:v>29.169165961926041</c:v>
                </c:pt>
                <c:pt idx="357">
                  <c:v>29.169165961926041</c:v>
                </c:pt>
                <c:pt idx="358">
                  <c:v>29.169165961926041</c:v>
                </c:pt>
                <c:pt idx="359">
                  <c:v>29.169165961926041</c:v>
                </c:pt>
                <c:pt idx="360">
                  <c:v>29.169165961926041</c:v>
                </c:pt>
                <c:pt idx="361">
                  <c:v>29.169165961926041</c:v>
                </c:pt>
                <c:pt idx="362">
                  <c:v>29.169165961926041</c:v>
                </c:pt>
                <c:pt idx="363">
                  <c:v>29.169165961926041</c:v>
                </c:pt>
                <c:pt idx="364">
                  <c:v>29.169165961926041</c:v>
                </c:pt>
                <c:pt idx="365">
                  <c:v>29.169165961926041</c:v>
                </c:pt>
                <c:pt idx="366">
                  <c:v>29.169165961926041</c:v>
                </c:pt>
                <c:pt idx="367">
                  <c:v>29.169165961926041</c:v>
                </c:pt>
                <c:pt idx="368">
                  <c:v>29.169165961926041</c:v>
                </c:pt>
                <c:pt idx="369">
                  <c:v>29.169165961926041</c:v>
                </c:pt>
                <c:pt idx="370">
                  <c:v>29.169165961926041</c:v>
                </c:pt>
                <c:pt idx="371">
                  <c:v>29.169165961926041</c:v>
                </c:pt>
                <c:pt idx="372">
                  <c:v>29.169165961926041</c:v>
                </c:pt>
                <c:pt idx="373">
                  <c:v>29.169165961926041</c:v>
                </c:pt>
                <c:pt idx="374">
                  <c:v>29.169165961926041</c:v>
                </c:pt>
                <c:pt idx="375">
                  <c:v>29.169165961926041</c:v>
                </c:pt>
                <c:pt idx="376">
                  <c:v>29.169165961926041</c:v>
                </c:pt>
                <c:pt idx="377">
                  <c:v>29.169165961926041</c:v>
                </c:pt>
                <c:pt idx="378">
                  <c:v>29.169165961926041</c:v>
                </c:pt>
                <c:pt idx="379">
                  <c:v>29.169165961926041</c:v>
                </c:pt>
                <c:pt idx="380">
                  <c:v>29.169165961926041</c:v>
                </c:pt>
                <c:pt idx="381">
                  <c:v>29.169165961926041</c:v>
                </c:pt>
                <c:pt idx="382">
                  <c:v>29.169165961926041</c:v>
                </c:pt>
                <c:pt idx="383">
                  <c:v>29.169165961926041</c:v>
                </c:pt>
                <c:pt idx="384">
                  <c:v>29.169165961926041</c:v>
                </c:pt>
                <c:pt idx="385">
                  <c:v>29.169165961926041</c:v>
                </c:pt>
                <c:pt idx="386">
                  <c:v>29.169165961926041</c:v>
                </c:pt>
                <c:pt idx="387">
                  <c:v>29.169165961926041</c:v>
                </c:pt>
                <c:pt idx="388">
                  <c:v>29.169165961926041</c:v>
                </c:pt>
                <c:pt idx="389">
                  <c:v>29.169165961926041</c:v>
                </c:pt>
                <c:pt idx="390">
                  <c:v>29.169165961926041</c:v>
                </c:pt>
                <c:pt idx="391">
                  <c:v>29.169165961926041</c:v>
                </c:pt>
                <c:pt idx="392">
                  <c:v>29.169165961926041</c:v>
                </c:pt>
                <c:pt idx="393">
                  <c:v>29.169165961926041</c:v>
                </c:pt>
                <c:pt idx="394">
                  <c:v>29.169165961926041</c:v>
                </c:pt>
                <c:pt idx="395">
                  <c:v>29.169165961926041</c:v>
                </c:pt>
                <c:pt idx="396">
                  <c:v>29.169165961926041</c:v>
                </c:pt>
                <c:pt idx="397">
                  <c:v>29.169165961926041</c:v>
                </c:pt>
                <c:pt idx="398">
                  <c:v>29.169165961926041</c:v>
                </c:pt>
                <c:pt idx="399">
                  <c:v>29.169165961926041</c:v>
                </c:pt>
                <c:pt idx="400">
                  <c:v>29.169165961926041</c:v>
                </c:pt>
                <c:pt idx="401">
                  <c:v>29.169165961926041</c:v>
                </c:pt>
                <c:pt idx="402">
                  <c:v>29.169165961926041</c:v>
                </c:pt>
                <c:pt idx="403">
                  <c:v>29.169165961926041</c:v>
                </c:pt>
                <c:pt idx="404">
                  <c:v>29.169165961926041</c:v>
                </c:pt>
                <c:pt idx="405">
                  <c:v>29.169165961926041</c:v>
                </c:pt>
                <c:pt idx="406">
                  <c:v>29.169165961926041</c:v>
                </c:pt>
                <c:pt idx="407">
                  <c:v>29.169165961926041</c:v>
                </c:pt>
                <c:pt idx="408">
                  <c:v>29.169165961926041</c:v>
                </c:pt>
                <c:pt idx="409">
                  <c:v>29.169165961926041</c:v>
                </c:pt>
                <c:pt idx="410">
                  <c:v>29.169165961926041</c:v>
                </c:pt>
                <c:pt idx="411">
                  <c:v>29.169165961926041</c:v>
                </c:pt>
                <c:pt idx="412">
                  <c:v>29.169165961926041</c:v>
                </c:pt>
                <c:pt idx="413">
                  <c:v>29.169165961926041</c:v>
                </c:pt>
                <c:pt idx="414">
                  <c:v>29.169165961926041</c:v>
                </c:pt>
                <c:pt idx="415">
                  <c:v>29.169165961926041</c:v>
                </c:pt>
                <c:pt idx="416">
                  <c:v>29.169165961926041</c:v>
                </c:pt>
                <c:pt idx="417">
                  <c:v>29.169165961926041</c:v>
                </c:pt>
                <c:pt idx="418">
                  <c:v>29.169165961926041</c:v>
                </c:pt>
                <c:pt idx="419">
                  <c:v>29.169165961926041</c:v>
                </c:pt>
                <c:pt idx="420">
                  <c:v>29.169165961926041</c:v>
                </c:pt>
                <c:pt idx="421">
                  <c:v>29.169165961926041</c:v>
                </c:pt>
                <c:pt idx="422">
                  <c:v>29.169165961926041</c:v>
                </c:pt>
                <c:pt idx="423">
                  <c:v>29.169165961926041</c:v>
                </c:pt>
                <c:pt idx="424">
                  <c:v>29.169165961926041</c:v>
                </c:pt>
                <c:pt idx="425">
                  <c:v>29.169165961926041</c:v>
                </c:pt>
                <c:pt idx="426">
                  <c:v>29.169165961926041</c:v>
                </c:pt>
                <c:pt idx="427">
                  <c:v>29.169165961926041</c:v>
                </c:pt>
                <c:pt idx="428">
                  <c:v>29.169165961926041</c:v>
                </c:pt>
                <c:pt idx="429">
                  <c:v>29.169165961926041</c:v>
                </c:pt>
                <c:pt idx="430">
                  <c:v>29.169165961926041</c:v>
                </c:pt>
                <c:pt idx="431">
                  <c:v>29.169165961926041</c:v>
                </c:pt>
                <c:pt idx="432">
                  <c:v>29.169165961926041</c:v>
                </c:pt>
                <c:pt idx="433">
                  <c:v>29.169165961926041</c:v>
                </c:pt>
                <c:pt idx="434">
                  <c:v>29.169165961926041</c:v>
                </c:pt>
                <c:pt idx="435">
                  <c:v>29.169165961926041</c:v>
                </c:pt>
                <c:pt idx="436">
                  <c:v>29.169165961926041</c:v>
                </c:pt>
                <c:pt idx="437">
                  <c:v>29.169165961926041</c:v>
                </c:pt>
                <c:pt idx="438">
                  <c:v>29.169165961926041</c:v>
                </c:pt>
                <c:pt idx="439">
                  <c:v>29.169165961926041</c:v>
                </c:pt>
                <c:pt idx="440">
                  <c:v>29.169165961926041</c:v>
                </c:pt>
                <c:pt idx="441">
                  <c:v>29.169165961926041</c:v>
                </c:pt>
                <c:pt idx="442">
                  <c:v>29.169165961926041</c:v>
                </c:pt>
                <c:pt idx="443">
                  <c:v>29.169165961926041</c:v>
                </c:pt>
                <c:pt idx="444">
                  <c:v>29.169165961926041</c:v>
                </c:pt>
                <c:pt idx="445">
                  <c:v>29.169165961926041</c:v>
                </c:pt>
                <c:pt idx="446">
                  <c:v>29.169165961926041</c:v>
                </c:pt>
                <c:pt idx="447">
                  <c:v>29.169165961926041</c:v>
                </c:pt>
                <c:pt idx="448">
                  <c:v>29.169165961926041</c:v>
                </c:pt>
                <c:pt idx="449">
                  <c:v>29.169165961926041</c:v>
                </c:pt>
                <c:pt idx="450">
                  <c:v>-987.54519064168142</c:v>
                </c:pt>
                <c:pt idx="451">
                  <c:v>-987.54519064168142</c:v>
                </c:pt>
                <c:pt idx="452">
                  <c:v>-987.54519064168142</c:v>
                </c:pt>
                <c:pt idx="453">
                  <c:v>-987.54519064168142</c:v>
                </c:pt>
                <c:pt idx="454">
                  <c:v>-987.54519064168142</c:v>
                </c:pt>
                <c:pt idx="455">
                  <c:v>-987.54519064168142</c:v>
                </c:pt>
                <c:pt idx="456">
                  <c:v>-987.54519064168142</c:v>
                </c:pt>
                <c:pt idx="457">
                  <c:v>-987.54519064168142</c:v>
                </c:pt>
                <c:pt idx="458">
                  <c:v>-987.54519064168142</c:v>
                </c:pt>
                <c:pt idx="459">
                  <c:v>-987.54519064168142</c:v>
                </c:pt>
                <c:pt idx="460">
                  <c:v>-987.54519064168142</c:v>
                </c:pt>
                <c:pt idx="461">
                  <c:v>-987.54519064168142</c:v>
                </c:pt>
                <c:pt idx="462">
                  <c:v>-987.54519064168142</c:v>
                </c:pt>
                <c:pt idx="463">
                  <c:v>-987.54519064168142</c:v>
                </c:pt>
                <c:pt idx="464">
                  <c:v>-987.54519064168142</c:v>
                </c:pt>
                <c:pt idx="465">
                  <c:v>-987.54519064168142</c:v>
                </c:pt>
                <c:pt idx="466">
                  <c:v>-987.54519064168142</c:v>
                </c:pt>
                <c:pt idx="467">
                  <c:v>-987.54519064168142</c:v>
                </c:pt>
                <c:pt idx="468">
                  <c:v>-987.54519064168142</c:v>
                </c:pt>
                <c:pt idx="469">
                  <c:v>-987.54519064168142</c:v>
                </c:pt>
                <c:pt idx="470">
                  <c:v>-987.54519064168142</c:v>
                </c:pt>
                <c:pt idx="471">
                  <c:v>-987.54519064168142</c:v>
                </c:pt>
                <c:pt idx="472">
                  <c:v>-987.54519064168142</c:v>
                </c:pt>
                <c:pt idx="473">
                  <c:v>-987.54519064168142</c:v>
                </c:pt>
                <c:pt idx="474">
                  <c:v>-987.54519064168142</c:v>
                </c:pt>
                <c:pt idx="475">
                  <c:v>-987.54519064168142</c:v>
                </c:pt>
                <c:pt idx="476">
                  <c:v>-987.54519064168142</c:v>
                </c:pt>
                <c:pt idx="477">
                  <c:v>-987.54519064168142</c:v>
                </c:pt>
                <c:pt idx="478">
                  <c:v>-987.54519064168142</c:v>
                </c:pt>
                <c:pt idx="479">
                  <c:v>-987.54519064168142</c:v>
                </c:pt>
                <c:pt idx="480">
                  <c:v>-987.54519064168142</c:v>
                </c:pt>
                <c:pt idx="481">
                  <c:v>-987.54519064168142</c:v>
                </c:pt>
                <c:pt idx="482">
                  <c:v>-987.54519064168142</c:v>
                </c:pt>
                <c:pt idx="483">
                  <c:v>-987.54519064168142</c:v>
                </c:pt>
                <c:pt idx="484">
                  <c:v>-987.54519064168142</c:v>
                </c:pt>
                <c:pt idx="485">
                  <c:v>-987.54519064168142</c:v>
                </c:pt>
                <c:pt idx="486">
                  <c:v>-987.54519064168142</c:v>
                </c:pt>
                <c:pt idx="487">
                  <c:v>-987.54519064168142</c:v>
                </c:pt>
                <c:pt idx="488">
                  <c:v>-987.54519064168142</c:v>
                </c:pt>
                <c:pt idx="489">
                  <c:v>-987.54519064168142</c:v>
                </c:pt>
                <c:pt idx="490">
                  <c:v>-987.54519064168142</c:v>
                </c:pt>
                <c:pt idx="491">
                  <c:v>-987.54519064168142</c:v>
                </c:pt>
                <c:pt idx="492">
                  <c:v>-987.54519064168142</c:v>
                </c:pt>
                <c:pt idx="493">
                  <c:v>-987.54519064168142</c:v>
                </c:pt>
                <c:pt idx="494">
                  <c:v>-987.54519064168142</c:v>
                </c:pt>
                <c:pt idx="495">
                  <c:v>-987.54519064168142</c:v>
                </c:pt>
                <c:pt idx="496">
                  <c:v>-987.54519064168142</c:v>
                </c:pt>
                <c:pt idx="497">
                  <c:v>-987.54519064168142</c:v>
                </c:pt>
                <c:pt idx="498">
                  <c:v>-987.54519064168142</c:v>
                </c:pt>
                <c:pt idx="499">
                  <c:v>-987.54519064168142</c:v>
                </c:pt>
                <c:pt idx="500">
                  <c:v>-987.54519064168142</c:v>
                </c:pt>
                <c:pt idx="501">
                  <c:v>-987.54519064168142</c:v>
                </c:pt>
                <c:pt idx="502">
                  <c:v>-987.54519064168142</c:v>
                </c:pt>
                <c:pt idx="503">
                  <c:v>-987.54519064168142</c:v>
                </c:pt>
                <c:pt idx="504">
                  <c:v>-987.54519064168142</c:v>
                </c:pt>
                <c:pt idx="505">
                  <c:v>-987.54519064168142</c:v>
                </c:pt>
                <c:pt idx="506">
                  <c:v>-987.54519064168142</c:v>
                </c:pt>
                <c:pt idx="507">
                  <c:v>-987.54519064168142</c:v>
                </c:pt>
                <c:pt idx="508">
                  <c:v>-987.54519064168142</c:v>
                </c:pt>
                <c:pt idx="509">
                  <c:v>-987.54519064168142</c:v>
                </c:pt>
                <c:pt idx="510">
                  <c:v>-987.54519064168142</c:v>
                </c:pt>
                <c:pt idx="511">
                  <c:v>-987.54519064168142</c:v>
                </c:pt>
                <c:pt idx="512">
                  <c:v>-987.54519064168142</c:v>
                </c:pt>
                <c:pt idx="513">
                  <c:v>-987.54519064168142</c:v>
                </c:pt>
                <c:pt idx="514">
                  <c:v>-987.54519064168142</c:v>
                </c:pt>
                <c:pt idx="515">
                  <c:v>-987.54519064168142</c:v>
                </c:pt>
                <c:pt idx="516">
                  <c:v>-987.54519064168142</c:v>
                </c:pt>
                <c:pt idx="517">
                  <c:v>-987.54519064168142</c:v>
                </c:pt>
                <c:pt idx="518">
                  <c:v>-987.54519064168142</c:v>
                </c:pt>
                <c:pt idx="519">
                  <c:v>-987.54519064168142</c:v>
                </c:pt>
                <c:pt idx="520">
                  <c:v>-987.54519064168142</c:v>
                </c:pt>
                <c:pt idx="521">
                  <c:v>-987.54519064168142</c:v>
                </c:pt>
                <c:pt idx="522">
                  <c:v>-987.54519064168142</c:v>
                </c:pt>
                <c:pt idx="523">
                  <c:v>-987.54519064168142</c:v>
                </c:pt>
                <c:pt idx="524">
                  <c:v>-987.54519064168142</c:v>
                </c:pt>
                <c:pt idx="525">
                  <c:v>-987.54519064168142</c:v>
                </c:pt>
                <c:pt idx="526">
                  <c:v>-987.54519064168142</c:v>
                </c:pt>
                <c:pt idx="527">
                  <c:v>-987.54519064168142</c:v>
                </c:pt>
                <c:pt idx="528">
                  <c:v>-987.54519064168142</c:v>
                </c:pt>
                <c:pt idx="529">
                  <c:v>-987.54519064168142</c:v>
                </c:pt>
                <c:pt idx="530">
                  <c:v>-987.54519064168142</c:v>
                </c:pt>
                <c:pt idx="531">
                  <c:v>-987.54519064168142</c:v>
                </c:pt>
                <c:pt idx="532">
                  <c:v>-987.54519064168142</c:v>
                </c:pt>
                <c:pt idx="533">
                  <c:v>-987.54519064168142</c:v>
                </c:pt>
                <c:pt idx="534">
                  <c:v>-987.54519064168142</c:v>
                </c:pt>
                <c:pt idx="535">
                  <c:v>-987.54519064168142</c:v>
                </c:pt>
                <c:pt idx="536">
                  <c:v>-987.54519064168142</c:v>
                </c:pt>
                <c:pt idx="537">
                  <c:v>-987.54519064168142</c:v>
                </c:pt>
                <c:pt idx="538">
                  <c:v>-987.54519064168142</c:v>
                </c:pt>
                <c:pt idx="539">
                  <c:v>-987.54519064168142</c:v>
                </c:pt>
                <c:pt idx="540">
                  <c:v>-987.54519064168142</c:v>
                </c:pt>
                <c:pt idx="541">
                  <c:v>-987.54519064168142</c:v>
                </c:pt>
                <c:pt idx="542">
                  <c:v>-987.54519064168142</c:v>
                </c:pt>
                <c:pt idx="543">
                  <c:v>-987.54519064168142</c:v>
                </c:pt>
                <c:pt idx="544">
                  <c:v>-987.54519064168142</c:v>
                </c:pt>
                <c:pt idx="545">
                  <c:v>-987.54519064168142</c:v>
                </c:pt>
                <c:pt idx="546">
                  <c:v>-987.54519064168142</c:v>
                </c:pt>
                <c:pt idx="547">
                  <c:v>-987.54519064168142</c:v>
                </c:pt>
                <c:pt idx="548">
                  <c:v>-987.54519064168142</c:v>
                </c:pt>
                <c:pt idx="549">
                  <c:v>-987.54519064168142</c:v>
                </c:pt>
                <c:pt idx="550">
                  <c:v>-987.54519064168142</c:v>
                </c:pt>
                <c:pt idx="551">
                  <c:v>-987.54519064168142</c:v>
                </c:pt>
                <c:pt idx="552">
                  <c:v>-987.54519064168142</c:v>
                </c:pt>
                <c:pt idx="553">
                  <c:v>-987.54519064168142</c:v>
                </c:pt>
                <c:pt idx="554">
                  <c:v>-987.54519064168142</c:v>
                </c:pt>
                <c:pt idx="555">
                  <c:v>-987.54519064168142</c:v>
                </c:pt>
                <c:pt idx="556">
                  <c:v>-987.54519064168142</c:v>
                </c:pt>
                <c:pt idx="557">
                  <c:v>-987.54519064168142</c:v>
                </c:pt>
                <c:pt idx="558">
                  <c:v>-987.54519064168142</c:v>
                </c:pt>
                <c:pt idx="559">
                  <c:v>-987.54519064168142</c:v>
                </c:pt>
                <c:pt idx="560">
                  <c:v>-987.54519064168142</c:v>
                </c:pt>
                <c:pt idx="561">
                  <c:v>-987.54519064168142</c:v>
                </c:pt>
                <c:pt idx="562">
                  <c:v>-987.54519064168142</c:v>
                </c:pt>
                <c:pt idx="563">
                  <c:v>-987.54519064168142</c:v>
                </c:pt>
                <c:pt idx="564">
                  <c:v>-987.54519064168142</c:v>
                </c:pt>
                <c:pt idx="565">
                  <c:v>-987.54519064168142</c:v>
                </c:pt>
                <c:pt idx="566">
                  <c:v>-987.54519064168142</c:v>
                </c:pt>
                <c:pt idx="567">
                  <c:v>-987.54519064168142</c:v>
                </c:pt>
                <c:pt idx="568">
                  <c:v>-987.54519064168142</c:v>
                </c:pt>
                <c:pt idx="569">
                  <c:v>-987.54519064168142</c:v>
                </c:pt>
                <c:pt idx="570">
                  <c:v>-987.54519064168142</c:v>
                </c:pt>
                <c:pt idx="571">
                  <c:v>-987.54519064168142</c:v>
                </c:pt>
                <c:pt idx="572">
                  <c:v>-987.54519064168142</c:v>
                </c:pt>
                <c:pt idx="573">
                  <c:v>-987.54519064168142</c:v>
                </c:pt>
                <c:pt idx="574">
                  <c:v>-987.54519064168142</c:v>
                </c:pt>
                <c:pt idx="575">
                  <c:v>-987.54519064168142</c:v>
                </c:pt>
                <c:pt idx="576">
                  <c:v>-987.54519064168142</c:v>
                </c:pt>
                <c:pt idx="577">
                  <c:v>-987.54519064168142</c:v>
                </c:pt>
                <c:pt idx="578">
                  <c:v>-987.54519064168142</c:v>
                </c:pt>
                <c:pt idx="579">
                  <c:v>-987.54519064168142</c:v>
                </c:pt>
                <c:pt idx="580">
                  <c:v>-987.54519064168142</c:v>
                </c:pt>
                <c:pt idx="581">
                  <c:v>-987.54519064168142</c:v>
                </c:pt>
                <c:pt idx="582">
                  <c:v>-987.54519064168142</c:v>
                </c:pt>
                <c:pt idx="583">
                  <c:v>-987.54519064168142</c:v>
                </c:pt>
                <c:pt idx="584">
                  <c:v>-987.54519064168142</c:v>
                </c:pt>
                <c:pt idx="585">
                  <c:v>-987.54519064168142</c:v>
                </c:pt>
                <c:pt idx="586">
                  <c:v>-987.54519064168142</c:v>
                </c:pt>
                <c:pt idx="587">
                  <c:v>-987.54519064168142</c:v>
                </c:pt>
                <c:pt idx="588">
                  <c:v>-987.54519064168142</c:v>
                </c:pt>
                <c:pt idx="589">
                  <c:v>-987.54519064168142</c:v>
                </c:pt>
                <c:pt idx="590">
                  <c:v>-987.54519064168142</c:v>
                </c:pt>
                <c:pt idx="591">
                  <c:v>-987.54519064168142</c:v>
                </c:pt>
                <c:pt idx="592">
                  <c:v>-987.54519064168142</c:v>
                </c:pt>
                <c:pt idx="593">
                  <c:v>-987.54519064168142</c:v>
                </c:pt>
                <c:pt idx="594">
                  <c:v>-987.54519064168142</c:v>
                </c:pt>
                <c:pt idx="595">
                  <c:v>-987.54519064168142</c:v>
                </c:pt>
                <c:pt idx="596">
                  <c:v>-987.54519064168142</c:v>
                </c:pt>
                <c:pt idx="597">
                  <c:v>-987.54519064168142</c:v>
                </c:pt>
                <c:pt idx="598">
                  <c:v>-987.54519064168142</c:v>
                </c:pt>
                <c:pt idx="599">
                  <c:v>-987.54519064168142</c:v>
                </c:pt>
                <c:pt idx="600">
                  <c:v>-987.54519064168142</c:v>
                </c:pt>
                <c:pt idx="601">
                  <c:v>-987.54519064168142</c:v>
                </c:pt>
                <c:pt idx="602">
                  <c:v>-987.54519064168142</c:v>
                </c:pt>
                <c:pt idx="603">
                  <c:v>-987.54519064168142</c:v>
                </c:pt>
                <c:pt idx="604">
                  <c:v>-987.54519064168142</c:v>
                </c:pt>
                <c:pt idx="605">
                  <c:v>-987.54519064168142</c:v>
                </c:pt>
                <c:pt idx="606">
                  <c:v>-987.54519064168142</c:v>
                </c:pt>
                <c:pt idx="607">
                  <c:v>-987.54519064168142</c:v>
                </c:pt>
                <c:pt idx="608">
                  <c:v>-987.54519064168142</c:v>
                </c:pt>
                <c:pt idx="609">
                  <c:v>-987.54519064168142</c:v>
                </c:pt>
                <c:pt idx="610">
                  <c:v>-987.54519064168142</c:v>
                </c:pt>
                <c:pt idx="611">
                  <c:v>-987.54519064168142</c:v>
                </c:pt>
                <c:pt idx="612">
                  <c:v>-987.54519064168142</c:v>
                </c:pt>
                <c:pt idx="613">
                  <c:v>-987.54519064168142</c:v>
                </c:pt>
                <c:pt idx="614">
                  <c:v>-987.54519064168142</c:v>
                </c:pt>
                <c:pt idx="615">
                  <c:v>-987.54519064168142</c:v>
                </c:pt>
                <c:pt idx="616">
                  <c:v>-987.54519064168142</c:v>
                </c:pt>
                <c:pt idx="617">
                  <c:v>-987.54519064168142</c:v>
                </c:pt>
                <c:pt idx="618">
                  <c:v>-987.54519064168142</c:v>
                </c:pt>
                <c:pt idx="619">
                  <c:v>-987.54519064168142</c:v>
                </c:pt>
                <c:pt idx="620">
                  <c:v>-987.54519064168142</c:v>
                </c:pt>
                <c:pt idx="621">
                  <c:v>-987.54519064168142</c:v>
                </c:pt>
                <c:pt idx="622">
                  <c:v>-987.54519064168142</c:v>
                </c:pt>
                <c:pt idx="623">
                  <c:v>-987.54519064168142</c:v>
                </c:pt>
                <c:pt idx="624">
                  <c:v>-987.54519064168142</c:v>
                </c:pt>
                <c:pt idx="625">
                  <c:v>-987.54519064168142</c:v>
                </c:pt>
                <c:pt idx="626">
                  <c:v>-987.54519064168142</c:v>
                </c:pt>
                <c:pt idx="627">
                  <c:v>-987.54519064168142</c:v>
                </c:pt>
                <c:pt idx="628">
                  <c:v>-987.54519064168142</c:v>
                </c:pt>
                <c:pt idx="629">
                  <c:v>-987.54519064168142</c:v>
                </c:pt>
                <c:pt idx="630">
                  <c:v>-987.54519064168142</c:v>
                </c:pt>
                <c:pt idx="63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13-4EC9-9E97-C052C47C9D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4908864"/>
        <c:axId val="1204900128"/>
      </c:scatterChart>
      <c:valAx>
        <c:axId val="1204908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04900128"/>
        <c:crosses val="autoZero"/>
        <c:crossBetween val="midCat"/>
      </c:valAx>
      <c:valAx>
        <c:axId val="1204900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204908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Mt(x)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7'!$F$54:$F$684</c:f>
              <c:numCache>
                <c:formatCode>General</c:formatCode>
                <c:ptCount val="631"/>
                <c:pt idx="0">
                  <c:v>36287.327024952137</c:v>
                </c:pt>
                <c:pt idx="1">
                  <c:v>36287.327024952137</c:v>
                </c:pt>
                <c:pt idx="2">
                  <c:v>36287.327024952137</c:v>
                </c:pt>
                <c:pt idx="3">
                  <c:v>36287.327024952137</c:v>
                </c:pt>
                <c:pt idx="4">
                  <c:v>36287.327024952137</c:v>
                </c:pt>
                <c:pt idx="5">
                  <c:v>36287.327024952137</c:v>
                </c:pt>
                <c:pt idx="6">
                  <c:v>36287.327024952137</c:v>
                </c:pt>
                <c:pt idx="7">
                  <c:v>36287.327024952137</c:v>
                </c:pt>
                <c:pt idx="8">
                  <c:v>36287.327024952137</c:v>
                </c:pt>
                <c:pt idx="9">
                  <c:v>36287.327024952137</c:v>
                </c:pt>
                <c:pt idx="10">
                  <c:v>36287.327024952137</c:v>
                </c:pt>
                <c:pt idx="11">
                  <c:v>36287.327024952137</c:v>
                </c:pt>
                <c:pt idx="12">
                  <c:v>36287.327024952137</c:v>
                </c:pt>
                <c:pt idx="13">
                  <c:v>36287.327024952137</c:v>
                </c:pt>
                <c:pt idx="14">
                  <c:v>36287.327024952137</c:v>
                </c:pt>
                <c:pt idx="15">
                  <c:v>36287.327024952137</c:v>
                </c:pt>
                <c:pt idx="16">
                  <c:v>36287.327024952137</c:v>
                </c:pt>
                <c:pt idx="17">
                  <c:v>36287.327024952137</c:v>
                </c:pt>
                <c:pt idx="18">
                  <c:v>36287.327024952137</c:v>
                </c:pt>
                <c:pt idx="19">
                  <c:v>36287.327024952137</c:v>
                </c:pt>
                <c:pt idx="20">
                  <c:v>36287.327024952137</c:v>
                </c:pt>
                <c:pt idx="21">
                  <c:v>36287.327024952137</c:v>
                </c:pt>
                <c:pt idx="22">
                  <c:v>36287.327024952137</c:v>
                </c:pt>
                <c:pt idx="23">
                  <c:v>36287.327024952137</c:v>
                </c:pt>
                <c:pt idx="24">
                  <c:v>36287.327024952137</c:v>
                </c:pt>
                <c:pt idx="25">
                  <c:v>36287.327024952137</c:v>
                </c:pt>
                <c:pt idx="26">
                  <c:v>36287.327024952137</c:v>
                </c:pt>
                <c:pt idx="27">
                  <c:v>36287.327024952137</c:v>
                </c:pt>
                <c:pt idx="28">
                  <c:v>36287.327024952137</c:v>
                </c:pt>
                <c:pt idx="29">
                  <c:v>36287.327024952137</c:v>
                </c:pt>
                <c:pt idx="30">
                  <c:v>36287.327024952137</c:v>
                </c:pt>
                <c:pt idx="31">
                  <c:v>36287.327024952137</c:v>
                </c:pt>
                <c:pt idx="32">
                  <c:v>36287.327024952137</c:v>
                </c:pt>
                <c:pt idx="33">
                  <c:v>36287.327024952137</c:v>
                </c:pt>
                <c:pt idx="34">
                  <c:v>36287.327024952137</c:v>
                </c:pt>
                <c:pt idx="35">
                  <c:v>36287.327024952137</c:v>
                </c:pt>
                <c:pt idx="36">
                  <c:v>36287.327024952137</c:v>
                </c:pt>
                <c:pt idx="37">
                  <c:v>36287.327024952137</c:v>
                </c:pt>
                <c:pt idx="38">
                  <c:v>36287.327024952137</c:v>
                </c:pt>
                <c:pt idx="39">
                  <c:v>36287.327024952137</c:v>
                </c:pt>
                <c:pt idx="40">
                  <c:v>36287.327024952137</c:v>
                </c:pt>
                <c:pt idx="41">
                  <c:v>36287.327024952137</c:v>
                </c:pt>
                <c:pt idx="42">
                  <c:v>36287.327024952137</c:v>
                </c:pt>
                <c:pt idx="43">
                  <c:v>36287.327024952137</c:v>
                </c:pt>
                <c:pt idx="44">
                  <c:v>36287.327024952137</c:v>
                </c:pt>
                <c:pt idx="45">
                  <c:v>36287.327024952137</c:v>
                </c:pt>
                <c:pt idx="46">
                  <c:v>36287.327024952137</c:v>
                </c:pt>
                <c:pt idx="47">
                  <c:v>36287.327024952137</c:v>
                </c:pt>
                <c:pt idx="48">
                  <c:v>36287.327024952137</c:v>
                </c:pt>
                <c:pt idx="49">
                  <c:v>36287.327024952137</c:v>
                </c:pt>
                <c:pt idx="50">
                  <c:v>36287.327024952137</c:v>
                </c:pt>
                <c:pt idx="51">
                  <c:v>36287.327024952137</c:v>
                </c:pt>
                <c:pt idx="52">
                  <c:v>36287.327024952137</c:v>
                </c:pt>
                <c:pt idx="53">
                  <c:v>36287.327024952137</c:v>
                </c:pt>
                <c:pt idx="54">
                  <c:v>36287.327024952137</c:v>
                </c:pt>
                <c:pt idx="55">
                  <c:v>36287.327024952137</c:v>
                </c:pt>
                <c:pt idx="56">
                  <c:v>36287.327024952137</c:v>
                </c:pt>
                <c:pt idx="57">
                  <c:v>36287.327024952137</c:v>
                </c:pt>
                <c:pt idx="58">
                  <c:v>36287.327024952137</c:v>
                </c:pt>
                <c:pt idx="59">
                  <c:v>36287.327024952137</c:v>
                </c:pt>
                <c:pt idx="60">
                  <c:v>36287.327024952137</c:v>
                </c:pt>
                <c:pt idx="61">
                  <c:v>36287.327024952137</c:v>
                </c:pt>
                <c:pt idx="62">
                  <c:v>36287.327024952137</c:v>
                </c:pt>
                <c:pt idx="63">
                  <c:v>36287.327024952137</c:v>
                </c:pt>
                <c:pt idx="64">
                  <c:v>36287.327024952137</c:v>
                </c:pt>
                <c:pt idx="65">
                  <c:v>36287.327024952137</c:v>
                </c:pt>
                <c:pt idx="66">
                  <c:v>36287.327024952137</c:v>
                </c:pt>
                <c:pt idx="67">
                  <c:v>36287.327024952137</c:v>
                </c:pt>
                <c:pt idx="68">
                  <c:v>36287.327024952137</c:v>
                </c:pt>
                <c:pt idx="69">
                  <c:v>36287.327024952137</c:v>
                </c:pt>
                <c:pt idx="70">
                  <c:v>36287.327024952137</c:v>
                </c:pt>
                <c:pt idx="71">
                  <c:v>36287.327024952137</c:v>
                </c:pt>
                <c:pt idx="72">
                  <c:v>36287.327024952137</c:v>
                </c:pt>
                <c:pt idx="73">
                  <c:v>36287.327024952137</c:v>
                </c:pt>
                <c:pt idx="74">
                  <c:v>36287.327024952137</c:v>
                </c:pt>
                <c:pt idx="75">
                  <c:v>36287.327024952137</c:v>
                </c:pt>
                <c:pt idx="76">
                  <c:v>36287.327024952137</c:v>
                </c:pt>
                <c:pt idx="77">
                  <c:v>36287.327024952137</c:v>
                </c:pt>
                <c:pt idx="78">
                  <c:v>36287.327024952137</c:v>
                </c:pt>
                <c:pt idx="79">
                  <c:v>36287.327024952137</c:v>
                </c:pt>
                <c:pt idx="80">
                  <c:v>36287.327024952137</c:v>
                </c:pt>
                <c:pt idx="81">
                  <c:v>36287.327024952137</c:v>
                </c:pt>
                <c:pt idx="82">
                  <c:v>36287.327024952137</c:v>
                </c:pt>
                <c:pt idx="83">
                  <c:v>36287.327024952137</c:v>
                </c:pt>
                <c:pt idx="84">
                  <c:v>36287.327024952137</c:v>
                </c:pt>
                <c:pt idx="85">
                  <c:v>36287.327024952137</c:v>
                </c:pt>
                <c:pt idx="86">
                  <c:v>36287.327024952137</c:v>
                </c:pt>
                <c:pt idx="87">
                  <c:v>36287.327024952137</c:v>
                </c:pt>
                <c:pt idx="88">
                  <c:v>36287.327024952137</c:v>
                </c:pt>
                <c:pt idx="89">
                  <c:v>36287.327024952137</c:v>
                </c:pt>
                <c:pt idx="90">
                  <c:v>36287.327024952137</c:v>
                </c:pt>
                <c:pt idx="91">
                  <c:v>36287.327024952137</c:v>
                </c:pt>
                <c:pt idx="92">
                  <c:v>36287.327024952137</c:v>
                </c:pt>
                <c:pt idx="93">
                  <c:v>36287.327024952137</c:v>
                </c:pt>
                <c:pt idx="94">
                  <c:v>36287.327024952137</c:v>
                </c:pt>
                <c:pt idx="95">
                  <c:v>36287.327024952137</c:v>
                </c:pt>
                <c:pt idx="96">
                  <c:v>36287.327024952137</c:v>
                </c:pt>
                <c:pt idx="97">
                  <c:v>36287.327024952137</c:v>
                </c:pt>
                <c:pt idx="98">
                  <c:v>36287.327024952137</c:v>
                </c:pt>
                <c:pt idx="99">
                  <c:v>36287.327024952137</c:v>
                </c:pt>
                <c:pt idx="100">
                  <c:v>36287.327024952137</c:v>
                </c:pt>
                <c:pt idx="101">
                  <c:v>36287.327024952137</c:v>
                </c:pt>
                <c:pt idx="102">
                  <c:v>36287.327024952137</c:v>
                </c:pt>
                <c:pt idx="103">
                  <c:v>36287.327024952137</c:v>
                </c:pt>
                <c:pt idx="104">
                  <c:v>36287.327024952137</c:v>
                </c:pt>
                <c:pt idx="105">
                  <c:v>36287.327024952137</c:v>
                </c:pt>
                <c:pt idx="106">
                  <c:v>36287.327024952137</c:v>
                </c:pt>
                <c:pt idx="107">
                  <c:v>36287.327024952137</c:v>
                </c:pt>
                <c:pt idx="108">
                  <c:v>36287.327024952137</c:v>
                </c:pt>
                <c:pt idx="109">
                  <c:v>36287.327024952137</c:v>
                </c:pt>
                <c:pt idx="110">
                  <c:v>36287.327024952137</c:v>
                </c:pt>
                <c:pt idx="111">
                  <c:v>36287.327024952137</c:v>
                </c:pt>
                <c:pt idx="112">
                  <c:v>36287.327024952137</c:v>
                </c:pt>
                <c:pt idx="113">
                  <c:v>36287.327024952137</c:v>
                </c:pt>
                <c:pt idx="114">
                  <c:v>36287.327024952137</c:v>
                </c:pt>
                <c:pt idx="115">
                  <c:v>36287.327024952137</c:v>
                </c:pt>
                <c:pt idx="116">
                  <c:v>36287.327024952137</c:v>
                </c:pt>
                <c:pt idx="117">
                  <c:v>36287.327024952137</c:v>
                </c:pt>
                <c:pt idx="118">
                  <c:v>36287.327024952137</c:v>
                </c:pt>
                <c:pt idx="119">
                  <c:v>36287.327024952137</c:v>
                </c:pt>
                <c:pt idx="120">
                  <c:v>36287.327024952137</c:v>
                </c:pt>
                <c:pt idx="121">
                  <c:v>36287.327024952137</c:v>
                </c:pt>
                <c:pt idx="122">
                  <c:v>36287.327024952137</c:v>
                </c:pt>
                <c:pt idx="123">
                  <c:v>36287.327024952137</c:v>
                </c:pt>
                <c:pt idx="124">
                  <c:v>36287.327024952137</c:v>
                </c:pt>
                <c:pt idx="125">
                  <c:v>36287.327024952137</c:v>
                </c:pt>
                <c:pt idx="126">
                  <c:v>36287.327024952137</c:v>
                </c:pt>
                <c:pt idx="127">
                  <c:v>36287.327024952137</c:v>
                </c:pt>
                <c:pt idx="128">
                  <c:v>36287.327024952137</c:v>
                </c:pt>
                <c:pt idx="129">
                  <c:v>36287.327024952137</c:v>
                </c:pt>
                <c:pt idx="130">
                  <c:v>36287.327024952137</c:v>
                </c:pt>
                <c:pt idx="131">
                  <c:v>36287.327024952137</c:v>
                </c:pt>
                <c:pt idx="132">
                  <c:v>36287.327024952137</c:v>
                </c:pt>
                <c:pt idx="133">
                  <c:v>36287.327024952137</c:v>
                </c:pt>
                <c:pt idx="134">
                  <c:v>36287.327024952137</c:v>
                </c:pt>
                <c:pt idx="135">
                  <c:v>36287.327024952137</c:v>
                </c:pt>
                <c:pt idx="136">
                  <c:v>36287.327024952137</c:v>
                </c:pt>
                <c:pt idx="137">
                  <c:v>36287.327024952137</c:v>
                </c:pt>
                <c:pt idx="138">
                  <c:v>36287.327024952137</c:v>
                </c:pt>
                <c:pt idx="139">
                  <c:v>36287.327024952137</c:v>
                </c:pt>
                <c:pt idx="140">
                  <c:v>36287.327024952137</c:v>
                </c:pt>
                <c:pt idx="141">
                  <c:v>36287.327024952137</c:v>
                </c:pt>
                <c:pt idx="142">
                  <c:v>36287.327024952137</c:v>
                </c:pt>
                <c:pt idx="143">
                  <c:v>36287.327024952137</c:v>
                </c:pt>
                <c:pt idx="144">
                  <c:v>36287.327024952137</c:v>
                </c:pt>
                <c:pt idx="145">
                  <c:v>36287.327024952137</c:v>
                </c:pt>
                <c:pt idx="146">
                  <c:v>36287.327024952137</c:v>
                </c:pt>
                <c:pt idx="147">
                  <c:v>36287.327024952137</c:v>
                </c:pt>
                <c:pt idx="148">
                  <c:v>36287.327024952137</c:v>
                </c:pt>
                <c:pt idx="149">
                  <c:v>36287.327024952137</c:v>
                </c:pt>
                <c:pt idx="150">
                  <c:v>36287.327024952137</c:v>
                </c:pt>
                <c:pt idx="151">
                  <c:v>36287.327024952137</c:v>
                </c:pt>
                <c:pt idx="152">
                  <c:v>36287.327024952137</c:v>
                </c:pt>
                <c:pt idx="153">
                  <c:v>36287.327024952137</c:v>
                </c:pt>
                <c:pt idx="154">
                  <c:v>36287.327024952137</c:v>
                </c:pt>
                <c:pt idx="155">
                  <c:v>36287.327024952137</c:v>
                </c:pt>
                <c:pt idx="156">
                  <c:v>36287.327024952137</c:v>
                </c:pt>
                <c:pt idx="157">
                  <c:v>36287.327024952137</c:v>
                </c:pt>
                <c:pt idx="158">
                  <c:v>36287.327024952137</c:v>
                </c:pt>
                <c:pt idx="159">
                  <c:v>36287.327024952137</c:v>
                </c:pt>
                <c:pt idx="160">
                  <c:v>36287.327024952137</c:v>
                </c:pt>
                <c:pt idx="161">
                  <c:v>36287.327024952137</c:v>
                </c:pt>
                <c:pt idx="162">
                  <c:v>36287.327024952137</c:v>
                </c:pt>
                <c:pt idx="163">
                  <c:v>36287.327024952137</c:v>
                </c:pt>
                <c:pt idx="164">
                  <c:v>36287.327024952137</c:v>
                </c:pt>
                <c:pt idx="165">
                  <c:v>36287.327024952137</c:v>
                </c:pt>
                <c:pt idx="166">
                  <c:v>36287.327024952137</c:v>
                </c:pt>
                <c:pt idx="167">
                  <c:v>36287.327024952137</c:v>
                </c:pt>
                <c:pt idx="168">
                  <c:v>36287.327024952137</c:v>
                </c:pt>
                <c:pt idx="169">
                  <c:v>36287.327024952137</c:v>
                </c:pt>
                <c:pt idx="170">
                  <c:v>36287.327024952137</c:v>
                </c:pt>
                <c:pt idx="171">
                  <c:v>36287.327024952137</c:v>
                </c:pt>
                <c:pt idx="172">
                  <c:v>36287.327024952137</c:v>
                </c:pt>
                <c:pt idx="173">
                  <c:v>36287.327024952137</c:v>
                </c:pt>
                <c:pt idx="174">
                  <c:v>36287.327024952137</c:v>
                </c:pt>
                <c:pt idx="175">
                  <c:v>36287.327024952137</c:v>
                </c:pt>
                <c:pt idx="176">
                  <c:v>36287.327024952137</c:v>
                </c:pt>
                <c:pt idx="177">
                  <c:v>36287.327024952137</c:v>
                </c:pt>
                <c:pt idx="178">
                  <c:v>36287.327024952137</c:v>
                </c:pt>
                <c:pt idx="179">
                  <c:v>36287.327024952137</c:v>
                </c:pt>
                <c:pt idx="180">
                  <c:v>36287.327024952137</c:v>
                </c:pt>
                <c:pt idx="181">
                  <c:v>36287.327024952137</c:v>
                </c:pt>
                <c:pt idx="182">
                  <c:v>36287.327024952137</c:v>
                </c:pt>
                <c:pt idx="183">
                  <c:v>36287.327024952137</c:v>
                </c:pt>
                <c:pt idx="184">
                  <c:v>36287.327024952137</c:v>
                </c:pt>
                <c:pt idx="185">
                  <c:v>36287.327024952137</c:v>
                </c:pt>
                <c:pt idx="186">
                  <c:v>36287.327024952137</c:v>
                </c:pt>
                <c:pt idx="187">
                  <c:v>36287.327024952137</c:v>
                </c:pt>
                <c:pt idx="188">
                  <c:v>36287.327024952137</c:v>
                </c:pt>
                <c:pt idx="189">
                  <c:v>36287.327024952137</c:v>
                </c:pt>
                <c:pt idx="190">
                  <c:v>36287.327024952137</c:v>
                </c:pt>
                <c:pt idx="191">
                  <c:v>36287.327024952137</c:v>
                </c:pt>
                <c:pt idx="192">
                  <c:v>36287.327024952137</c:v>
                </c:pt>
                <c:pt idx="193">
                  <c:v>36287.327024952137</c:v>
                </c:pt>
                <c:pt idx="194">
                  <c:v>36287.327024952137</c:v>
                </c:pt>
                <c:pt idx="195">
                  <c:v>36287.327024952137</c:v>
                </c:pt>
                <c:pt idx="196">
                  <c:v>36287.327024952137</c:v>
                </c:pt>
                <c:pt idx="197">
                  <c:v>36287.327024952137</c:v>
                </c:pt>
                <c:pt idx="198">
                  <c:v>36287.327024952137</c:v>
                </c:pt>
                <c:pt idx="199">
                  <c:v>36287.327024952137</c:v>
                </c:pt>
                <c:pt idx="200">
                  <c:v>36287.327024952137</c:v>
                </c:pt>
                <c:pt idx="201">
                  <c:v>36287.327024952137</c:v>
                </c:pt>
                <c:pt idx="202">
                  <c:v>36287.327024952137</c:v>
                </c:pt>
                <c:pt idx="203">
                  <c:v>36287.327024952137</c:v>
                </c:pt>
                <c:pt idx="204">
                  <c:v>36287.327024952137</c:v>
                </c:pt>
                <c:pt idx="205">
                  <c:v>36287.327024952137</c:v>
                </c:pt>
                <c:pt idx="206">
                  <c:v>36287.327024952137</c:v>
                </c:pt>
                <c:pt idx="207">
                  <c:v>36287.327024952137</c:v>
                </c:pt>
                <c:pt idx="208">
                  <c:v>36287.327024952137</c:v>
                </c:pt>
                <c:pt idx="209">
                  <c:v>36287.327024952137</c:v>
                </c:pt>
                <c:pt idx="210">
                  <c:v>36287.327024952137</c:v>
                </c:pt>
                <c:pt idx="211">
                  <c:v>36287.327024952137</c:v>
                </c:pt>
                <c:pt idx="212">
                  <c:v>36287.327024952137</c:v>
                </c:pt>
                <c:pt idx="213">
                  <c:v>36287.327024952137</c:v>
                </c:pt>
                <c:pt idx="214">
                  <c:v>36287.327024952137</c:v>
                </c:pt>
                <c:pt idx="215">
                  <c:v>36287.327024952137</c:v>
                </c:pt>
                <c:pt idx="216">
                  <c:v>36287.327024952137</c:v>
                </c:pt>
                <c:pt idx="217">
                  <c:v>36287.327024952137</c:v>
                </c:pt>
                <c:pt idx="218">
                  <c:v>36287.327024952137</c:v>
                </c:pt>
                <c:pt idx="219">
                  <c:v>36287.327024952137</c:v>
                </c:pt>
                <c:pt idx="220">
                  <c:v>36287.327024952137</c:v>
                </c:pt>
                <c:pt idx="221">
                  <c:v>36287.327024952137</c:v>
                </c:pt>
                <c:pt idx="222">
                  <c:v>36287.327024952137</c:v>
                </c:pt>
                <c:pt idx="223">
                  <c:v>36287.327024952137</c:v>
                </c:pt>
                <c:pt idx="224">
                  <c:v>36287.327024952137</c:v>
                </c:pt>
                <c:pt idx="225">
                  <c:v>36287.327024952137</c:v>
                </c:pt>
                <c:pt idx="226">
                  <c:v>36287.327024952137</c:v>
                </c:pt>
                <c:pt idx="227">
                  <c:v>36287.327024952137</c:v>
                </c:pt>
                <c:pt idx="228">
                  <c:v>36287.327024952137</c:v>
                </c:pt>
                <c:pt idx="229">
                  <c:v>36287.327024952137</c:v>
                </c:pt>
                <c:pt idx="230">
                  <c:v>36287.327024952137</c:v>
                </c:pt>
                <c:pt idx="231">
                  <c:v>36287.327024952137</c:v>
                </c:pt>
                <c:pt idx="232">
                  <c:v>36287.327024952137</c:v>
                </c:pt>
                <c:pt idx="233">
                  <c:v>36287.327024952137</c:v>
                </c:pt>
                <c:pt idx="234">
                  <c:v>36287.327024952137</c:v>
                </c:pt>
                <c:pt idx="235">
                  <c:v>36287.327024952137</c:v>
                </c:pt>
                <c:pt idx="236">
                  <c:v>36287.327024952137</c:v>
                </c:pt>
                <c:pt idx="237">
                  <c:v>36287.327024952137</c:v>
                </c:pt>
                <c:pt idx="238">
                  <c:v>36287.327024952137</c:v>
                </c:pt>
                <c:pt idx="239">
                  <c:v>36287.327024952137</c:v>
                </c:pt>
                <c:pt idx="240">
                  <c:v>36287.327024952137</c:v>
                </c:pt>
                <c:pt idx="241">
                  <c:v>36287.327024952137</c:v>
                </c:pt>
                <c:pt idx="242">
                  <c:v>36287.327024952137</c:v>
                </c:pt>
                <c:pt idx="243">
                  <c:v>36287.327024952137</c:v>
                </c:pt>
                <c:pt idx="244">
                  <c:v>36287.327024952137</c:v>
                </c:pt>
                <c:pt idx="245">
                  <c:v>36287.327024952137</c:v>
                </c:pt>
                <c:pt idx="246">
                  <c:v>36287.327024952137</c:v>
                </c:pt>
                <c:pt idx="247">
                  <c:v>36287.327024952137</c:v>
                </c:pt>
                <c:pt idx="248">
                  <c:v>36287.327024952137</c:v>
                </c:pt>
                <c:pt idx="249">
                  <c:v>36287.327024952137</c:v>
                </c:pt>
                <c:pt idx="250">
                  <c:v>36287.327024952137</c:v>
                </c:pt>
                <c:pt idx="251">
                  <c:v>36287.327024952137</c:v>
                </c:pt>
                <c:pt idx="252">
                  <c:v>36287.327024952137</c:v>
                </c:pt>
                <c:pt idx="253">
                  <c:v>36287.327024952137</c:v>
                </c:pt>
                <c:pt idx="254">
                  <c:v>36287.327024952137</c:v>
                </c:pt>
                <c:pt idx="255">
                  <c:v>36287.327024952137</c:v>
                </c:pt>
                <c:pt idx="256">
                  <c:v>36287.327024952137</c:v>
                </c:pt>
                <c:pt idx="257">
                  <c:v>36287.327024952137</c:v>
                </c:pt>
                <c:pt idx="258">
                  <c:v>36287.327024952137</c:v>
                </c:pt>
                <c:pt idx="259">
                  <c:v>36287.327024952137</c:v>
                </c:pt>
                <c:pt idx="260">
                  <c:v>36287.327024952137</c:v>
                </c:pt>
                <c:pt idx="261">
                  <c:v>36287.327024952137</c:v>
                </c:pt>
                <c:pt idx="262">
                  <c:v>36287.327024952137</c:v>
                </c:pt>
                <c:pt idx="263">
                  <c:v>36287.327024952137</c:v>
                </c:pt>
                <c:pt idx="264">
                  <c:v>36287.327024952137</c:v>
                </c:pt>
                <c:pt idx="265">
                  <c:v>36287.327024952137</c:v>
                </c:pt>
                <c:pt idx="266">
                  <c:v>36287.327024952137</c:v>
                </c:pt>
                <c:pt idx="267">
                  <c:v>36287.327024952137</c:v>
                </c:pt>
                <c:pt idx="268">
                  <c:v>36287.327024952137</c:v>
                </c:pt>
                <c:pt idx="269">
                  <c:v>36287.327024952137</c:v>
                </c:pt>
                <c:pt idx="270">
                  <c:v>36287.327024952137</c:v>
                </c:pt>
                <c:pt idx="271">
                  <c:v>36287.327024952137</c:v>
                </c:pt>
                <c:pt idx="272">
                  <c:v>36287.327024952137</c:v>
                </c:pt>
                <c:pt idx="273">
                  <c:v>36287.327024952137</c:v>
                </c:pt>
                <c:pt idx="274">
                  <c:v>36287.327024952137</c:v>
                </c:pt>
                <c:pt idx="275">
                  <c:v>36287.327024952137</c:v>
                </c:pt>
                <c:pt idx="276">
                  <c:v>36287.327024952137</c:v>
                </c:pt>
                <c:pt idx="277">
                  <c:v>36287.327024952137</c:v>
                </c:pt>
                <c:pt idx="278">
                  <c:v>36287.327024952137</c:v>
                </c:pt>
                <c:pt idx="279">
                  <c:v>36287.327024952137</c:v>
                </c:pt>
                <c:pt idx="280">
                  <c:v>36287.327024952137</c:v>
                </c:pt>
                <c:pt idx="281">
                  <c:v>36287.327024952137</c:v>
                </c:pt>
                <c:pt idx="282">
                  <c:v>36287.327024952137</c:v>
                </c:pt>
                <c:pt idx="283">
                  <c:v>36287.327024952137</c:v>
                </c:pt>
                <c:pt idx="284">
                  <c:v>36287.327024952137</c:v>
                </c:pt>
                <c:pt idx="285">
                  <c:v>36287.327024952137</c:v>
                </c:pt>
                <c:pt idx="286">
                  <c:v>36287.327024952137</c:v>
                </c:pt>
                <c:pt idx="287">
                  <c:v>36287.327024952137</c:v>
                </c:pt>
                <c:pt idx="288">
                  <c:v>36287.327024952137</c:v>
                </c:pt>
                <c:pt idx="289">
                  <c:v>36287.327024952137</c:v>
                </c:pt>
                <c:pt idx="290">
                  <c:v>36287.327024952137</c:v>
                </c:pt>
                <c:pt idx="291">
                  <c:v>36287.327024952137</c:v>
                </c:pt>
                <c:pt idx="292">
                  <c:v>36287.327024952137</c:v>
                </c:pt>
                <c:pt idx="293">
                  <c:v>36287.327024952137</c:v>
                </c:pt>
                <c:pt idx="294">
                  <c:v>36287.327024952137</c:v>
                </c:pt>
                <c:pt idx="295">
                  <c:v>36287.327024952137</c:v>
                </c:pt>
                <c:pt idx="296">
                  <c:v>36287.327024952137</c:v>
                </c:pt>
                <c:pt idx="297">
                  <c:v>36287.327024952137</c:v>
                </c:pt>
                <c:pt idx="298">
                  <c:v>36287.327024952137</c:v>
                </c:pt>
                <c:pt idx="299">
                  <c:v>36287.327024952137</c:v>
                </c:pt>
                <c:pt idx="300">
                  <c:v>36287.327024952137</c:v>
                </c:pt>
                <c:pt idx="301">
                  <c:v>36287.327024952137</c:v>
                </c:pt>
                <c:pt idx="302">
                  <c:v>36287.327024952137</c:v>
                </c:pt>
                <c:pt idx="303">
                  <c:v>36287.327024952137</c:v>
                </c:pt>
                <c:pt idx="304">
                  <c:v>36287.327024952137</c:v>
                </c:pt>
                <c:pt idx="305">
                  <c:v>36287.327024952137</c:v>
                </c:pt>
                <c:pt idx="306">
                  <c:v>36287.327024952137</c:v>
                </c:pt>
                <c:pt idx="307">
                  <c:v>36287.327024952137</c:v>
                </c:pt>
                <c:pt idx="308">
                  <c:v>36287.327024952137</c:v>
                </c:pt>
                <c:pt idx="309">
                  <c:v>36287.327024952137</c:v>
                </c:pt>
                <c:pt idx="310">
                  <c:v>36287.327024952137</c:v>
                </c:pt>
                <c:pt idx="311">
                  <c:v>36287.327024952137</c:v>
                </c:pt>
                <c:pt idx="312">
                  <c:v>36287.327024952137</c:v>
                </c:pt>
                <c:pt idx="313">
                  <c:v>36287.327024952137</c:v>
                </c:pt>
                <c:pt idx="314">
                  <c:v>36287.327024952137</c:v>
                </c:pt>
                <c:pt idx="315">
                  <c:v>36287.327024952137</c:v>
                </c:pt>
                <c:pt idx="316">
                  <c:v>36287.327024952137</c:v>
                </c:pt>
                <c:pt idx="317">
                  <c:v>36287.327024952137</c:v>
                </c:pt>
                <c:pt idx="318">
                  <c:v>36287.327024952137</c:v>
                </c:pt>
                <c:pt idx="319">
                  <c:v>36287.327024952137</c:v>
                </c:pt>
                <c:pt idx="320">
                  <c:v>36287.327024952137</c:v>
                </c:pt>
                <c:pt idx="321">
                  <c:v>36287.327024952137</c:v>
                </c:pt>
                <c:pt idx="322">
                  <c:v>36287.327024952137</c:v>
                </c:pt>
                <c:pt idx="323">
                  <c:v>36287.327024952137</c:v>
                </c:pt>
                <c:pt idx="324">
                  <c:v>36287.327024952137</c:v>
                </c:pt>
                <c:pt idx="325">
                  <c:v>36287.327024952137</c:v>
                </c:pt>
                <c:pt idx="326">
                  <c:v>36287.327024952137</c:v>
                </c:pt>
                <c:pt idx="327">
                  <c:v>36287.327024952137</c:v>
                </c:pt>
                <c:pt idx="328">
                  <c:v>36287.327024952137</c:v>
                </c:pt>
                <c:pt idx="329">
                  <c:v>36287.327024952137</c:v>
                </c:pt>
                <c:pt idx="330">
                  <c:v>36287.327024952137</c:v>
                </c:pt>
                <c:pt idx="331">
                  <c:v>36287.327024952137</c:v>
                </c:pt>
                <c:pt idx="332">
                  <c:v>36287.327024952137</c:v>
                </c:pt>
                <c:pt idx="333">
                  <c:v>36287.327024952137</c:v>
                </c:pt>
                <c:pt idx="334">
                  <c:v>36287.327024952137</c:v>
                </c:pt>
                <c:pt idx="335">
                  <c:v>36287.327024952137</c:v>
                </c:pt>
                <c:pt idx="336">
                  <c:v>36287.327024952137</c:v>
                </c:pt>
                <c:pt idx="337">
                  <c:v>36287.327024952137</c:v>
                </c:pt>
                <c:pt idx="338">
                  <c:v>36287.327024952137</c:v>
                </c:pt>
                <c:pt idx="339">
                  <c:v>36287.327024952137</c:v>
                </c:pt>
                <c:pt idx="340">
                  <c:v>36287.327024952137</c:v>
                </c:pt>
                <c:pt idx="341">
                  <c:v>36287.327024952137</c:v>
                </c:pt>
                <c:pt idx="342">
                  <c:v>36287.327024952137</c:v>
                </c:pt>
                <c:pt idx="343">
                  <c:v>36287.327024952137</c:v>
                </c:pt>
                <c:pt idx="344">
                  <c:v>36287.327024952137</c:v>
                </c:pt>
                <c:pt idx="345">
                  <c:v>36287.327024952137</c:v>
                </c:pt>
                <c:pt idx="346">
                  <c:v>36287.327024952137</c:v>
                </c:pt>
                <c:pt idx="347">
                  <c:v>36287.327024952137</c:v>
                </c:pt>
                <c:pt idx="348">
                  <c:v>36287.327024952137</c:v>
                </c:pt>
                <c:pt idx="349">
                  <c:v>36287.327024952137</c:v>
                </c:pt>
                <c:pt idx="350">
                  <c:v>36287.327024952137</c:v>
                </c:pt>
                <c:pt idx="351">
                  <c:v>36287.327024952137</c:v>
                </c:pt>
                <c:pt idx="352">
                  <c:v>36287.327024952137</c:v>
                </c:pt>
                <c:pt idx="353">
                  <c:v>36287.327024952137</c:v>
                </c:pt>
                <c:pt idx="354">
                  <c:v>36287.327024952137</c:v>
                </c:pt>
                <c:pt idx="355">
                  <c:v>36287.327024952137</c:v>
                </c:pt>
                <c:pt idx="356">
                  <c:v>36287.327024952137</c:v>
                </c:pt>
                <c:pt idx="357">
                  <c:v>36287.327024952137</c:v>
                </c:pt>
                <c:pt idx="358">
                  <c:v>36287.327024952137</c:v>
                </c:pt>
                <c:pt idx="359">
                  <c:v>36287.327024952137</c:v>
                </c:pt>
                <c:pt idx="360">
                  <c:v>36287.327024952137</c:v>
                </c:pt>
                <c:pt idx="361">
                  <c:v>36287.327024952137</c:v>
                </c:pt>
                <c:pt idx="362">
                  <c:v>36287.327024952137</c:v>
                </c:pt>
                <c:pt idx="363">
                  <c:v>36287.327024952137</c:v>
                </c:pt>
                <c:pt idx="364">
                  <c:v>36287.327024952137</c:v>
                </c:pt>
                <c:pt idx="365">
                  <c:v>36287.327024952137</c:v>
                </c:pt>
                <c:pt idx="366">
                  <c:v>36287.327024952137</c:v>
                </c:pt>
                <c:pt idx="367">
                  <c:v>36287.327024952137</c:v>
                </c:pt>
                <c:pt idx="368">
                  <c:v>36287.327024952137</c:v>
                </c:pt>
                <c:pt idx="369">
                  <c:v>36287.327024952137</c:v>
                </c:pt>
                <c:pt idx="370">
                  <c:v>36287.327024952137</c:v>
                </c:pt>
                <c:pt idx="371">
                  <c:v>36287.327024952137</c:v>
                </c:pt>
                <c:pt idx="372">
                  <c:v>36287.327024952137</c:v>
                </c:pt>
                <c:pt idx="373">
                  <c:v>36287.327024952137</c:v>
                </c:pt>
                <c:pt idx="374">
                  <c:v>36287.327024952137</c:v>
                </c:pt>
                <c:pt idx="375">
                  <c:v>36287.327024952137</c:v>
                </c:pt>
                <c:pt idx="376">
                  <c:v>36287.327024952137</c:v>
                </c:pt>
                <c:pt idx="377">
                  <c:v>36287.327024952137</c:v>
                </c:pt>
                <c:pt idx="378">
                  <c:v>36287.327024952137</c:v>
                </c:pt>
                <c:pt idx="379">
                  <c:v>36287.327024952137</c:v>
                </c:pt>
                <c:pt idx="380">
                  <c:v>36287.327024952137</c:v>
                </c:pt>
                <c:pt idx="381">
                  <c:v>36287.327024952137</c:v>
                </c:pt>
                <c:pt idx="382">
                  <c:v>36287.327024952137</c:v>
                </c:pt>
                <c:pt idx="383">
                  <c:v>36287.327024952137</c:v>
                </c:pt>
                <c:pt idx="384">
                  <c:v>36287.327024952137</c:v>
                </c:pt>
                <c:pt idx="385">
                  <c:v>36287.327024952137</c:v>
                </c:pt>
                <c:pt idx="386">
                  <c:v>36287.327024952137</c:v>
                </c:pt>
                <c:pt idx="387">
                  <c:v>36287.327024952137</c:v>
                </c:pt>
                <c:pt idx="388">
                  <c:v>36287.327024952137</c:v>
                </c:pt>
                <c:pt idx="389">
                  <c:v>36287.327024952137</c:v>
                </c:pt>
                <c:pt idx="390">
                  <c:v>36287.327024952137</c:v>
                </c:pt>
                <c:pt idx="391">
                  <c:v>36287.327024952137</c:v>
                </c:pt>
                <c:pt idx="392">
                  <c:v>36287.327024952137</c:v>
                </c:pt>
                <c:pt idx="393">
                  <c:v>36287.327024952137</c:v>
                </c:pt>
                <c:pt idx="394">
                  <c:v>36287.327024952137</c:v>
                </c:pt>
                <c:pt idx="395">
                  <c:v>36287.327024952137</c:v>
                </c:pt>
                <c:pt idx="396">
                  <c:v>36287.327024952137</c:v>
                </c:pt>
                <c:pt idx="397">
                  <c:v>36287.327024952137</c:v>
                </c:pt>
                <c:pt idx="398">
                  <c:v>36287.327024952137</c:v>
                </c:pt>
                <c:pt idx="399">
                  <c:v>36287.327024952137</c:v>
                </c:pt>
                <c:pt idx="400">
                  <c:v>36287.327024952137</c:v>
                </c:pt>
                <c:pt idx="401">
                  <c:v>36287.327024952137</c:v>
                </c:pt>
                <c:pt idx="402">
                  <c:v>36287.327024952137</c:v>
                </c:pt>
                <c:pt idx="403">
                  <c:v>36287.327024952137</c:v>
                </c:pt>
                <c:pt idx="404">
                  <c:v>36287.327024952137</c:v>
                </c:pt>
                <c:pt idx="405">
                  <c:v>36287.327024952137</c:v>
                </c:pt>
                <c:pt idx="406">
                  <c:v>36287.327024952137</c:v>
                </c:pt>
                <c:pt idx="407">
                  <c:v>36287.327024952137</c:v>
                </c:pt>
                <c:pt idx="408">
                  <c:v>36287.327024952137</c:v>
                </c:pt>
                <c:pt idx="409">
                  <c:v>36287.327024952137</c:v>
                </c:pt>
                <c:pt idx="410">
                  <c:v>36287.327024952137</c:v>
                </c:pt>
                <c:pt idx="411">
                  <c:v>36287.327024952137</c:v>
                </c:pt>
                <c:pt idx="412">
                  <c:v>36287.327024952137</c:v>
                </c:pt>
                <c:pt idx="413">
                  <c:v>36287.327024952137</c:v>
                </c:pt>
                <c:pt idx="414">
                  <c:v>36287.327024952137</c:v>
                </c:pt>
                <c:pt idx="415">
                  <c:v>36287.327024952137</c:v>
                </c:pt>
                <c:pt idx="416">
                  <c:v>36287.327024952137</c:v>
                </c:pt>
                <c:pt idx="417">
                  <c:v>36287.327024952137</c:v>
                </c:pt>
                <c:pt idx="418">
                  <c:v>36287.327024952137</c:v>
                </c:pt>
                <c:pt idx="419">
                  <c:v>36287.327024952137</c:v>
                </c:pt>
                <c:pt idx="420">
                  <c:v>36287.327024952137</c:v>
                </c:pt>
                <c:pt idx="421">
                  <c:v>36287.327024952137</c:v>
                </c:pt>
                <c:pt idx="422">
                  <c:v>36287.327024952137</c:v>
                </c:pt>
                <c:pt idx="423">
                  <c:v>36287.327024952137</c:v>
                </c:pt>
                <c:pt idx="424">
                  <c:v>36287.327024952137</c:v>
                </c:pt>
                <c:pt idx="425">
                  <c:v>36287.327024952137</c:v>
                </c:pt>
                <c:pt idx="426">
                  <c:v>36287.327024952137</c:v>
                </c:pt>
                <c:pt idx="427">
                  <c:v>36287.327024952137</c:v>
                </c:pt>
                <c:pt idx="428">
                  <c:v>36287.327024952137</c:v>
                </c:pt>
                <c:pt idx="429">
                  <c:v>36287.327024952137</c:v>
                </c:pt>
                <c:pt idx="430">
                  <c:v>36287.327024952137</c:v>
                </c:pt>
                <c:pt idx="431">
                  <c:v>36287.327024952137</c:v>
                </c:pt>
                <c:pt idx="432">
                  <c:v>36287.327024952137</c:v>
                </c:pt>
                <c:pt idx="433">
                  <c:v>36287.327024952137</c:v>
                </c:pt>
                <c:pt idx="434">
                  <c:v>36287.327024952137</c:v>
                </c:pt>
                <c:pt idx="435">
                  <c:v>36287.327024952137</c:v>
                </c:pt>
                <c:pt idx="436">
                  <c:v>36287.327024952137</c:v>
                </c:pt>
                <c:pt idx="437">
                  <c:v>36287.327024952137</c:v>
                </c:pt>
                <c:pt idx="438">
                  <c:v>36287.327024952137</c:v>
                </c:pt>
                <c:pt idx="439">
                  <c:v>36287.327024952137</c:v>
                </c:pt>
                <c:pt idx="440">
                  <c:v>36287.327024952137</c:v>
                </c:pt>
                <c:pt idx="441">
                  <c:v>36287.327024952137</c:v>
                </c:pt>
                <c:pt idx="442">
                  <c:v>36287.327024952137</c:v>
                </c:pt>
                <c:pt idx="443">
                  <c:v>36287.327024952137</c:v>
                </c:pt>
                <c:pt idx="444">
                  <c:v>36287.327024952137</c:v>
                </c:pt>
                <c:pt idx="445">
                  <c:v>36287.327024952137</c:v>
                </c:pt>
                <c:pt idx="446">
                  <c:v>36287.327024952137</c:v>
                </c:pt>
                <c:pt idx="447">
                  <c:v>36287.327024952137</c:v>
                </c:pt>
                <c:pt idx="448">
                  <c:v>36287.327024952137</c:v>
                </c:pt>
                <c:pt idx="449">
                  <c:v>36287.327024952137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C8-4C07-B1B0-54B256868C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2818911"/>
        <c:axId val="1562820159"/>
      </c:scatterChart>
      <c:valAx>
        <c:axId val="1562818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2820159"/>
        <c:crosses val="autoZero"/>
        <c:crossBetween val="midCat"/>
      </c:valAx>
      <c:valAx>
        <c:axId val="156282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562818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Mfy(x)</a:t>
            </a:r>
          </a:p>
        </c:rich>
      </c:tx>
      <c:layout>
        <c:manualLayout>
          <c:xMode val="edge"/>
          <c:yMode val="edge"/>
          <c:x val="0.47095122484689411"/>
          <c:y val="3.240740740740740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7'!$G$54:$G$684</c:f>
              <c:numCache>
                <c:formatCode>General</c:formatCode>
                <c:ptCount val="631"/>
                <c:pt idx="0">
                  <c:v>0</c:v>
                </c:pt>
                <c:pt idx="1">
                  <c:v>-22.012511530276875</c:v>
                </c:pt>
                <c:pt idx="2">
                  <c:v>-44.02502306055375</c:v>
                </c:pt>
                <c:pt idx="3">
                  <c:v>-66.037534590830631</c:v>
                </c:pt>
                <c:pt idx="4">
                  <c:v>-88.050046121107499</c:v>
                </c:pt>
                <c:pt idx="5">
                  <c:v>-110.06255765138437</c:v>
                </c:pt>
                <c:pt idx="6">
                  <c:v>-132.07506918166123</c:v>
                </c:pt>
                <c:pt idx="7">
                  <c:v>-154.0875807119381</c:v>
                </c:pt>
                <c:pt idx="8">
                  <c:v>-176.10009224221497</c:v>
                </c:pt>
                <c:pt idx="9">
                  <c:v>-198.11260377249184</c:v>
                </c:pt>
                <c:pt idx="10">
                  <c:v>-220.12511530276871</c:v>
                </c:pt>
                <c:pt idx="11">
                  <c:v>-242.13762683304557</c:v>
                </c:pt>
                <c:pt idx="12">
                  <c:v>-264.15013836332247</c:v>
                </c:pt>
                <c:pt idx="13">
                  <c:v>-286.16264989359934</c:v>
                </c:pt>
                <c:pt idx="14">
                  <c:v>-308.17516142387626</c:v>
                </c:pt>
                <c:pt idx="15">
                  <c:v>-330.18767295415313</c:v>
                </c:pt>
                <c:pt idx="16">
                  <c:v>-352.20018448443005</c:v>
                </c:pt>
                <c:pt idx="17">
                  <c:v>-374.21269601470692</c:v>
                </c:pt>
                <c:pt idx="18">
                  <c:v>-396.22520754498385</c:v>
                </c:pt>
                <c:pt idx="19">
                  <c:v>-418.23771907526071</c:v>
                </c:pt>
                <c:pt idx="20">
                  <c:v>-440.25023060553758</c:v>
                </c:pt>
                <c:pt idx="21">
                  <c:v>-462.26274213581445</c:v>
                </c:pt>
                <c:pt idx="22">
                  <c:v>-484.27525366609137</c:v>
                </c:pt>
                <c:pt idx="23">
                  <c:v>-506.28776519636824</c:v>
                </c:pt>
                <c:pt idx="24">
                  <c:v>-528.30027672664517</c:v>
                </c:pt>
                <c:pt idx="25">
                  <c:v>-550.31278825692198</c:v>
                </c:pt>
                <c:pt idx="26">
                  <c:v>-572.3252997871989</c:v>
                </c:pt>
                <c:pt idx="27">
                  <c:v>-594.33781131747583</c:v>
                </c:pt>
                <c:pt idx="28">
                  <c:v>-616.35032284775275</c:v>
                </c:pt>
                <c:pt idx="29">
                  <c:v>-638.36283437802956</c:v>
                </c:pt>
                <c:pt idx="30">
                  <c:v>-660.37534590830649</c:v>
                </c:pt>
                <c:pt idx="31">
                  <c:v>-682.38785743858341</c:v>
                </c:pt>
                <c:pt idx="32">
                  <c:v>-704.40036896886033</c:v>
                </c:pt>
                <c:pt idx="33">
                  <c:v>-726.41288049913715</c:v>
                </c:pt>
                <c:pt idx="34">
                  <c:v>-748.42539202941407</c:v>
                </c:pt>
                <c:pt idx="35">
                  <c:v>-770.43790355969099</c:v>
                </c:pt>
                <c:pt idx="36">
                  <c:v>-792.45041508996781</c:v>
                </c:pt>
                <c:pt idx="37">
                  <c:v>-814.46292662024473</c:v>
                </c:pt>
                <c:pt idx="38">
                  <c:v>-836.47543815052165</c:v>
                </c:pt>
                <c:pt idx="39">
                  <c:v>-858.48794968079858</c:v>
                </c:pt>
                <c:pt idx="40">
                  <c:v>-880.50046121107528</c:v>
                </c:pt>
                <c:pt idx="41">
                  <c:v>-902.51297274135209</c:v>
                </c:pt>
                <c:pt idx="42">
                  <c:v>-924.5254842716289</c:v>
                </c:pt>
                <c:pt idx="43">
                  <c:v>-946.53799580190571</c:v>
                </c:pt>
                <c:pt idx="44">
                  <c:v>-968.55050733218252</c:v>
                </c:pt>
                <c:pt idx="45">
                  <c:v>-990.56301886245933</c:v>
                </c:pt>
                <c:pt idx="46">
                  <c:v>-1012.5755303927361</c:v>
                </c:pt>
                <c:pt idx="47">
                  <c:v>-1034.588041923013</c:v>
                </c:pt>
                <c:pt idx="48">
                  <c:v>-1056.6005534532896</c:v>
                </c:pt>
                <c:pt idx="49">
                  <c:v>-1078.6130649835666</c:v>
                </c:pt>
                <c:pt idx="50">
                  <c:v>-1100.6255765138433</c:v>
                </c:pt>
                <c:pt idx="51">
                  <c:v>-1122.63808804412</c:v>
                </c:pt>
                <c:pt idx="52">
                  <c:v>-1144.6505995743969</c:v>
                </c:pt>
                <c:pt idx="53">
                  <c:v>-1166.6631111046736</c:v>
                </c:pt>
                <c:pt idx="54">
                  <c:v>-1188.6756226349505</c:v>
                </c:pt>
                <c:pt idx="55">
                  <c:v>-1210.6881341652272</c:v>
                </c:pt>
                <c:pt idx="56">
                  <c:v>-1232.7006456955041</c:v>
                </c:pt>
                <c:pt idx="57">
                  <c:v>-1254.7131572257808</c:v>
                </c:pt>
                <c:pt idx="58">
                  <c:v>-1276.7256687560575</c:v>
                </c:pt>
                <c:pt idx="59">
                  <c:v>-1298.7381802863345</c:v>
                </c:pt>
                <c:pt idx="60">
                  <c:v>-1320.7506918166112</c:v>
                </c:pt>
                <c:pt idx="61">
                  <c:v>-1342.7632033468881</c:v>
                </c:pt>
                <c:pt idx="62">
                  <c:v>-1364.7757148771648</c:v>
                </c:pt>
                <c:pt idx="63">
                  <c:v>-1386.7882264074417</c:v>
                </c:pt>
                <c:pt idx="64">
                  <c:v>-1408.8007379377184</c:v>
                </c:pt>
                <c:pt idx="65">
                  <c:v>-1430.8132494679951</c:v>
                </c:pt>
                <c:pt idx="66">
                  <c:v>-1452.825760998272</c:v>
                </c:pt>
                <c:pt idx="67">
                  <c:v>-1474.8382725285487</c:v>
                </c:pt>
                <c:pt idx="68">
                  <c:v>-1496.8507840588256</c:v>
                </c:pt>
                <c:pt idx="69">
                  <c:v>-1518.8632955891023</c:v>
                </c:pt>
                <c:pt idx="70">
                  <c:v>-1540.8758071193793</c:v>
                </c:pt>
                <c:pt idx="71">
                  <c:v>-1562.888318649656</c:v>
                </c:pt>
                <c:pt idx="72">
                  <c:v>-1584.9008301799329</c:v>
                </c:pt>
                <c:pt idx="73">
                  <c:v>-1606.9133417102096</c:v>
                </c:pt>
                <c:pt idx="74">
                  <c:v>-1628.9258532404863</c:v>
                </c:pt>
                <c:pt idx="75">
                  <c:v>-1650.9383647707632</c:v>
                </c:pt>
                <c:pt idx="76">
                  <c:v>-1672.9508763010399</c:v>
                </c:pt>
                <c:pt idx="77">
                  <c:v>-1694.9633878313168</c:v>
                </c:pt>
                <c:pt idx="78">
                  <c:v>-1716.9758993615935</c:v>
                </c:pt>
                <c:pt idx="79">
                  <c:v>-1738.9884108918704</c:v>
                </c:pt>
                <c:pt idx="80">
                  <c:v>-1761.0009224221471</c:v>
                </c:pt>
                <c:pt idx="81">
                  <c:v>-1783.0134339524238</c:v>
                </c:pt>
                <c:pt idx="82">
                  <c:v>-1805.0259454827008</c:v>
                </c:pt>
                <c:pt idx="83">
                  <c:v>-1827.0384570129775</c:v>
                </c:pt>
                <c:pt idx="84">
                  <c:v>-1849.0509685432544</c:v>
                </c:pt>
                <c:pt idx="85">
                  <c:v>-1871.0634800735311</c:v>
                </c:pt>
                <c:pt idx="86">
                  <c:v>-1893.075991603808</c:v>
                </c:pt>
                <c:pt idx="87">
                  <c:v>-1915.0885031340847</c:v>
                </c:pt>
                <c:pt idx="88">
                  <c:v>-1937.1010146643614</c:v>
                </c:pt>
                <c:pt idx="89">
                  <c:v>-1959.1135261946383</c:v>
                </c:pt>
                <c:pt idx="90">
                  <c:v>-1981.126037724915</c:v>
                </c:pt>
                <c:pt idx="91">
                  <c:v>-2003.1385492551919</c:v>
                </c:pt>
                <c:pt idx="92">
                  <c:v>-2025.1510607854686</c:v>
                </c:pt>
                <c:pt idx="93">
                  <c:v>-2047.1635723157456</c:v>
                </c:pt>
                <c:pt idx="94">
                  <c:v>-2069.1760838460223</c:v>
                </c:pt>
                <c:pt idx="95">
                  <c:v>-2091.188595376299</c:v>
                </c:pt>
                <c:pt idx="96">
                  <c:v>-2113.2011069065757</c:v>
                </c:pt>
                <c:pt idx="97">
                  <c:v>-2135.2136184368528</c:v>
                </c:pt>
                <c:pt idx="98">
                  <c:v>-2157.2261299671295</c:v>
                </c:pt>
                <c:pt idx="99">
                  <c:v>-2179.2386414974062</c:v>
                </c:pt>
                <c:pt idx="100">
                  <c:v>-2201.2511530276829</c:v>
                </c:pt>
                <c:pt idx="101">
                  <c:v>-2223.2636645579601</c:v>
                </c:pt>
                <c:pt idx="102">
                  <c:v>-2245.2761760882368</c:v>
                </c:pt>
                <c:pt idx="103">
                  <c:v>-2267.2886876185134</c:v>
                </c:pt>
                <c:pt idx="104">
                  <c:v>-2289.3011991487901</c:v>
                </c:pt>
                <c:pt idx="105">
                  <c:v>-2311.3137106790668</c:v>
                </c:pt>
                <c:pt idx="106">
                  <c:v>-2333.326222209344</c:v>
                </c:pt>
                <c:pt idx="107">
                  <c:v>-2355.3387337396207</c:v>
                </c:pt>
                <c:pt idx="108">
                  <c:v>-2377.3512452698974</c:v>
                </c:pt>
                <c:pt idx="109">
                  <c:v>-2399.3637568001741</c:v>
                </c:pt>
                <c:pt idx="110">
                  <c:v>-2421.3762683304508</c:v>
                </c:pt>
                <c:pt idx="111">
                  <c:v>-2443.3887798607279</c:v>
                </c:pt>
                <c:pt idx="112">
                  <c:v>-2465.4012913910046</c:v>
                </c:pt>
                <c:pt idx="113">
                  <c:v>-2487.4138029212813</c:v>
                </c:pt>
                <c:pt idx="114">
                  <c:v>-2509.426314451558</c:v>
                </c:pt>
                <c:pt idx="115">
                  <c:v>-2531.4388259818352</c:v>
                </c:pt>
                <c:pt idx="116">
                  <c:v>-2553.4513375121119</c:v>
                </c:pt>
                <c:pt idx="117">
                  <c:v>-2575.4638490423886</c:v>
                </c:pt>
                <c:pt idx="118">
                  <c:v>-2597.4763605726653</c:v>
                </c:pt>
                <c:pt idx="119">
                  <c:v>-2619.488872102942</c:v>
                </c:pt>
                <c:pt idx="120">
                  <c:v>-2641.5013836332191</c:v>
                </c:pt>
                <c:pt idx="121">
                  <c:v>-2663.5138951634958</c:v>
                </c:pt>
                <c:pt idx="122">
                  <c:v>-2685.5264066937725</c:v>
                </c:pt>
                <c:pt idx="123">
                  <c:v>-2707.5389182240492</c:v>
                </c:pt>
                <c:pt idx="124">
                  <c:v>-2729.5514297543259</c:v>
                </c:pt>
                <c:pt idx="125">
                  <c:v>-2751.5639412846031</c:v>
                </c:pt>
                <c:pt idx="126">
                  <c:v>-2773.5764528148798</c:v>
                </c:pt>
                <c:pt idx="127">
                  <c:v>-2795.5889643451565</c:v>
                </c:pt>
                <c:pt idx="128">
                  <c:v>-2817.6014758754332</c:v>
                </c:pt>
                <c:pt idx="129">
                  <c:v>-2839.6139874057103</c:v>
                </c:pt>
                <c:pt idx="130">
                  <c:v>-2861.626498935987</c:v>
                </c:pt>
                <c:pt idx="131">
                  <c:v>-2883.6390104662637</c:v>
                </c:pt>
                <c:pt idx="132">
                  <c:v>-2905.6515219965404</c:v>
                </c:pt>
                <c:pt idx="133">
                  <c:v>-2927.6640335268171</c:v>
                </c:pt>
                <c:pt idx="134">
                  <c:v>-2949.6765450570942</c:v>
                </c:pt>
                <c:pt idx="135">
                  <c:v>-2971.6890565873709</c:v>
                </c:pt>
                <c:pt idx="136">
                  <c:v>-2993.7015681176476</c:v>
                </c:pt>
                <c:pt idx="137">
                  <c:v>-3015.7140796479243</c:v>
                </c:pt>
                <c:pt idx="138">
                  <c:v>-3037.726591178201</c:v>
                </c:pt>
                <c:pt idx="139">
                  <c:v>-3059.7391027084782</c:v>
                </c:pt>
                <c:pt idx="140">
                  <c:v>-3081.7516142387549</c:v>
                </c:pt>
                <c:pt idx="141">
                  <c:v>-3103.7641257690316</c:v>
                </c:pt>
                <c:pt idx="142">
                  <c:v>-3125.7766372993083</c:v>
                </c:pt>
                <c:pt idx="143">
                  <c:v>-3147.7891488295854</c:v>
                </c:pt>
                <c:pt idx="144">
                  <c:v>-3169.8016603598621</c:v>
                </c:pt>
                <c:pt idx="145">
                  <c:v>-3191.8141718901388</c:v>
                </c:pt>
                <c:pt idx="146">
                  <c:v>-3213.8266834204155</c:v>
                </c:pt>
                <c:pt idx="147">
                  <c:v>-3235.8391949506922</c:v>
                </c:pt>
                <c:pt idx="148">
                  <c:v>-3257.8517064809694</c:v>
                </c:pt>
                <c:pt idx="149">
                  <c:v>-3279.8642180112461</c:v>
                </c:pt>
                <c:pt idx="150">
                  <c:v>-3301.8767295415228</c:v>
                </c:pt>
                <c:pt idx="151">
                  <c:v>-3323.8892410717995</c:v>
                </c:pt>
                <c:pt idx="152">
                  <c:v>-3345.9017526020762</c:v>
                </c:pt>
                <c:pt idx="153">
                  <c:v>-3367.9142641323533</c:v>
                </c:pt>
                <c:pt idx="154">
                  <c:v>-3389.92677566263</c:v>
                </c:pt>
                <c:pt idx="155">
                  <c:v>-3411.9392871929067</c:v>
                </c:pt>
                <c:pt idx="156">
                  <c:v>-3433.9517987231834</c:v>
                </c:pt>
                <c:pt idx="157">
                  <c:v>-3455.9643102534606</c:v>
                </c:pt>
                <c:pt idx="158">
                  <c:v>-3477.9768217837373</c:v>
                </c:pt>
                <c:pt idx="159">
                  <c:v>-3499.9893333140139</c:v>
                </c:pt>
                <c:pt idx="160">
                  <c:v>-3522.0018448442906</c:v>
                </c:pt>
                <c:pt idx="161">
                  <c:v>-3544.0143563745673</c:v>
                </c:pt>
                <c:pt idx="162">
                  <c:v>-3566.0268679048449</c:v>
                </c:pt>
                <c:pt idx="163">
                  <c:v>-3588.0393794351221</c:v>
                </c:pt>
                <c:pt idx="164">
                  <c:v>-3610.0518909653993</c:v>
                </c:pt>
                <c:pt idx="165">
                  <c:v>-3632.0644024956764</c:v>
                </c:pt>
                <c:pt idx="166">
                  <c:v>-3654.0769140259536</c:v>
                </c:pt>
                <c:pt idx="167">
                  <c:v>-3676.0894255562307</c:v>
                </c:pt>
                <c:pt idx="168">
                  <c:v>-3698.1019370865079</c:v>
                </c:pt>
                <c:pt idx="169">
                  <c:v>-3720.114448616785</c:v>
                </c:pt>
                <c:pt idx="170">
                  <c:v>-3742.1269601470622</c:v>
                </c:pt>
                <c:pt idx="171">
                  <c:v>-3764.1394716773393</c:v>
                </c:pt>
                <c:pt idx="172">
                  <c:v>-3786.1519832076165</c:v>
                </c:pt>
                <c:pt idx="173">
                  <c:v>-3808.1644947378936</c:v>
                </c:pt>
                <c:pt idx="174">
                  <c:v>-3830.1770062681708</c:v>
                </c:pt>
                <c:pt idx="175">
                  <c:v>-3852.1895177984479</c:v>
                </c:pt>
                <c:pt idx="176">
                  <c:v>-3874.2020293287255</c:v>
                </c:pt>
                <c:pt idx="177">
                  <c:v>-3896.2145408590027</c:v>
                </c:pt>
                <c:pt idx="178">
                  <c:v>-3918.2270523892798</c:v>
                </c:pt>
                <c:pt idx="179">
                  <c:v>-3940.239563919557</c:v>
                </c:pt>
                <c:pt idx="180">
                  <c:v>-3962.2520754498378</c:v>
                </c:pt>
                <c:pt idx="181">
                  <c:v>-3959.3351588536452</c:v>
                </c:pt>
                <c:pt idx="182">
                  <c:v>-3956.4182422574522</c:v>
                </c:pt>
                <c:pt idx="183">
                  <c:v>-3953.5013256612597</c:v>
                </c:pt>
                <c:pt idx="184">
                  <c:v>-3950.5844090650671</c:v>
                </c:pt>
                <c:pt idx="185">
                  <c:v>-3947.6674924688741</c:v>
                </c:pt>
                <c:pt idx="186">
                  <c:v>-3944.7505758726816</c:v>
                </c:pt>
                <c:pt idx="187">
                  <c:v>-3941.8336592764895</c:v>
                </c:pt>
                <c:pt idx="188">
                  <c:v>-3938.9167426802969</c:v>
                </c:pt>
                <c:pt idx="189">
                  <c:v>-3935.9998260841039</c:v>
                </c:pt>
                <c:pt idx="190">
                  <c:v>-3933.0829094879114</c:v>
                </c:pt>
                <c:pt idx="191">
                  <c:v>-3930.1659928917188</c:v>
                </c:pt>
                <c:pt idx="192">
                  <c:v>-3927.2490762955258</c:v>
                </c:pt>
                <c:pt idx="193">
                  <c:v>-3924.3321596993333</c:v>
                </c:pt>
                <c:pt idx="194">
                  <c:v>-3921.4152431031407</c:v>
                </c:pt>
                <c:pt idx="195">
                  <c:v>-3918.4983265069477</c:v>
                </c:pt>
                <c:pt idx="196">
                  <c:v>-3915.5814099107552</c:v>
                </c:pt>
                <c:pt idx="197">
                  <c:v>-3912.6644933145626</c:v>
                </c:pt>
                <c:pt idx="198">
                  <c:v>-3909.7475767183701</c:v>
                </c:pt>
                <c:pt idx="199">
                  <c:v>-3906.8306601221771</c:v>
                </c:pt>
                <c:pt idx="200">
                  <c:v>-3903.9137435259845</c:v>
                </c:pt>
                <c:pt idx="201">
                  <c:v>-3900.996826929792</c:v>
                </c:pt>
                <c:pt idx="202">
                  <c:v>-3898.0799103335994</c:v>
                </c:pt>
                <c:pt idx="203">
                  <c:v>-3895.1629937374064</c:v>
                </c:pt>
                <c:pt idx="204">
                  <c:v>-3892.2460771412138</c:v>
                </c:pt>
                <c:pt idx="205">
                  <c:v>-3889.3291605450213</c:v>
                </c:pt>
                <c:pt idx="206">
                  <c:v>-3886.4122439488283</c:v>
                </c:pt>
                <c:pt idx="207">
                  <c:v>-3883.4953273526357</c:v>
                </c:pt>
                <c:pt idx="208">
                  <c:v>-3880.5784107564432</c:v>
                </c:pt>
                <c:pt idx="209">
                  <c:v>-3877.6614941602511</c:v>
                </c:pt>
                <c:pt idx="210">
                  <c:v>-3874.7445775640585</c:v>
                </c:pt>
                <c:pt idx="211">
                  <c:v>-3871.827660967866</c:v>
                </c:pt>
                <c:pt idx="212">
                  <c:v>-3868.9107443716734</c:v>
                </c:pt>
                <c:pt idx="213">
                  <c:v>-3865.9938277754809</c:v>
                </c:pt>
                <c:pt idx="214">
                  <c:v>-3863.0769111792879</c:v>
                </c:pt>
                <c:pt idx="215">
                  <c:v>-3860.1599945830953</c:v>
                </c:pt>
                <c:pt idx="216">
                  <c:v>-3857.2430779869028</c:v>
                </c:pt>
                <c:pt idx="217">
                  <c:v>-3854.3261613907098</c:v>
                </c:pt>
                <c:pt idx="218">
                  <c:v>-3851.4092447945172</c:v>
                </c:pt>
                <c:pt idx="219">
                  <c:v>-3848.4923281983247</c:v>
                </c:pt>
                <c:pt idx="220">
                  <c:v>-3845.5754116021317</c:v>
                </c:pt>
                <c:pt idx="221">
                  <c:v>-3842.6584950059391</c:v>
                </c:pt>
                <c:pt idx="222">
                  <c:v>-3839.7415784097466</c:v>
                </c:pt>
                <c:pt idx="223">
                  <c:v>-3836.8246618135536</c:v>
                </c:pt>
                <c:pt idx="224">
                  <c:v>-3833.907745217361</c:v>
                </c:pt>
                <c:pt idx="225">
                  <c:v>-3830.9908286211685</c:v>
                </c:pt>
                <c:pt idx="226">
                  <c:v>-3828.0739120249755</c:v>
                </c:pt>
                <c:pt idx="227">
                  <c:v>-3825.1569954287834</c:v>
                </c:pt>
                <c:pt idx="228">
                  <c:v>-3822.2400788325904</c:v>
                </c:pt>
                <c:pt idx="229">
                  <c:v>-3819.3231622363978</c:v>
                </c:pt>
                <c:pt idx="230">
                  <c:v>-3816.4062456402053</c:v>
                </c:pt>
                <c:pt idx="231">
                  <c:v>-3813.4893290440123</c:v>
                </c:pt>
                <c:pt idx="232">
                  <c:v>-3810.5724124478197</c:v>
                </c:pt>
                <c:pt idx="233">
                  <c:v>-3807.6554958516272</c:v>
                </c:pt>
                <c:pt idx="234">
                  <c:v>-3804.7385792554342</c:v>
                </c:pt>
                <c:pt idx="235">
                  <c:v>-3801.8216626592425</c:v>
                </c:pt>
                <c:pt idx="236">
                  <c:v>-3798.90474606305</c:v>
                </c:pt>
                <c:pt idx="237">
                  <c:v>-3795.987829466857</c:v>
                </c:pt>
                <c:pt idx="238">
                  <c:v>-3793.0709128706644</c:v>
                </c:pt>
                <c:pt idx="239">
                  <c:v>-3790.1539962744719</c:v>
                </c:pt>
                <c:pt idx="240">
                  <c:v>-3787.2370796782789</c:v>
                </c:pt>
                <c:pt idx="241">
                  <c:v>-3784.3201630820868</c:v>
                </c:pt>
                <c:pt idx="242">
                  <c:v>-3781.4032464858938</c:v>
                </c:pt>
                <c:pt idx="243">
                  <c:v>-3778.4863298897012</c:v>
                </c:pt>
                <c:pt idx="244">
                  <c:v>-3775.5694132935087</c:v>
                </c:pt>
                <c:pt idx="245">
                  <c:v>-3772.6524966973157</c:v>
                </c:pt>
                <c:pt idx="246">
                  <c:v>-3769.7355801011231</c:v>
                </c:pt>
                <c:pt idx="247">
                  <c:v>-3766.8186635049306</c:v>
                </c:pt>
                <c:pt idx="248">
                  <c:v>-3763.9017469087376</c:v>
                </c:pt>
                <c:pt idx="249">
                  <c:v>-3760.984830312545</c:v>
                </c:pt>
                <c:pt idx="250">
                  <c:v>-3758.0679137163525</c:v>
                </c:pt>
                <c:pt idx="251">
                  <c:v>-3755.1509971201594</c:v>
                </c:pt>
                <c:pt idx="252">
                  <c:v>-3752.2340805239669</c:v>
                </c:pt>
                <c:pt idx="253">
                  <c:v>-3749.3171639277743</c:v>
                </c:pt>
                <c:pt idx="254">
                  <c:v>-3746.4002473315813</c:v>
                </c:pt>
                <c:pt idx="255">
                  <c:v>-3743.4833307353892</c:v>
                </c:pt>
                <c:pt idx="256">
                  <c:v>-3740.5664141391962</c:v>
                </c:pt>
                <c:pt idx="257">
                  <c:v>-3737.6494975430037</c:v>
                </c:pt>
                <c:pt idx="258">
                  <c:v>-3734.7325809468111</c:v>
                </c:pt>
                <c:pt idx="259">
                  <c:v>-3731.8156643506181</c:v>
                </c:pt>
                <c:pt idx="260">
                  <c:v>-3728.8987477544256</c:v>
                </c:pt>
                <c:pt idx="261">
                  <c:v>-3725.981831158233</c:v>
                </c:pt>
                <c:pt idx="262">
                  <c:v>-3723.0649145620409</c:v>
                </c:pt>
                <c:pt idx="263">
                  <c:v>-3720.1479979658484</c:v>
                </c:pt>
                <c:pt idx="264">
                  <c:v>-3717.2310813696558</c:v>
                </c:pt>
                <c:pt idx="265">
                  <c:v>-3714.3141647734633</c:v>
                </c:pt>
                <c:pt idx="266">
                  <c:v>-3711.3972481772703</c:v>
                </c:pt>
                <c:pt idx="267">
                  <c:v>-3708.4803315810777</c:v>
                </c:pt>
                <c:pt idx="268">
                  <c:v>-3705.5634149848852</c:v>
                </c:pt>
                <c:pt idx="269">
                  <c:v>-3702.6464983886922</c:v>
                </c:pt>
                <c:pt idx="270">
                  <c:v>-3699.7295817924996</c:v>
                </c:pt>
                <c:pt idx="271">
                  <c:v>-3696.8126651963071</c:v>
                </c:pt>
                <c:pt idx="272">
                  <c:v>-3693.8957486001145</c:v>
                </c:pt>
                <c:pt idx="273">
                  <c:v>-3690.9788320039215</c:v>
                </c:pt>
                <c:pt idx="274">
                  <c:v>-3688.061915407729</c:v>
                </c:pt>
                <c:pt idx="275">
                  <c:v>-3685.1449988115364</c:v>
                </c:pt>
                <c:pt idx="276">
                  <c:v>-3682.2280822153434</c:v>
                </c:pt>
                <c:pt idx="277">
                  <c:v>-3679.3111656191509</c:v>
                </c:pt>
                <c:pt idx="278">
                  <c:v>-3676.3942490229583</c:v>
                </c:pt>
                <c:pt idx="279">
                  <c:v>-3673.4773324267658</c:v>
                </c:pt>
                <c:pt idx="280">
                  <c:v>-3670.5604158305728</c:v>
                </c:pt>
                <c:pt idx="281">
                  <c:v>-3667.6434992343802</c:v>
                </c:pt>
                <c:pt idx="282">
                  <c:v>-3664.7265826381877</c:v>
                </c:pt>
                <c:pt idx="283">
                  <c:v>-3661.8096660419947</c:v>
                </c:pt>
                <c:pt idx="284">
                  <c:v>-3658.8927494458021</c:v>
                </c:pt>
                <c:pt idx="285">
                  <c:v>-3655.9758328496096</c:v>
                </c:pt>
                <c:pt idx="286">
                  <c:v>-3653.058916253417</c:v>
                </c:pt>
                <c:pt idx="287">
                  <c:v>-3650.141999657224</c:v>
                </c:pt>
                <c:pt idx="288">
                  <c:v>-3647.2250830610324</c:v>
                </c:pt>
                <c:pt idx="289">
                  <c:v>-3644.3081664648398</c:v>
                </c:pt>
                <c:pt idx="290">
                  <c:v>-3641.3912498686468</c:v>
                </c:pt>
                <c:pt idx="291">
                  <c:v>-3638.4743332724543</c:v>
                </c:pt>
                <c:pt idx="292">
                  <c:v>-3635.5574166762617</c:v>
                </c:pt>
                <c:pt idx="293">
                  <c:v>-3632.6405000800692</c:v>
                </c:pt>
                <c:pt idx="294">
                  <c:v>-3629.7235834838762</c:v>
                </c:pt>
                <c:pt idx="295">
                  <c:v>-3626.8066668876836</c:v>
                </c:pt>
                <c:pt idx="296">
                  <c:v>-3623.8897502914911</c:v>
                </c:pt>
                <c:pt idx="297">
                  <c:v>-3620.972833695298</c:v>
                </c:pt>
                <c:pt idx="298">
                  <c:v>-3618.0559170991055</c:v>
                </c:pt>
                <c:pt idx="299">
                  <c:v>-3615.1390005029129</c:v>
                </c:pt>
                <c:pt idx="300">
                  <c:v>-3612.2220839067204</c:v>
                </c:pt>
                <c:pt idx="301">
                  <c:v>-3609.3051673105274</c:v>
                </c:pt>
                <c:pt idx="302">
                  <c:v>-3606.3882507143348</c:v>
                </c:pt>
                <c:pt idx="303">
                  <c:v>-3603.4713341181423</c:v>
                </c:pt>
                <c:pt idx="304">
                  <c:v>-3600.5544175219493</c:v>
                </c:pt>
                <c:pt idx="305">
                  <c:v>-3597.6375009257567</c:v>
                </c:pt>
                <c:pt idx="306">
                  <c:v>-3594.7205843295642</c:v>
                </c:pt>
                <c:pt idx="307">
                  <c:v>-3591.8036677333716</c:v>
                </c:pt>
                <c:pt idx="308">
                  <c:v>-3588.8867511371786</c:v>
                </c:pt>
                <c:pt idx="309">
                  <c:v>-3585.9698345409861</c:v>
                </c:pt>
                <c:pt idx="310">
                  <c:v>-3583.0529179447935</c:v>
                </c:pt>
                <c:pt idx="311">
                  <c:v>-3580.1360013486005</c:v>
                </c:pt>
                <c:pt idx="312">
                  <c:v>-3577.219084752408</c:v>
                </c:pt>
                <c:pt idx="313">
                  <c:v>-3574.3021681562154</c:v>
                </c:pt>
                <c:pt idx="314">
                  <c:v>-3571.3852515600229</c:v>
                </c:pt>
                <c:pt idx="315">
                  <c:v>-3568.4683349638308</c:v>
                </c:pt>
                <c:pt idx="316">
                  <c:v>-3565.5514183676382</c:v>
                </c:pt>
                <c:pt idx="317">
                  <c:v>-3562.6345017714457</c:v>
                </c:pt>
                <c:pt idx="318">
                  <c:v>-3559.7175851752527</c:v>
                </c:pt>
                <c:pt idx="319">
                  <c:v>-3556.8006685790601</c:v>
                </c:pt>
                <c:pt idx="320">
                  <c:v>-3553.8837519828676</c:v>
                </c:pt>
                <c:pt idx="321">
                  <c:v>-3550.966835386675</c:v>
                </c:pt>
                <c:pt idx="322">
                  <c:v>-3548.049918790482</c:v>
                </c:pt>
                <c:pt idx="323">
                  <c:v>-3545.1330021942895</c:v>
                </c:pt>
                <c:pt idx="324">
                  <c:v>-3542.2160855980969</c:v>
                </c:pt>
                <c:pt idx="325">
                  <c:v>-3539.2991690019039</c:v>
                </c:pt>
                <c:pt idx="326">
                  <c:v>-3536.3822524057114</c:v>
                </c:pt>
                <c:pt idx="327">
                  <c:v>-3533.4653358095188</c:v>
                </c:pt>
                <c:pt idx="328">
                  <c:v>-3530.5484192133263</c:v>
                </c:pt>
                <c:pt idx="329">
                  <c:v>-3527.6315026171333</c:v>
                </c:pt>
                <c:pt idx="330">
                  <c:v>-3524.7145860209407</c:v>
                </c:pt>
                <c:pt idx="331">
                  <c:v>-3521.7976694247482</c:v>
                </c:pt>
                <c:pt idx="332">
                  <c:v>-3518.8807528285552</c:v>
                </c:pt>
                <c:pt idx="333">
                  <c:v>-3515.9638362323626</c:v>
                </c:pt>
                <c:pt idx="334">
                  <c:v>-3513.0469196361701</c:v>
                </c:pt>
                <c:pt idx="335">
                  <c:v>-3510.1300030399775</c:v>
                </c:pt>
                <c:pt idx="336">
                  <c:v>-3507.2130864437845</c:v>
                </c:pt>
                <c:pt idx="337">
                  <c:v>-3504.296169847592</c:v>
                </c:pt>
                <c:pt idx="338">
                  <c:v>-3501.3792532513994</c:v>
                </c:pt>
                <c:pt idx="339">
                  <c:v>-3498.4623366552064</c:v>
                </c:pt>
                <c:pt idx="340">
                  <c:v>-3495.5454200590138</c:v>
                </c:pt>
                <c:pt idx="341">
                  <c:v>-3492.6285034628222</c:v>
                </c:pt>
                <c:pt idx="342">
                  <c:v>-3489.7115868666297</c:v>
                </c:pt>
                <c:pt idx="343">
                  <c:v>-3486.7946702704367</c:v>
                </c:pt>
                <c:pt idx="344">
                  <c:v>-3483.8777536742441</c:v>
                </c:pt>
                <c:pt idx="345">
                  <c:v>-3480.9608370780516</c:v>
                </c:pt>
                <c:pt idx="346">
                  <c:v>-3478.0439204818585</c:v>
                </c:pt>
                <c:pt idx="347">
                  <c:v>-3475.1270038856665</c:v>
                </c:pt>
                <c:pt idx="348">
                  <c:v>-3472.2100872894734</c:v>
                </c:pt>
                <c:pt idx="349">
                  <c:v>-3469.2931706932804</c:v>
                </c:pt>
                <c:pt idx="350">
                  <c:v>-3466.3762540970883</c:v>
                </c:pt>
                <c:pt idx="351">
                  <c:v>-3463.4593375008953</c:v>
                </c:pt>
                <c:pt idx="352">
                  <c:v>-3460.5424209047023</c:v>
                </c:pt>
                <c:pt idx="353">
                  <c:v>-3457.6255043085102</c:v>
                </c:pt>
                <c:pt idx="354">
                  <c:v>-3454.7085877123172</c:v>
                </c:pt>
                <c:pt idx="355">
                  <c:v>-3451.7916711161242</c:v>
                </c:pt>
                <c:pt idx="356">
                  <c:v>-3448.8747545199321</c:v>
                </c:pt>
                <c:pt idx="357">
                  <c:v>-3445.9578379237391</c:v>
                </c:pt>
                <c:pt idx="358">
                  <c:v>-3443.040921327547</c:v>
                </c:pt>
                <c:pt idx="359">
                  <c:v>-3440.124004731354</c:v>
                </c:pt>
                <c:pt idx="360">
                  <c:v>-3437.207088135161</c:v>
                </c:pt>
                <c:pt idx="361">
                  <c:v>-3434.2901715389689</c:v>
                </c:pt>
                <c:pt idx="362">
                  <c:v>-3431.3732549427759</c:v>
                </c:pt>
                <c:pt idx="363">
                  <c:v>-3428.4563383465829</c:v>
                </c:pt>
                <c:pt idx="364">
                  <c:v>-3425.5394217503908</c:v>
                </c:pt>
                <c:pt idx="365">
                  <c:v>-3422.6225051541978</c:v>
                </c:pt>
                <c:pt idx="366">
                  <c:v>-3419.7055885580048</c:v>
                </c:pt>
                <c:pt idx="367">
                  <c:v>-3416.7886719618127</c:v>
                </c:pt>
                <c:pt idx="368">
                  <c:v>-3413.8717553656206</c:v>
                </c:pt>
                <c:pt idx="369">
                  <c:v>-3410.9548387694276</c:v>
                </c:pt>
                <c:pt idx="370">
                  <c:v>-3408.0379221732355</c:v>
                </c:pt>
                <c:pt idx="371">
                  <c:v>-3405.1210055770425</c:v>
                </c:pt>
                <c:pt idx="372">
                  <c:v>-3402.2040889808504</c:v>
                </c:pt>
                <c:pt idx="373">
                  <c:v>-3399.2871723846574</c:v>
                </c:pt>
                <c:pt idx="374">
                  <c:v>-3396.3702557884635</c:v>
                </c:pt>
                <c:pt idx="375">
                  <c:v>-3393.4533391922723</c:v>
                </c:pt>
                <c:pt idx="376">
                  <c:v>-3390.5364225960784</c:v>
                </c:pt>
                <c:pt idx="377">
                  <c:v>-3387.6195059998863</c:v>
                </c:pt>
                <c:pt idx="378">
                  <c:v>-3384.7025894036933</c:v>
                </c:pt>
                <c:pt idx="379">
                  <c:v>-3381.7856728075012</c:v>
                </c:pt>
                <c:pt idx="380">
                  <c:v>-3378.8687562113073</c:v>
                </c:pt>
                <c:pt idx="381">
                  <c:v>-3375.9518396151161</c:v>
                </c:pt>
                <c:pt idx="382">
                  <c:v>-3373.034923018924</c:v>
                </c:pt>
                <c:pt idx="383">
                  <c:v>-3370.1180064227301</c:v>
                </c:pt>
                <c:pt idx="384">
                  <c:v>-3367.2010898265389</c:v>
                </c:pt>
                <c:pt idx="385">
                  <c:v>-3364.284173230345</c:v>
                </c:pt>
                <c:pt idx="386">
                  <c:v>-3361.3672566341538</c:v>
                </c:pt>
                <c:pt idx="387">
                  <c:v>-3358.4503400379599</c:v>
                </c:pt>
                <c:pt idx="388">
                  <c:v>-3355.5334234417678</c:v>
                </c:pt>
                <c:pt idx="389">
                  <c:v>-3352.6165068455748</c:v>
                </c:pt>
                <c:pt idx="390">
                  <c:v>-3349.6995902493827</c:v>
                </c:pt>
                <c:pt idx="391">
                  <c:v>-3346.7826736531888</c:v>
                </c:pt>
                <c:pt idx="392">
                  <c:v>-3343.8657570569976</c:v>
                </c:pt>
                <c:pt idx="393">
                  <c:v>-3340.9488404608037</c:v>
                </c:pt>
                <c:pt idx="394">
                  <c:v>-3338.0319238646116</c:v>
                </c:pt>
                <c:pt idx="395">
                  <c:v>-3335.1150072684186</c:v>
                </c:pt>
                <c:pt idx="396">
                  <c:v>-3332.1980906722265</c:v>
                </c:pt>
                <c:pt idx="397">
                  <c:v>-3329.2811740760326</c:v>
                </c:pt>
                <c:pt idx="398">
                  <c:v>-3326.3642574798414</c:v>
                </c:pt>
                <c:pt idx="399">
                  <c:v>-3323.4473408836475</c:v>
                </c:pt>
                <c:pt idx="400">
                  <c:v>-3320.5304242874563</c:v>
                </c:pt>
                <c:pt idx="401">
                  <c:v>-3317.6135076912624</c:v>
                </c:pt>
                <c:pt idx="402">
                  <c:v>-3314.6965910950703</c:v>
                </c:pt>
                <c:pt idx="403">
                  <c:v>-3311.7796744988773</c:v>
                </c:pt>
                <c:pt idx="404">
                  <c:v>-3308.8627579026852</c:v>
                </c:pt>
                <c:pt idx="405">
                  <c:v>-3305.9458413064913</c:v>
                </c:pt>
                <c:pt idx="406">
                  <c:v>-3303.0289247103001</c:v>
                </c:pt>
                <c:pt idx="407">
                  <c:v>-3300.1120081141062</c:v>
                </c:pt>
                <c:pt idx="408">
                  <c:v>-3297.1950915179141</c:v>
                </c:pt>
                <c:pt idx="409">
                  <c:v>-3294.2781749217229</c:v>
                </c:pt>
                <c:pt idx="410">
                  <c:v>-3291.361258325529</c:v>
                </c:pt>
                <c:pt idx="411">
                  <c:v>-3288.4443417293369</c:v>
                </c:pt>
                <c:pt idx="412">
                  <c:v>-3285.5274251331439</c:v>
                </c:pt>
                <c:pt idx="413">
                  <c:v>-3282.6105085369518</c:v>
                </c:pt>
                <c:pt idx="414">
                  <c:v>-3279.6935919407588</c:v>
                </c:pt>
                <c:pt idx="415">
                  <c:v>-3276.7766753445667</c:v>
                </c:pt>
                <c:pt idx="416">
                  <c:v>-3273.8597587483728</c:v>
                </c:pt>
                <c:pt idx="417">
                  <c:v>-3270.9428421521816</c:v>
                </c:pt>
                <c:pt idx="418">
                  <c:v>-3268.0259255559877</c:v>
                </c:pt>
                <c:pt idx="419">
                  <c:v>-3265.1090089597956</c:v>
                </c:pt>
                <c:pt idx="420">
                  <c:v>-3262.1920923636026</c:v>
                </c:pt>
                <c:pt idx="421">
                  <c:v>-3259.2751757674105</c:v>
                </c:pt>
                <c:pt idx="422">
                  <c:v>-3256.3582591712166</c:v>
                </c:pt>
                <c:pt idx="423">
                  <c:v>-3253.4413425750254</c:v>
                </c:pt>
                <c:pt idx="424">
                  <c:v>-3250.5244259788315</c:v>
                </c:pt>
                <c:pt idx="425">
                  <c:v>-3247.6075093826394</c:v>
                </c:pt>
                <c:pt idx="426">
                  <c:v>-3244.6905927864464</c:v>
                </c:pt>
                <c:pt idx="427">
                  <c:v>-3241.7736761902543</c:v>
                </c:pt>
                <c:pt idx="428">
                  <c:v>-3238.8567595940613</c:v>
                </c:pt>
                <c:pt idx="429">
                  <c:v>-3235.9398429978692</c:v>
                </c:pt>
                <c:pt idx="430">
                  <c:v>-3233.0229264016752</c:v>
                </c:pt>
                <c:pt idx="431">
                  <c:v>-3230.1060098054841</c:v>
                </c:pt>
                <c:pt idx="432">
                  <c:v>-3227.1890932092901</c:v>
                </c:pt>
                <c:pt idx="433">
                  <c:v>-3224.2721766130981</c:v>
                </c:pt>
                <c:pt idx="434">
                  <c:v>-3221.3552600169069</c:v>
                </c:pt>
                <c:pt idx="435">
                  <c:v>-3218.438343420713</c:v>
                </c:pt>
                <c:pt idx="436">
                  <c:v>-3215.5214268245209</c:v>
                </c:pt>
                <c:pt idx="437">
                  <c:v>-3212.6045102283279</c:v>
                </c:pt>
                <c:pt idx="438">
                  <c:v>-3209.6875936321358</c:v>
                </c:pt>
                <c:pt idx="439">
                  <c:v>-3206.7706770359418</c:v>
                </c:pt>
                <c:pt idx="440">
                  <c:v>-3203.8537604397507</c:v>
                </c:pt>
                <c:pt idx="441">
                  <c:v>-3200.9368438435567</c:v>
                </c:pt>
                <c:pt idx="442">
                  <c:v>-3198.0199272473656</c:v>
                </c:pt>
                <c:pt idx="443">
                  <c:v>-3195.1030106511716</c:v>
                </c:pt>
                <c:pt idx="444">
                  <c:v>-3192.1860940549795</c:v>
                </c:pt>
                <c:pt idx="445">
                  <c:v>-3189.2691774587865</c:v>
                </c:pt>
                <c:pt idx="446">
                  <c:v>-3186.3522608625944</c:v>
                </c:pt>
                <c:pt idx="447">
                  <c:v>-3183.4353442664005</c:v>
                </c:pt>
                <c:pt idx="448">
                  <c:v>-3180.5184276702093</c:v>
                </c:pt>
                <c:pt idx="449">
                  <c:v>-3177.6015110740154</c:v>
                </c:pt>
                <c:pt idx="450">
                  <c:v>17775.813431549897</c:v>
                </c:pt>
                <c:pt idx="451">
                  <c:v>17677.058912485729</c:v>
                </c:pt>
                <c:pt idx="452">
                  <c:v>17578.30439342156</c:v>
                </c:pt>
                <c:pt idx="453">
                  <c:v>17479.549874357392</c:v>
                </c:pt>
                <c:pt idx="454">
                  <c:v>17380.795355293219</c:v>
                </c:pt>
                <c:pt idx="455">
                  <c:v>17282.040836229051</c:v>
                </c:pt>
                <c:pt idx="456">
                  <c:v>17183.286317164879</c:v>
                </c:pt>
                <c:pt idx="457">
                  <c:v>17084.53179810071</c:v>
                </c:pt>
                <c:pt idx="458">
                  <c:v>16985.777279036542</c:v>
                </c:pt>
                <c:pt idx="459">
                  <c:v>16887.022759972373</c:v>
                </c:pt>
                <c:pt idx="460">
                  <c:v>16788.268240908204</c:v>
                </c:pt>
                <c:pt idx="461">
                  <c:v>16689.513721844032</c:v>
                </c:pt>
                <c:pt idx="462">
                  <c:v>16590.759202779864</c:v>
                </c:pt>
                <c:pt idx="463">
                  <c:v>16492.004683715691</c:v>
                </c:pt>
                <c:pt idx="464">
                  <c:v>16393.250164651523</c:v>
                </c:pt>
                <c:pt idx="465">
                  <c:v>16294.495645587354</c:v>
                </c:pt>
                <c:pt idx="466">
                  <c:v>16195.741126523186</c:v>
                </c:pt>
                <c:pt idx="467">
                  <c:v>16096.986607459015</c:v>
                </c:pt>
                <c:pt idx="468">
                  <c:v>15998.232088394847</c:v>
                </c:pt>
                <c:pt idx="469">
                  <c:v>15899.477569330676</c:v>
                </c:pt>
                <c:pt idx="470">
                  <c:v>15800.723050266508</c:v>
                </c:pt>
                <c:pt idx="471">
                  <c:v>15701.968531202338</c:v>
                </c:pt>
                <c:pt idx="472">
                  <c:v>15603.214012138169</c:v>
                </c:pt>
                <c:pt idx="473">
                  <c:v>15504.459493073999</c:v>
                </c:pt>
                <c:pt idx="474">
                  <c:v>15405.70497400983</c:v>
                </c:pt>
                <c:pt idx="475">
                  <c:v>15306.95045494566</c:v>
                </c:pt>
                <c:pt idx="476">
                  <c:v>15208.195935881489</c:v>
                </c:pt>
                <c:pt idx="477">
                  <c:v>15109.441416817321</c:v>
                </c:pt>
                <c:pt idx="478">
                  <c:v>15010.686897753152</c:v>
                </c:pt>
                <c:pt idx="479">
                  <c:v>14911.93237868898</c:v>
                </c:pt>
                <c:pt idx="480">
                  <c:v>14813.177859624813</c:v>
                </c:pt>
                <c:pt idx="481">
                  <c:v>14714.423340560643</c:v>
                </c:pt>
                <c:pt idx="482">
                  <c:v>14615.668821496474</c:v>
                </c:pt>
                <c:pt idx="483">
                  <c:v>14516.914302432302</c:v>
                </c:pt>
                <c:pt idx="484">
                  <c:v>14418.159783368134</c:v>
                </c:pt>
                <c:pt idx="485">
                  <c:v>14319.405264303965</c:v>
                </c:pt>
                <c:pt idx="486">
                  <c:v>14220.650745239796</c:v>
                </c:pt>
                <c:pt idx="487">
                  <c:v>14121.896226175624</c:v>
                </c:pt>
                <c:pt idx="488">
                  <c:v>14023.141707111456</c:v>
                </c:pt>
                <c:pt idx="489">
                  <c:v>13924.387188047287</c:v>
                </c:pt>
                <c:pt idx="490">
                  <c:v>13825.632668983115</c:v>
                </c:pt>
                <c:pt idx="491">
                  <c:v>13726.878149918946</c:v>
                </c:pt>
                <c:pt idx="492">
                  <c:v>13628.123630854778</c:v>
                </c:pt>
                <c:pt idx="493">
                  <c:v>13529.369111790607</c:v>
                </c:pt>
                <c:pt idx="494">
                  <c:v>13430.614592726437</c:v>
                </c:pt>
                <c:pt idx="495">
                  <c:v>13331.860073662268</c:v>
                </c:pt>
                <c:pt idx="496">
                  <c:v>13233.105554598098</c:v>
                </c:pt>
                <c:pt idx="497">
                  <c:v>13134.351035533931</c:v>
                </c:pt>
                <c:pt idx="498">
                  <c:v>13035.596516469759</c:v>
                </c:pt>
                <c:pt idx="499">
                  <c:v>12936.841997405591</c:v>
                </c:pt>
                <c:pt idx="500">
                  <c:v>12838.087478341422</c:v>
                </c:pt>
                <c:pt idx="501">
                  <c:v>12739.332959277252</c:v>
                </c:pt>
                <c:pt idx="502">
                  <c:v>12640.578440213081</c:v>
                </c:pt>
                <c:pt idx="503">
                  <c:v>12541.823921148913</c:v>
                </c:pt>
                <c:pt idx="504">
                  <c:v>12443.069402084742</c:v>
                </c:pt>
                <c:pt idx="505">
                  <c:v>12344.314883020574</c:v>
                </c:pt>
                <c:pt idx="506">
                  <c:v>12245.560363956403</c:v>
                </c:pt>
                <c:pt idx="507">
                  <c:v>12146.805844892235</c:v>
                </c:pt>
                <c:pt idx="508">
                  <c:v>12048.051325828064</c:v>
                </c:pt>
                <c:pt idx="509">
                  <c:v>11949.296806763894</c:v>
                </c:pt>
                <c:pt idx="510">
                  <c:v>11850.542287699725</c:v>
                </c:pt>
                <c:pt idx="511">
                  <c:v>11751.787768635557</c:v>
                </c:pt>
                <c:pt idx="512">
                  <c:v>11653.033249571386</c:v>
                </c:pt>
                <c:pt idx="513">
                  <c:v>11554.27873050722</c:v>
                </c:pt>
                <c:pt idx="514">
                  <c:v>11455.524211443048</c:v>
                </c:pt>
                <c:pt idx="515">
                  <c:v>11356.769692378875</c:v>
                </c:pt>
                <c:pt idx="516">
                  <c:v>11258.015173314709</c:v>
                </c:pt>
                <c:pt idx="517">
                  <c:v>11159.260654250538</c:v>
                </c:pt>
                <c:pt idx="518">
                  <c:v>11060.50613518637</c:v>
                </c:pt>
                <c:pt idx="519">
                  <c:v>10961.751616122197</c:v>
                </c:pt>
                <c:pt idx="520">
                  <c:v>10862.997097058029</c:v>
                </c:pt>
                <c:pt idx="521">
                  <c:v>10764.24257799386</c:v>
                </c:pt>
                <c:pt idx="522">
                  <c:v>10665.488058929692</c:v>
                </c:pt>
                <c:pt idx="523">
                  <c:v>10566.733539865521</c:v>
                </c:pt>
                <c:pt idx="524">
                  <c:v>10467.979020801353</c:v>
                </c:pt>
                <c:pt idx="525">
                  <c:v>10369.224501737181</c:v>
                </c:pt>
                <c:pt idx="526">
                  <c:v>10270.469982673014</c:v>
                </c:pt>
                <c:pt idx="527">
                  <c:v>10171.715463608842</c:v>
                </c:pt>
                <c:pt idx="528">
                  <c:v>10072.960944544673</c:v>
                </c:pt>
                <c:pt idx="529">
                  <c:v>9974.2064254805045</c:v>
                </c:pt>
                <c:pt idx="530">
                  <c:v>9875.451906416336</c:v>
                </c:pt>
                <c:pt idx="531">
                  <c:v>9776.6973873521638</c:v>
                </c:pt>
                <c:pt idx="532">
                  <c:v>9677.9428682879952</c:v>
                </c:pt>
                <c:pt idx="533">
                  <c:v>9579.1883492238248</c:v>
                </c:pt>
                <c:pt idx="534">
                  <c:v>9480.4338301596581</c:v>
                </c:pt>
                <c:pt idx="535">
                  <c:v>9381.6793110954877</c:v>
                </c:pt>
                <c:pt idx="536">
                  <c:v>9282.9247920313173</c:v>
                </c:pt>
                <c:pt idx="537">
                  <c:v>9184.170272967147</c:v>
                </c:pt>
                <c:pt idx="538">
                  <c:v>9085.4157539029784</c:v>
                </c:pt>
                <c:pt idx="539">
                  <c:v>8986.661234838808</c:v>
                </c:pt>
                <c:pt idx="540">
                  <c:v>8887.9067157746376</c:v>
                </c:pt>
                <c:pt idx="541">
                  <c:v>8789.1521967104709</c:v>
                </c:pt>
                <c:pt idx="542">
                  <c:v>8690.3976776462987</c:v>
                </c:pt>
                <c:pt idx="543">
                  <c:v>8591.6431585821301</c:v>
                </c:pt>
                <c:pt idx="544">
                  <c:v>8492.8886395179597</c:v>
                </c:pt>
                <c:pt idx="545">
                  <c:v>8394.1341204537912</c:v>
                </c:pt>
                <c:pt idx="546">
                  <c:v>8295.3796013896208</c:v>
                </c:pt>
                <c:pt idx="547">
                  <c:v>8196.6250823254522</c:v>
                </c:pt>
                <c:pt idx="548">
                  <c:v>8097.8705632612819</c:v>
                </c:pt>
                <c:pt idx="549">
                  <c:v>7999.1160441971133</c:v>
                </c:pt>
                <c:pt idx="550">
                  <c:v>7900.3615251329429</c:v>
                </c:pt>
                <c:pt idx="551">
                  <c:v>7801.6070060687744</c:v>
                </c:pt>
                <c:pt idx="552">
                  <c:v>7702.852487004604</c:v>
                </c:pt>
                <c:pt idx="553">
                  <c:v>7604.0979679404354</c:v>
                </c:pt>
                <c:pt idx="554">
                  <c:v>7505.343448876265</c:v>
                </c:pt>
                <c:pt idx="555">
                  <c:v>7406.5889298120965</c:v>
                </c:pt>
                <c:pt idx="556">
                  <c:v>7307.8344107479261</c:v>
                </c:pt>
                <c:pt idx="557">
                  <c:v>7209.0798916837575</c:v>
                </c:pt>
                <c:pt idx="558">
                  <c:v>7110.3253726195871</c:v>
                </c:pt>
                <c:pt idx="559">
                  <c:v>7011.5708535554168</c:v>
                </c:pt>
                <c:pt idx="560">
                  <c:v>6912.8163344912482</c:v>
                </c:pt>
                <c:pt idx="561">
                  <c:v>6814.0618154270796</c:v>
                </c:pt>
                <c:pt idx="562">
                  <c:v>6715.3072963629093</c:v>
                </c:pt>
                <c:pt idx="563">
                  <c:v>6616.5527772987407</c:v>
                </c:pt>
                <c:pt idx="564">
                  <c:v>6517.7982582345685</c:v>
                </c:pt>
                <c:pt idx="565">
                  <c:v>6419.0437391703999</c:v>
                </c:pt>
                <c:pt idx="566">
                  <c:v>6320.2892201062314</c:v>
                </c:pt>
                <c:pt idx="567">
                  <c:v>6221.534701042061</c:v>
                </c:pt>
                <c:pt idx="568">
                  <c:v>6122.7801819778924</c:v>
                </c:pt>
                <c:pt idx="569">
                  <c:v>6024.025662913722</c:v>
                </c:pt>
                <c:pt idx="570">
                  <c:v>5925.2711438495517</c:v>
                </c:pt>
                <c:pt idx="571">
                  <c:v>5826.5166247853813</c:v>
                </c:pt>
                <c:pt idx="572">
                  <c:v>5727.7621057212127</c:v>
                </c:pt>
                <c:pt idx="573">
                  <c:v>5629.0075866570442</c:v>
                </c:pt>
                <c:pt idx="574">
                  <c:v>5530.2530675928756</c:v>
                </c:pt>
                <c:pt idx="575">
                  <c:v>5431.4985485287034</c:v>
                </c:pt>
                <c:pt idx="576">
                  <c:v>5332.7440294645348</c:v>
                </c:pt>
                <c:pt idx="577">
                  <c:v>5233.9895104003645</c:v>
                </c:pt>
                <c:pt idx="578">
                  <c:v>5135.2349913361959</c:v>
                </c:pt>
                <c:pt idx="579">
                  <c:v>5036.4804722720273</c:v>
                </c:pt>
                <c:pt idx="580">
                  <c:v>4937.7259532078588</c:v>
                </c:pt>
                <c:pt idx="581">
                  <c:v>4838.9714341436866</c:v>
                </c:pt>
                <c:pt idx="582">
                  <c:v>4740.216915079518</c:v>
                </c:pt>
                <c:pt idx="583">
                  <c:v>4641.4623960153476</c:v>
                </c:pt>
                <c:pt idx="584">
                  <c:v>4542.7078769511791</c:v>
                </c:pt>
                <c:pt idx="585">
                  <c:v>4443.9533578870069</c:v>
                </c:pt>
                <c:pt idx="586">
                  <c:v>4345.1988388228419</c:v>
                </c:pt>
                <c:pt idx="587">
                  <c:v>4246.4443197586697</c:v>
                </c:pt>
                <c:pt idx="588">
                  <c:v>4147.6898006945012</c:v>
                </c:pt>
                <c:pt idx="589">
                  <c:v>4048.9352816303326</c:v>
                </c:pt>
                <c:pt idx="590">
                  <c:v>3950.180762566164</c:v>
                </c:pt>
                <c:pt idx="591">
                  <c:v>3851.4262435019918</c:v>
                </c:pt>
                <c:pt idx="592">
                  <c:v>3752.6717244378233</c:v>
                </c:pt>
                <c:pt idx="593">
                  <c:v>3653.9172053736511</c:v>
                </c:pt>
                <c:pt idx="594">
                  <c:v>3555.1626863094825</c:v>
                </c:pt>
                <c:pt idx="595">
                  <c:v>3456.408167245314</c:v>
                </c:pt>
                <c:pt idx="596">
                  <c:v>3357.6536481811454</c:v>
                </c:pt>
                <c:pt idx="597">
                  <c:v>3258.8991291169768</c:v>
                </c:pt>
                <c:pt idx="598">
                  <c:v>3160.1446100528046</c:v>
                </c:pt>
                <c:pt idx="599">
                  <c:v>3061.3900909886361</c:v>
                </c:pt>
                <c:pt idx="600">
                  <c:v>2962.6355719244639</c:v>
                </c:pt>
                <c:pt idx="601">
                  <c:v>2863.8810528602953</c:v>
                </c:pt>
                <c:pt idx="602">
                  <c:v>2765.1265337961268</c:v>
                </c:pt>
                <c:pt idx="603">
                  <c:v>2666.3720147319582</c:v>
                </c:pt>
                <c:pt idx="604">
                  <c:v>2567.617495667786</c:v>
                </c:pt>
                <c:pt idx="605">
                  <c:v>2468.8629766036211</c:v>
                </c:pt>
                <c:pt idx="606">
                  <c:v>2370.1084575394489</c:v>
                </c:pt>
                <c:pt idx="607">
                  <c:v>2271.3539384752803</c:v>
                </c:pt>
                <c:pt idx="608">
                  <c:v>2172.5994194111081</c:v>
                </c:pt>
                <c:pt idx="609">
                  <c:v>2073.8449003469395</c:v>
                </c:pt>
                <c:pt idx="610">
                  <c:v>1975.090381282771</c:v>
                </c:pt>
                <c:pt idx="611">
                  <c:v>1876.3358622186024</c:v>
                </c:pt>
                <c:pt idx="612">
                  <c:v>1777.5813431544302</c:v>
                </c:pt>
                <c:pt idx="613">
                  <c:v>1678.8268240902617</c:v>
                </c:pt>
                <c:pt idx="614">
                  <c:v>1580.0723050260967</c:v>
                </c:pt>
                <c:pt idx="615">
                  <c:v>1481.3177859619245</c:v>
                </c:pt>
                <c:pt idx="616">
                  <c:v>1382.5632668977523</c:v>
                </c:pt>
                <c:pt idx="617">
                  <c:v>1283.8087478335838</c:v>
                </c:pt>
                <c:pt idx="618">
                  <c:v>1185.0542287694152</c:v>
                </c:pt>
                <c:pt idx="619">
                  <c:v>1086.2997097052466</c:v>
                </c:pt>
                <c:pt idx="620">
                  <c:v>987.54519064107444</c:v>
                </c:pt>
                <c:pt idx="621">
                  <c:v>888.79067157690224</c:v>
                </c:pt>
                <c:pt idx="622">
                  <c:v>790.03615251273368</c:v>
                </c:pt>
                <c:pt idx="623">
                  <c:v>691.28163344856512</c:v>
                </c:pt>
                <c:pt idx="624">
                  <c:v>592.52711438439655</c:v>
                </c:pt>
                <c:pt idx="625">
                  <c:v>493.77259532022799</c:v>
                </c:pt>
                <c:pt idx="626">
                  <c:v>395.01807625605579</c:v>
                </c:pt>
                <c:pt idx="627">
                  <c:v>296.26355719189087</c:v>
                </c:pt>
                <c:pt idx="628">
                  <c:v>197.50903812772231</c:v>
                </c:pt>
                <c:pt idx="629">
                  <c:v>98.754519063550106</c:v>
                </c:pt>
                <c:pt idx="630">
                  <c:v>-6.184563972055912E-10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88-44BC-B049-2DE724846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7810975"/>
        <c:axId val="1807811391"/>
      </c:scatterChart>
      <c:valAx>
        <c:axId val="1807810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7811391"/>
        <c:crosses val="autoZero"/>
        <c:crossBetween val="midCat"/>
      </c:valAx>
      <c:valAx>
        <c:axId val="1807811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07810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Mfz(x)</a:t>
            </a:r>
          </a:p>
        </c:rich>
      </c:tx>
      <c:layout>
        <c:manualLayout>
          <c:xMode val="edge"/>
          <c:yMode val="edge"/>
          <c:x val="0.49595122484689413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7'!$H$54:$H$684</c:f>
              <c:numCache>
                <c:formatCode>General</c:formatCode>
                <c:ptCount val="631"/>
                <c:pt idx="0">
                  <c:v>0</c:v>
                </c:pt>
                <c:pt idx="1">
                  <c:v>60.478878374920228</c:v>
                </c:pt>
                <c:pt idx="2">
                  <c:v>120.95775674984046</c:v>
                </c:pt>
                <c:pt idx="3">
                  <c:v>181.4366351247607</c:v>
                </c:pt>
                <c:pt idx="4">
                  <c:v>241.91551349968091</c:v>
                </c:pt>
                <c:pt idx="5">
                  <c:v>302.39439187460113</c:v>
                </c:pt>
                <c:pt idx="6">
                  <c:v>362.87327024952134</c:v>
                </c:pt>
                <c:pt idx="7">
                  <c:v>423.35214862444155</c:v>
                </c:pt>
                <c:pt idx="8">
                  <c:v>483.83102699936177</c:v>
                </c:pt>
                <c:pt idx="9">
                  <c:v>544.30990537428193</c:v>
                </c:pt>
                <c:pt idx="10">
                  <c:v>604.78878374920214</c:v>
                </c:pt>
                <c:pt idx="11">
                  <c:v>665.26766212412235</c:v>
                </c:pt>
                <c:pt idx="12">
                  <c:v>725.74654049904268</c:v>
                </c:pt>
                <c:pt idx="13">
                  <c:v>786.22541887396301</c:v>
                </c:pt>
                <c:pt idx="14">
                  <c:v>846.70429724888322</c:v>
                </c:pt>
                <c:pt idx="15">
                  <c:v>907.18317562380355</c:v>
                </c:pt>
                <c:pt idx="16">
                  <c:v>967.66205399872376</c:v>
                </c:pt>
                <c:pt idx="17">
                  <c:v>1028.1409323736441</c:v>
                </c:pt>
                <c:pt idx="18">
                  <c:v>1088.6198107485643</c:v>
                </c:pt>
                <c:pt idx="19">
                  <c:v>1149.0986891234845</c:v>
                </c:pt>
                <c:pt idx="20">
                  <c:v>1209.5775674984047</c:v>
                </c:pt>
                <c:pt idx="21">
                  <c:v>1270.0564458733249</c:v>
                </c:pt>
                <c:pt idx="22">
                  <c:v>1330.5353242482454</c:v>
                </c:pt>
                <c:pt idx="23">
                  <c:v>1391.0142026231656</c:v>
                </c:pt>
                <c:pt idx="24">
                  <c:v>1451.4930809980858</c:v>
                </c:pt>
                <c:pt idx="25">
                  <c:v>1511.9719593730063</c:v>
                </c:pt>
                <c:pt idx="26">
                  <c:v>1572.4508377479265</c:v>
                </c:pt>
                <c:pt idx="27">
                  <c:v>1632.9297161228467</c:v>
                </c:pt>
                <c:pt idx="28">
                  <c:v>1693.4085944977669</c:v>
                </c:pt>
                <c:pt idx="29">
                  <c:v>1753.8874728726873</c:v>
                </c:pt>
                <c:pt idx="30">
                  <c:v>1814.3663512476076</c:v>
                </c:pt>
                <c:pt idx="31">
                  <c:v>1874.8452296225278</c:v>
                </c:pt>
                <c:pt idx="32">
                  <c:v>1935.3241079974482</c:v>
                </c:pt>
                <c:pt idx="33">
                  <c:v>1995.8029863723684</c:v>
                </c:pt>
                <c:pt idx="34">
                  <c:v>2056.2818647472886</c:v>
                </c:pt>
                <c:pt idx="35">
                  <c:v>2116.7607431222091</c:v>
                </c:pt>
                <c:pt idx="36">
                  <c:v>2177.2396214971291</c:v>
                </c:pt>
                <c:pt idx="37">
                  <c:v>2237.7184998720495</c:v>
                </c:pt>
                <c:pt idx="38">
                  <c:v>2298.1973782469699</c:v>
                </c:pt>
                <c:pt idx="39">
                  <c:v>2358.6762566218899</c:v>
                </c:pt>
                <c:pt idx="40">
                  <c:v>2419.1551349968099</c:v>
                </c:pt>
                <c:pt idx="41">
                  <c:v>2479.6340133717299</c:v>
                </c:pt>
                <c:pt idx="42">
                  <c:v>2540.1128917466499</c:v>
                </c:pt>
                <c:pt idx="43">
                  <c:v>2600.5917701215703</c:v>
                </c:pt>
                <c:pt idx="44">
                  <c:v>2661.0706484964903</c:v>
                </c:pt>
                <c:pt idx="45">
                  <c:v>2721.5495268714103</c:v>
                </c:pt>
                <c:pt idx="46">
                  <c:v>2782.0284052463303</c:v>
                </c:pt>
                <c:pt idx="47">
                  <c:v>2842.5072836212503</c:v>
                </c:pt>
                <c:pt idx="48">
                  <c:v>2902.9861619961703</c:v>
                </c:pt>
                <c:pt idx="49">
                  <c:v>2963.4650403710903</c:v>
                </c:pt>
                <c:pt idx="50">
                  <c:v>3023.9439187460102</c:v>
                </c:pt>
                <c:pt idx="51">
                  <c:v>3084.4227971209302</c:v>
                </c:pt>
                <c:pt idx="52">
                  <c:v>3144.9016754958502</c:v>
                </c:pt>
                <c:pt idx="53">
                  <c:v>3205.3805538707702</c:v>
                </c:pt>
                <c:pt idx="54">
                  <c:v>3265.8594322456902</c:v>
                </c:pt>
                <c:pt idx="55">
                  <c:v>3326.3383106206102</c:v>
                </c:pt>
                <c:pt idx="56">
                  <c:v>3386.8171889955302</c:v>
                </c:pt>
                <c:pt idx="57">
                  <c:v>3447.2960673704501</c:v>
                </c:pt>
                <c:pt idx="58">
                  <c:v>3507.7749457453701</c:v>
                </c:pt>
                <c:pt idx="59">
                  <c:v>3568.2538241202901</c:v>
                </c:pt>
                <c:pt idx="60">
                  <c:v>3628.7327024952101</c:v>
                </c:pt>
                <c:pt idx="61">
                  <c:v>3689.2115808701301</c:v>
                </c:pt>
                <c:pt idx="62">
                  <c:v>3749.6904592450505</c:v>
                </c:pt>
                <c:pt idx="63">
                  <c:v>3810.1693376199705</c:v>
                </c:pt>
                <c:pt idx="64">
                  <c:v>3870.6482159948905</c:v>
                </c:pt>
                <c:pt idx="65">
                  <c:v>3931.1270943698105</c:v>
                </c:pt>
                <c:pt idx="66">
                  <c:v>3991.6059727447305</c:v>
                </c:pt>
                <c:pt idx="67">
                  <c:v>4052.0848511196505</c:v>
                </c:pt>
                <c:pt idx="68">
                  <c:v>4112.56372949457</c:v>
                </c:pt>
                <c:pt idx="69">
                  <c:v>4173.04260786949</c:v>
                </c:pt>
                <c:pt idx="70">
                  <c:v>4233.52148624441</c:v>
                </c:pt>
                <c:pt idx="71">
                  <c:v>4294.00036461933</c:v>
                </c:pt>
                <c:pt idx="72">
                  <c:v>4354.4792429942509</c:v>
                </c:pt>
                <c:pt idx="73">
                  <c:v>4414.9581213691708</c:v>
                </c:pt>
                <c:pt idx="74">
                  <c:v>4475.4369997440908</c:v>
                </c:pt>
                <c:pt idx="75">
                  <c:v>4535.9158781190108</c:v>
                </c:pt>
                <c:pt idx="76">
                  <c:v>4596.3947564939308</c:v>
                </c:pt>
                <c:pt idx="77">
                  <c:v>4656.8736348688508</c:v>
                </c:pt>
                <c:pt idx="78">
                  <c:v>4717.3525132437708</c:v>
                </c:pt>
                <c:pt idx="79">
                  <c:v>4777.8313916186908</c:v>
                </c:pt>
                <c:pt idx="80">
                  <c:v>4838.3102699936107</c:v>
                </c:pt>
                <c:pt idx="81">
                  <c:v>4898.7891483685307</c:v>
                </c:pt>
                <c:pt idx="82">
                  <c:v>4959.2680267434507</c:v>
                </c:pt>
                <c:pt idx="83">
                  <c:v>5019.7469051183707</c:v>
                </c:pt>
                <c:pt idx="84">
                  <c:v>5080.2257834932907</c:v>
                </c:pt>
                <c:pt idx="85">
                  <c:v>5140.7046618682107</c:v>
                </c:pt>
                <c:pt idx="86">
                  <c:v>5201.1835402431307</c:v>
                </c:pt>
                <c:pt idx="87">
                  <c:v>5261.6624186180507</c:v>
                </c:pt>
                <c:pt idx="88">
                  <c:v>5322.1412969929706</c:v>
                </c:pt>
                <c:pt idx="89">
                  <c:v>5382.6201753678906</c:v>
                </c:pt>
                <c:pt idx="90">
                  <c:v>5443.0990537428106</c:v>
                </c:pt>
                <c:pt idx="91">
                  <c:v>5503.5779321177306</c:v>
                </c:pt>
                <c:pt idx="92">
                  <c:v>5564.0568104926506</c:v>
                </c:pt>
                <c:pt idx="93">
                  <c:v>5624.5356888675706</c:v>
                </c:pt>
                <c:pt idx="94">
                  <c:v>5685.0145672424906</c:v>
                </c:pt>
                <c:pt idx="95">
                  <c:v>5745.4934456174105</c:v>
                </c:pt>
                <c:pt idx="96">
                  <c:v>5805.9723239923305</c:v>
                </c:pt>
                <c:pt idx="97">
                  <c:v>5866.4512023672505</c:v>
                </c:pt>
                <c:pt idx="98">
                  <c:v>5926.9300807421705</c:v>
                </c:pt>
                <c:pt idx="99">
                  <c:v>5987.4089591170905</c:v>
                </c:pt>
                <c:pt idx="100">
                  <c:v>6047.8878374920105</c:v>
                </c:pt>
                <c:pt idx="101">
                  <c:v>6108.3667158669305</c:v>
                </c:pt>
                <c:pt idx="102">
                  <c:v>6168.8455942418504</c:v>
                </c:pt>
                <c:pt idx="103">
                  <c:v>6229.3244726167704</c:v>
                </c:pt>
                <c:pt idx="104">
                  <c:v>6289.8033509916904</c:v>
                </c:pt>
                <c:pt idx="105">
                  <c:v>6350.2822293666104</c:v>
                </c:pt>
                <c:pt idx="106">
                  <c:v>6410.7611077415304</c:v>
                </c:pt>
                <c:pt idx="107">
                  <c:v>6471.2399861164504</c:v>
                </c:pt>
                <c:pt idx="108">
                  <c:v>6531.7188644913704</c:v>
                </c:pt>
                <c:pt idx="109">
                  <c:v>6592.1977428662904</c:v>
                </c:pt>
                <c:pt idx="110">
                  <c:v>6652.6766212412113</c:v>
                </c:pt>
                <c:pt idx="111">
                  <c:v>6713.1554996161312</c:v>
                </c:pt>
                <c:pt idx="112">
                  <c:v>6773.6343779910512</c:v>
                </c:pt>
                <c:pt idx="113">
                  <c:v>6834.1132563659712</c:v>
                </c:pt>
                <c:pt idx="114">
                  <c:v>6894.5921347408912</c:v>
                </c:pt>
                <c:pt idx="115">
                  <c:v>6955.0710131158112</c:v>
                </c:pt>
                <c:pt idx="116">
                  <c:v>7015.5498914907312</c:v>
                </c:pt>
                <c:pt idx="117">
                  <c:v>7076.0287698656512</c:v>
                </c:pt>
                <c:pt idx="118">
                  <c:v>7136.5076482405711</c:v>
                </c:pt>
                <c:pt idx="119">
                  <c:v>7196.9865266154911</c:v>
                </c:pt>
                <c:pt idx="120">
                  <c:v>7257.4654049904111</c:v>
                </c:pt>
                <c:pt idx="121">
                  <c:v>7317.9442833653311</c:v>
                </c:pt>
                <c:pt idx="122">
                  <c:v>7378.4231617402511</c:v>
                </c:pt>
                <c:pt idx="123">
                  <c:v>7438.9020401151711</c:v>
                </c:pt>
                <c:pt idx="124">
                  <c:v>7499.3809184900911</c:v>
                </c:pt>
                <c:pt idx="125">
                  <c:v>7559.859796865011</c:v>
                </c:pt>
                <c:pt idx="126">
                  <c:v>7620.338675239931</c:v>
                </c:pt>
                <c:pt idx="127">
                  <c:v>7680.817553614851</c:v>
                </c:pt>
                <c:pt idx="128">
                  <c:v>7741.296431989771</c:v>
                </c:pt>
                <c:pt idx="129">
                  <c:v>7801.775310364691</c:v>
                </c:pt>
                <c:pt idx="130">
                  <c:v>7862.254188739611</c:v>
                </c:pt>
                <c:pt idx="131">
                  <c:v>7922.733067114531</c:v>
                </c:pt>
                <c:pt idx="132">
                  <c:v>7983.211945489451</c:v>
                </c:pt>
                <c:pt idx="133">
                  <c:v>8043.6908238643709</c:v>
                </c:pt>
                <c:pt idx="134">
                  <c:v>8104.1697022392909</c:v>
                </c:pt>
                <c:pt idx="135">
                  <c:v>8164.6485806142109</c:v>
                </c:pt>
                <c:pt idx="136">
                  <c:v>8225.1274589891309</c:v>
                </c:pt>
                <c:pt idx="137">
                  <c:v>8285.6063373640518</c:v>
                </c:pt>
                <c:pt idx="138">
                  <c:v>8346.0852157389709</c:v>
                </c:pt>
                <c:pt idx="139">
                  <c:v>8406.5640941138918</c:v>
                </c:pt>
                <c:pt idx="140">
                  <c:v>8467.0429724888108</c:v>
                </c:pt>
                <c:pt idx="141">
                  <c:v>8527.5218508637317</c:v>
                </c:pt>
                <c:pt idx="142">
                  <c:v>8588.0007292386508</c:v>
                </c:pt>
                <c:pt idx="143">
                  <c:v>8648.4796076135717</c:v>
                </c:pt>
                <c:pt idx="144">
                  <c:v>8708.9584859884908</c:v>
                </c:pt>
                <c:pt idx="145">
                  <c:v>8769.4373643634117</c:v>
                </c:pt>
                <c:pt idx="146">
                  <c:v>8829.9162427383308</c:v>
                </c:pt>
                <c:pt idx="147">
                  <c:v>8890.3951211132517</c:v>
                </c:pt>
                <c:pt idx="148">
                  <c:v>8950.8739994881707</c:v>
                </c:pt>
                <c:pt idx="149">
                  <c:v>9011.3528778630916</c:v>
                </c:pt>
                <c:pt idx="150">
                  <c:v>9071.8317562380107</c:v>
                </c:pt>
                <c:pt idx="151">
                  <c:v>9132.3106346129316</c:v>
                </c:pt>
                <c:pt idx="152">
                  <c:v>9192.7895129878507</c:v>
                </c:pt>
                <c:pt idx="153">
                  <c:v>9253.2683913627716</c:v>
                </c:pt>
                <c:pt idx="154">
                  <c:v>9313.7472697376907</c:v>
                </c:pt>
                <c:pt idx="155">
                  <c:v>9374.2261481126116</c:v>
                </c:pt>
                <c:pt idx="156">
                  <c:v>9434.7050264875306</c:v>
                </c:pt>
                <c:pt idx="157">
                  <c:v>9495.1839048624515</c:v>
                </c:pt>
                <c:pt idx="158">
                  <c:v>9555.6627832373706</c:v>
                </c:pt>
                <c:pt idx="159">
                  <c:v>9616.1416616122915</c:v>
                </c:pt>
                <c:pt idx="160">
                  <c:v>9676.6205399872106</c:v>
                </c:pt>
                <c:pt idx="161">
                  <c:v>9737.0994183621315</c:v>
                </c:pt>
                <c:pt idx="162">
                  <c:v>9797.5782967370524</c:v>
                </c:pt>
                <c:pt idx="163">
                  <c:v>9858.0571751119733</c:v>
                </c:pt>
                <c:pt idx="164">
                  <c:v>9918.5360534868942</c:v>
                </c:pt>
                <c:pt idx="165">
                  <c:v>9979.0149318618151</c:v>
                </c:pt>
                <c:pt idx="166">
                  <c:v>10039.493810236736</c:v>
                </c:pt>
                <c:pt idx="167">
                  <c:v>10099.972688611659</c:v>
                </c:pt>
                <c:pt idx="168">
                  <c:v>10160.45156698658</c:v>
                </c:pt>
                <c:pt idx="169">
                  <c:v>10220.9304453615</c:v>
                </c:pt>
                <c:pt idx="170">
                  <c:v>10281.409323736421</c:v>
                </c:pt>
                <c:pt idx="171">
                  <c:v>10341.888202111342</c:v>
                </c:pt>
                <c:pt idx="172">
                  <c:v>10402.367080486263</c:v>
                </c:pt>
                <c:pt idx="173">
                  <c:v>10462.845958861184</c:v>
                </c:pt>
                <c:pt idx="174">
                  <c:v>10523.324837236105</c:v>
                </c:pt>
                <c:pt idx="175">
                  <c:v>10583.803715611026</c:v>
                </c:pt>
                <c:pt idx="176">
                  <c:v>10644.282593985947</c:v>
                </c:pt>
                <c:pt idx="177">
                  <c:v>10704.761472360869</c:v>
                </c:pt>
                <c:pt idx="178">
                  <c:v>10765.24035073579</c:v>
                </c:pt>
                <c:pt idx="179">
                  <c:v>10825.719229110711</c:v>
                </c:pt>
                <c:pt idx="180">
                  <c:v>10867.738107485631</c:v>
                </c:pt>
                <c:pt idx="181">
                  <c:v>10928.086985860553</c:v>
                </c:pt>
                <c:pt idx="182">
                  <c:v>10988.435864235475</c:v>
                </c:pt>
                <c:pt idx="183">
                  <c:v>11048.784742610394</c:v>
                </c:pt>
                <c:pt idx="184">
                  <c:v>11109.133620985316</c:v>
                </c:pt>
                <c:pt idx="185">
                  <c:v>11169.482499360236</c:v>
                </c:pt>
                <c:pt idx="186">
                  <c:v>11229.83137773516</c:v>
                </c:pt>
                <c:pt idx="187">
                  <c:v>11290.180256110079</c:v>
                </c:pt>
                <c:pt idx="188">
                  <c:v>11350.529134485001</c:v>
                </c:pt>
                <c:pt idx="189">
                  <c:v>11410.878012859921</c:v>
                </c:pt>
                <c:pt idx="190">
                  <c:v>11471.226891234843</c:v>
                </c:pt>
                <c:pt idx="191">
                  <c:v>11531.575769609764</c:v>
                </c:pt>
                <c:pt idx="192">
                  <c:v>11591.924647984684</c:v>
                </c:pt>
                <c:pt idx="193">
                  <c:v>11652.273526359606</c:v>
                </c:pt>
                <c:pt idx="194">
                  <c:v>11712.622404734526</c:v>
                </c:pt>
                <c:pt idx="195">
                  <c:v>11772.971283109448</c:v>
                </c:pt>
                <c:pt idx="196">
                  <c:v>11833.320161484369</c:v>
                </c:pt>
                <c:pt idx="197">
                  <c:v>11893.669039859291</c:v>
                </c:pt>
                <c:pt idx="198">
                  <c:v>11954.017918234211</c:v>
                </c:pt>
                <c:pt idx="199">
                  <c:v>12014.366796609133</c:v>
                </c:pt>
                <c:pt idx="200">
                  <c:v>12074.715674984054</c:v>
                </c:pt>
                <c:pt idx="201">
                  <c:v>12135.064553358974</c:v>
                </c:pt>
                <c:pt idx="202">
                  <c:v>12195.413431733896</c:v>
                </c:pt>
                <c:pt idx="203">
                  <c:v>12255.762310108816</c:v>
                </c:pt>
                <c:pt idx="204">
                  <c:v>12316.111188483737</c:v>
                </c:pt>
                <c:pt idx="205">
                  <c:v>12376.460066858657</c:v>
                </c:pt>
                <c:pt idx="206">
                  <c:v>12436.808945233581</c:v>
                </c:pt>
                <c:pt idx="207">
                  <c:v>12497.157823608501</c:v>
                </c:pt>
                <c:pt idx="208">
                  <c:v>12557.506701983422</c:v>
                </c:pt>
                <c:pt idx="209">
                  <c:v>12617.855580358344</c:v>
                </c:pt>
                <c:pt idx="210">
                  <c:v>12678.204458733264</c:v>
                </c:pt>
                <c:pt idx="211">
                  <c:v>12738.553337108186</c:v>
                </c:pt>
                <c:pt idx="212">
                  <c:v>12798.902215483105</c:v>
                </c:pt>
                <c:pt idx="213">
                  <c:v>12859.251093858027</c:v>
                </c:pt>
                <c:pt idx="214">
                  <c:v>12919.599972232947</c:v>
                </c:pt>
                <c:pt idx="215">
                  <c:v>12979.948850607871</c:v>
                </c:pt>
                <c:pt idx="216">
                  <c:v>13040.297728982792</c:v>
                </c:pt>
                <c:pt idx="217">
                  <c:v>13100.646607357712</c:v>
                </c:pt>
                <c:pt idx="218">
                  <c:v>13160.995485732634</c:v>
                </c:pt>
                <c:pt idx="219">
                  <c:v>13221.344364107554</c:v>
                </c:pt>
                <c:pt idx="220">
                  <c:v>13281.693242482475</c:v>
                </c:pt>
                <c:pt idx="221">
                  <c:v>13342.042120857395</c:v>
                </c:pt>
                <c:pt idx="222">
                  <c:v>13402.390999232317</c:v>
                </c:pt>
                <c:pt idx="223">
                  <c:v>13462.739877607237</c:v>
                </c:pt>
                <c:pt idx="224">
                  <c:v>13523.088755982159</c:v>
                </c:pt>
                <c:pt idx="225">
                  <c:v>13583.437634357082</c:v>
                </c:pt>
                <c:pt idx="226">
                  <c:v>13643.786512732002</c:v>
                </c:pt>
                <c:pt idx="227">
                  <c:v>13704.135391106924</c:v>
                </c:pt>
                <c:pt idx="228">
                  <c:v>13764.484269481844</c:v>
                </c:pt>
                <c:pt idx="229">
                  <c:v>13824.833147856765</c:v>
                </c:pt>
                <c:pt idx="230">
                  <c:v>13885.182026231685</c:v>
                </c:pt>
                <c:pt idx="231">
                  <c:v>13945.530904606607</c:v>
                </c:pt>
                <c:pt idx="232">
                  <c:v>14005.879782981527</c:v>
                </c:pt>
                <c:pt idx="233">
                  <c:v>14066.228661356448</c:v>
                </c:pt>
                <c:pt idx="234">
                  <c:v>14126.577539731372</c:v>
                </c:pt>
                <c:pt idx="235">
                  <c:v>14186.926418106292</c:v>
                </c:pt>
                <c:pt idx="236">
                  <c:v>14247.275296481213</c:v>
                </c:pt>
                <c:pt idx="237">
                  <c:v>14307.624174856133</c:v>
                </c:pt>
                <c:pt idx="238">
                  <c:v>14367.973053231055</c:v>
                </c:pt>
                <c:pt idx="239">
                  <c:v>14428.321931605975</c:v>
                </c:pt>
                <c:pt idx="240">
                  <c:v>14488.670809980897</c:v>
                </c:pt>
                <c:pt idx="241">
                  <c:v>14549.019688355816</c:v>
                </c:pt>
                <c:pt idx="242">
                  <c:v>14609.368566730738</c:v>
                </c:pt>
                <c:pt idx="243">
                  <c:v>14669.71744510566</c:v>
                </c:pt>
                <c:pt idx="244">
                  <c:v>14730.066323480582</c:v>
                </c:pt>
                <c:pt idx="245">
                  <c:v>14790.415201855503</c:v>
                </c:pt>
                <c:pt idx="246">
                  <c:v>14850.764080230423</c:v>
                </c:pt>
                <c:pt idx="247">
                  <c:v>14911.112958605345</c:v>
                </c:pt>
                <c:pt idx="248">
                  <c:v>14971.461836980265</c:v>
                </c:pt>
                <c:pt idx="249">
                  <c:v>15031.810715355186</c:v>
                </c:pt>
                <c:pt idx="250">
                  <c:v>15092.159593730106</c:v>
                </c:pt>
                <c:pt idx="251">
                  <c:v>15152.508472105028</c:v>
                </c:pt>
                <c:pt idx="252">
                  <c:v>15212.85735047995</c:v>
                </c:pt>
                <c:pt idx="253">
                  <c:v>15273.20622885487</c:v>
                </c:pt>
                <c:pt idx="254">
                  <c:v>15333.555107229793</c:v>
                </c:pt>
                <c:pt idx="255">
                  <c:v>15393.903985604713</c:v>
                </c:pt>
                <c:pt idx="256">
                  <c:v>15454.252863979635</c:v>
                </c:pt>
                <c:pt idx="257">
                  <c:v>15514.601742354555</c:v>
                </c:pt>
                <c:pt idx="258">
                  <c:v>15574.950620729476</c:v>
                </c:pt>
                <c:pt idx="259">
                  <c:v>15635.299499104398</c:v>
                </c:pt>
                <c:pt idx="260">
                  <c:v>15695.648377479318</c:v>
                </c:pt>
                <c:pt idx="261">
                  <c:v>15755.997255854239</c:v>
                </c:pt>
                <c:pt idx="262">
                  <c:v>15816.346134229159</c:v>
                </c:pt>
                <c:pt idx="263">
                  <c:v>15876.695012604083</c:v>
                </c:pt>
                <c:pt idx="264">
                  <c:v>15937.043890979003</c:v>
                </c:pt>
                <c:pt idx="265">
                  <c:v>15997.392769353924</c:v>
                </c:pt>
                <c:pt idx="266">
                  <c:v>16057.741647728844</c:v>
                </c:pt>
                <c:pt idx="267">
                  <c:v>16118.090526103766</c:v>
                </c:pt>
                <c:pt idx="268">
                  <c:v>16178.439404478688</c:v>
                </c:pt>
                <c:pt idx="269">
                  <c:v>16238.788282853608</c:v>
                </c:pt>
                <c:pt idx="270">
                  <c:v>16299.137161228529</c:v>
                </c:pt>
                <c:pt idx="271">
                  <c:v>16359.486039603449</c:v>
                </c:pt>
                <c:pt idx="272">
                  <c:v>16419.834917978369</c:v>
                </c:pt>
                <c:pt idx="273">
                  <c:v>16480.183796353293</c:v>
                </c:pt>
                <c:pt idx="274">
                  <c:v>16540.532674728212</c:v>
                </c:pt>
                <c:pt idx="275">
                  <c:v>16600.881553103132</c:v>
                </c:pt>
                <c:pt idx="276">
                  <c:v>16661.230431478052</c:v>
                </c:pt>
                <c:pt idx="277">
                  <c:v>16721.579309852976</c:v>
                </c:pt>
                <c:pt idx="278">
                  <c:v>16781.928188227899</c:v>
                </c:pt>
                <c:pt idx="279">
                  <c:v>16842.277066602819</c:v>
                </c:pt>
                <c:pt idx="280">
                  <c:v>16902.625944977743</c:v>
                </c:pt>
                <c:pt idx="281">
                  <c:v>16962.974823352662</c:v>
                </c:pt>
                <c:pt idx="282">
                  <c:v>17023.323701727582</c:v>
                </c:pt>
                <c:pt idx="283">
                  <c:v>17083.672580102502</c:v>
                </c:pt>
                <c:pt idx="284">
                  <c:v>17144.021458477426</c:v>
                </c:pt>
                <c:pt idx="285">
                  <c:v>17204.370336852346</c:v>
                </c:pt>
                <c:pt idx="286">
                  <c:v>17264.719215227266</c:v>
                </c:pt>
                <c:pt idx="287">
                  <c:v>17325.068093602189</c:v>
                </c:pt>
                <c:pt idx="288">
                  <c:v>17385.416971977109</c:v>
                </c:pt>
                <c:pt idx="289">
                  <c:v>17445.765850352029</c:v>
                </c:pt>
                <c:pt idx="290">
                  <c:v>17506.114728726949</c:v>
                </c:pt>
                <c:pt idx="291">
                  <c:v>17566.463607101872</c:v>
                </c:pt>
                <c:pt idx="292">
                  <c:v>17626.812485476792</c:v>
                </c:pt>
                <c:pt idx="293">
                  <c:v>17687.161363851712</c:v>
                </c:pt>
                <c:pt idx="294">
                  <c:v>17747.510242226635</c:v>
                </c:pt>
                <c:pt idx="295">
                  <c:v>17807.859120601555</c:v>
                </c:pt>
                <c:pt idx="296">
                  <c:v>17868.207998976475</c:v>
                </c:pt>
                <c:pt idx="297">
                  <c:v>17928.556877351399</c:v>
                </c:pt>
                <c:pt idx="298">
                  <c:v>17988.905755726322</c:v>
                </c:pt>
                <c:pt idx="299">
                  <c:v>18049.254634101242</c:v>
                </c:pt>
                <c:pt idx="300">
                  <c:v>18109.603512476162</c:v>
                </c:pt>
                <c:pt idx="301">
                  <c:v>18169.952390851082</c:v>
                </c:pt>
                <c:pt idx="302">
                  <c:v>18230.301269226005</c:v>
                </c:pt>
                <c:pt idx="303">
                  <c:v>18290.650147600925</c:v>
                </c:pt>
                <c:pt idx="304">
                  <c:v>18350.999025975845</c:v>
                </c:pt>
                <c:pt idx="305">
                  <c:v>18411.347904350769</c:v>
                </c:pt>
                <c:pt idx="306">
                  <c:v>18471.696782725689</c:v>
                </c:pt>
                <c:pt idx="307">
                  <c:v>18532.045661100608</c:v>
                </c:pt>
                <c:pt idx="308">
                  <c:v>18592.394539475528</c:v>
                </c:pt>
                <c:pt idx="309">
                  <c:v>18652.743417850452</c:v>
                </c:pt>
                <c:pt idx="310">
                  <c:v>18713.092296225372</c:v>
                </c:pt>
                <c:pt idx="311">
                  <c:v>18773.441174600292</c:v>
                </c:pt>
                <c:pt idx="312">
                  <c:v>18833.790052975215</c:v>
                </c:pt>
                <c:pt idx="313">
                  <c:v>18894.138931350135</c:v>
                </c:pt>
                <c:pt idx="314">
                  <c:v>18954.487809725055</c:v>
                </c:pt>
                <c:pt idx="315">
                  <c:v>19014.836688099975</c:v>
                </c:pt>
                <c:pt idx="316">
                  <c:v>19075.185566474902</c:v>
                </c:pt>
                <c:pt idx="317">
                  <c:v>19135.534444849822</c:v>
                </c:pt>
                <c:pt idx="318">
                  <c:v>19195.883323224742</c:v>
                </c:pt>
                <c:pt idx="319">
                  <c:v>19256.232201599661</c:v>
                </c:pt>
                <c:pt idx="320">
                  <c:v>19316.581079974585</c:v>
                </c:pt>
                <c:pt idx="321">
                  <c:v>19376.929958349505</c:v>
                </c:pt>
                <c:pt idx="322">
                  <c:v>19437.278836724425</c:v>
                </c:pt>
                <c:pt idx="323">
                  <c:v>19497.627715099348</c:v>
                </c:pt>
                <c:pt idx="324">
                  <c:v>19557.976593474268</c:v>
                </c:pt>
                <c:pt idx="325">
                  <c:v>19618.325471849188</c:v>
                </c:pt>
                <c:pt idx="326">
                  <c:v>19678.674350224108</c:v>
                </c:pt>
                <c:pt idx="327">
                  <c:v>19739.023228599031</c:v>
                </c:pt>
                <c:pt idx="328">
                  <c:v>19799.372106973951</c:v>
                </c:pt>
                <c:pt idx="329">
                  <c:v>19859.720985348871</c:v>
                </c:pt>
                <c:pt idx="330">
                  <c:v>19920.069863723795</c:v>
                </c:pt>
                <c:pt idx="331">
                  <c:v>19980.418742098715</c:v>
                </c:pt>
                <c:pt idx="332">
                  <c:v>20040.767620473634</c:v>
                </c:pt>
                <c:pt idx="333">
                  <c:v>20101.116498848554</c:v>
                </c:pt>
                <c:pt idx="334">
                  <c:v>20161.465377223478</c:v>
                </c:pt>
                <c:pt idx="335">
                  <c:v>20221.814255598398</c:v>
                </c:pt>
                <c:pt idx="336">
                  <c:v>20282.163133973321</c:v>
                </c:pt>
                <c:pt idx="337">
                  <c:v>20342.512012348245</c:v>
                </c:pt>
                <c:pt idx="338">
                  <c:v>20402.860890723165</c:v>
                </c:pt>
                <c:pt idx="339">
                  <c:v>20463.209769098085</c:v>
                </c:pt>
                <c:pt idx="340">
                  <c:v>20523.558647473004</c:v>
                </c:pt>
                <c:pt idx="341">
                  <c:v>20583.907525847928</c:v>
                </c:pt>
                <c:pt idx="342">
                  <c:v>20644.256404222848</c:v>
                </c:pt>
                <c:pt idx="343">
                  <c:v>20704.605282597768</c:v>
                </c:pt>
                <c:pt idx="344">
                  <c:v>20764.954160972688</c:v>
                </c:pt>
                <c:pt idx="345">
                  <c:v>20825.303039347611</c:v>
                </c:pt>
                <c:pt idx="346">
                  <c:v>20885.651917722531</c:v>
                </c:pt>
                <c:pt idx="347">
                  <c:v>20946.000796097451</c:v>
                </c:pt>
                <c:pt idx="348">
                  <c:v>21006.349674472374</c:v>
                </c:pt>
                <c:pt idx="349">
                  <c:v>21066.698552847294</c:v>
                </c:pt>
                <c:pt idx="350">
                  <c:v>21127.047431222214</c:v>
                </c:pt>
                <c:pt idx="351">
                  <c:v>21187.396309597134</c:v>
                </c:pt>
                <c:pt idx="352">
                  <c:v>21247.745187972057</c:v>
                </c:pt>
                <c:pt idx="353">
                  <c:v>21308.094066346977</c:v>
                </c:pt>
                <c:pt idx="354">
                  <c:v>21368.442944721897</c:v>
                </c:pt>
                <c:pt idx="355">
                  <c:v>21428.791823096824</c:v>
                </c:pt>
                <c:pt idx="356">
                  <c:v>21489.140701471744</c:v>
                </c:pt>
                <c:pt idx="357">
                  <c:v>21549.489579846664</c:v>
                </c:pt>
                <c:pt idx="358">
                  <c:v>21609.838458221584</c:v>
                </c:pt>
                <c:pt idx="359">
                  <c:v>21670.187336596508</c:v>
                </c:pt>
                <c:pt idx="360">
                  <c:v>21730.536214971427</c:v>
                </c:pt>
                <c:pt idx="361">
                  <c:v>21790.885093346347</c:v>
                </c:pt>
                <c:pt idx="362">
                  <c:v>21851.233971721267</c:v>
                </c:pt>
                <c:pt idx="363">
                  <c:v>21911.582850096191</c:v>
                </c:pt>
                <c:pt idx="364">
                  <c:v>21971.931728471111</c:v>
                </c:pt>
                <c:pt idx="365">
                  <c:v>22032.28060684603</c:v>
                </c:pt>
                <c:pt idx="366">
                  <c:v>22092.629485220954</c:v>
                </c:pt>
                <c:pt idx="367">
                  <c:v>22152.978363595874</c:v>
                </c:pt>
                <c:pt idx="368">
                  <c:v>22213.327241970794</c:v>
                </c:pt>
                <c:pt idx="369">
                  <c:v>22273.676120345714</c:v>
                </c:pt>
                <c:pt idx="370">
                  <c:v>22334.024998720637</c:v>
                </c:pt>
                <c:pt idx="371">
                  <c:v>22394.373877095557</c:v>
                </c:pt>
                <c:pt idx="372">
                  <c:v>22454.722755470477</c:v>
                </c:pt>
                <c:pt idx="373">
                  <c:v>22515.0716338454</c:v>
                </c:pt>
                <c:pt idx="374">
                  <c:v>22575.420512220324</c:v>
                </c:pt>
                <c:pt idx="375">
                  <c:v>22635.769390595244</c:v>
                </c:pt>
                <c:pt idx="376">
                  <c:v>22696.118268970164</c:v>
                </c:pt>
                <c:pt idx="377">
                  <c:v>22756.467147345087</c:v>
                </c:pt>
                <c:pt idx="378">
                  <c:v>22816.816025720007</c:v>
                </c:pt>
                <c:pt idx="379">
                  <c:v>22877.164904094927</c:v>
                </c:pt>
                <c:pt idx="380">
                  <c:v>22937.51378246985</c:v>
                </c:pt>
                <c:pt idx="381">
                  <c:v>22997.86266084477</c:v>
                </c:pt>
                <c:pt idx="382">
                  <c:v>23058.21153921969</c:v>
                </c:pt>
                <c:pt idx="383">
                  <c:v>23118.56041759461</c:v>
                </c:pt>
                <c:pt idx="384">
                  <c:v>23178.909295969534</c:v>
                </c:pt>
                <c:pt idx="385">
                  <c:v>23239.258174344453</c:v>
                </c:pt>
                <c:pt idx="386">
                  <c:v>23299.607052719373</c:v>
                </c:pt>
                <c:pt idx="387">
                  <c:v>23359.955931094293</c:v>
                </c:pt>
                <c:pt idx="388">
                  <c:v>23420.304809469217</c:v>
                </c:pt>
                <c:pt idx="389">
                  <c:v>23480.653687844137</c:v>
                </c:pt>
                <c:pt idx="390">
                  <c:v>23541.002566219056</c:v>
                </c:pt>
                <c:pt idx="391">
                  <c:v>23601.35144459398</c:v>
                </c:pt>
                <c:pt idx="392">
                  <c:v>23661.7003229689</c:v>
                </c:pt>
                <c:pt idx="393">
                  <c:v>23722.04920134382</c:v>
                </c:pt>
                <c:pt idx="394">
                  <c:v>23782.398079718743</c:v>
                </c:pt>
                <c:pt idx="395">
                  <c:v>23842.746958093667</c:v>
                </c:pt>
                <c:pt idx="396">
                  <c:v>23903.095836468587</c:v>
                </c:pt>
                <c:pt idx="397">
                  <c:v>23963.444714843507</c:v>
                </c:pt>
                <c:pt idx="398">
                  <c:v>24023.79359321843</c:v>
                </c:pt>
                <c:pt idx="399">
                  <c:v>24084.14247159335</c:v>
                </c:pt>
                <c:pt idx="400">
                  <c:v>24144.49134996827</c:v>
                </c:pt>
                <c:pt idx="401">
                  <c:v>24204.84022834319</c:v>
                </c:pt>
                <c:pt idx="402">
                  <c:v>24265.189106718113</c:v>
                </c:pt>
                <c:pt idx="403">
                  <c:v>24325.537985093033</c:v>
                </c:pt>
                <c:pt idx="404">
                  <c:v>24385.886863467953</c:v>
                </c:pt>
                <c:pt idx="405">
                  <c:v>24446.235741842873</c:v>
                </c:pt>
                <c:pt idx="406">
                  <c:v>24506.584620217796</c:v>
                </c:pt>
                <c:pt idx="407">
                  <c:v>24566.933498592716</c:v>
                </c:pt>
                <c:pt idx="408">
                  <c:v>24627.282376967636</c:v>
                </c:pt>
                <c:pt idx="409">
                  <c:v>24687.63125534256</c:v>
                </c:pt>
                <c:pt idx="410">
                  <c:v>24747.980133717479</c:v>
                </c:pt>
                <c:pt idx="411">
                  <c:v>24808.329012092399</c:v>
                </c:pt>
                <c:pt idx="412">
                  <c:v>24868.677890467319</c:v>
                </c:pt>
                <c:pt idx="413">
                  <c:v>24929.026768842246</c:v>
                </c:pt>
                <c:pt idx="414">
                  <c:v>24989.375647217166</c:v>
                </c:pt>
                <c:pt idx="415">
                  <c:v>25049.724525592086</c:v>
                </c:pt>
                <c:pt idx="416">
                  <c:v>25110.07340396701</c:v>
                </c:pt>
                <c:pt idx="417">
                  <c:v>25170.42228234193</c:v>
                </c:pt>
                <c:pt idx="418">
                  <c:v>25230.771160716849</c:v>
                </c:pt>
                <c:pt idx="419">
                  <c:v>25291.120039091769</c:v>
                </c:pt>
                <c:pt idx="420">
                  <c:v>25351.468917466693</c:v>
                </c:pt>
                <c:pt idx="421">
                  <c:v>25411.817795841613</c:v>
                </c:pt>
                <c:pt idx="422">
                  <c:v>25472.166674216533</c:v>
                </c:pt>
                <c:pt idx="423">
                  <c:v>25532.515552591456</c:v>
                </c:pt>
                <c:pt idx="424">
                  <c:v>25592.864430966376</c:v>
                </c:pt>
                <c:pt idx="425">
                  <c:v>25653.213309341296</c:v>
                </c:pt>
                <c:pt idx="426">
                  <c:v>25713.562187716216</c:v>
                </c:pt>
                <c:pt idx="427">
                  <c:v>25773.911066091139</c:v>
                </c:pt>
                <c:pt idx="428">
                  <c:v>25834.259944466059</c:v>
                </c:pt>
                <c:pt idx="429">
                  <c:v>25894.608822840979</c:v>
                </c:pt>
                <c:pt idx="430">
                  <c:v>25954.957701215899</c:v>
                </c:pt>
                <c:pt idx="431">
                  <c:v>26015.306579590822</c:v>
                </c:pt>
                <c:pt idx="432">
                  <c:v>26075.655457965746</c:v>
                </c:pt>
                <c:pt idx="433">
                  <c:v>26136.004336340666</c:v>
                </c:pt>
                <c:pt idx="434">
                  <c:v>26196.353214715589</c:v>
                </c:pt>
                <c:pt idx="435">
                  <c:v>26256.702093090509</c:v>
                </c:pt>
                <c:pt idx="436">
                  <c:v>26317.050971465429</c:v>
                </c:pt>
                <c:pt idx="437">
                  <c:v>26377.399849840349</c:v>
                </c:pt>
                <c:pt idx="438">
                  <c:v>26437.748728215272</c:v>
                </c:pt>
                <c:pt idx="439">
                  <c:v>26498.097606590192</c:v>
                </c:pt>
                <c:pt idx="440">
                  <c:v>26558.446484965112</c:v>
                </c:pt>
                <c:pt idx="441">
                  <c:v>26618.795363340036</c:v>
                </c:pt>
                <c:pt idx="442">
                  <c:v>26679.144241714956</c:v>
                </c:pt>
                <c:pt idx="443">
                  <c:v>26739.493120089875</c:v>
                </c:pt>
                <c:pt idx="444">
                  <c:v>26799.841998464795</c:v>
                </c:pt>
                <c:pt idx="445">
                  <c:v>26860.190876839719</c:v>
                </c:pt>
                <c:pt idx="446">
                  <c:v>26920.539755214639</c:v>
                </c:pt>
                <c:pt idx="447">
                  <c:v>26980.888633589559</c:v>
                </c:pt>
                <c:pt idx="448">
                  <c:v>27041.237511964478</c:v>
                </c:pt>
                <c:pt idx="449">
                  <c:v>27101.586390339402</c:v>
                </c:pt>
                <c:pt idx="450">
                  <c:v>30481.354700959168</c:v>
                </c:pt>
                <c:pt idx="451">
                  <c:v>30312.01384150939</c:v>
                </c:pt>
                <c:pt idx="452">
                  <c:v>30142.672982059612</c:v>
                </c:pt>
                <c:pt idx="453">
                  <c:v>29973.332122609834</c:v>
                </c:pt>
                <c:pt idx="454">
                  <c:v>29803.991263160053</c:v>
                </c:pt>
                <c:pt idx="455">
                  <c:v>29634.650403710275</c:v>
                </c:pt>
                <c:pt idx="456">
                  <c:v>29465.309544260494</c:v>
                </c:pt>
                <c:pt idx="457">
                  <c:v>29295.968684810716</c:v>
                </c:pt>
                <c:pt idx="458">
                  <c:v>29126.627825360938</c:v>
                </c:pt>
                <c:pt idx="459">
                  <c:v>28957.286965911157</c:v>
                </c:pt>
                <c:pt idx="460">
                  <c:v>28787.946106461379</c:v>
                </c:pt>
                <c:pt idx="461">
                  <c:v>28618.605247011601</c:v>
                </c:pt>
                <c:pt idx="462">
                  <c:v>28449.26438756182</c:v>
                </c:pt>
                <c:pt idx="463">
                  <c:v>28279.923528112042</c:v>
                </c:pt>
                <c:pt idx="464">
                  <c:v>28110.58266866226</c:v>
                </c:pt>
                <c:pt idx="465">
                  <c:v>27941.241809212483</c:v>
                </c:pt>
                <c:pt idx="466">
                  <c:v>27771.900949762705</c:v>
                </c:pt>
                <c:pt idx="467">
                  <c:v>27602.560090312927</c:v>
                </c:pt>
                <c:pt idx="468">
                  <c:v>27433.219230863142</c:v>
                </c:pt>
                <c:pt idx="469">
                  <c:v>27263.878371413364</c:v>
                </c:pt>
                <c:pt idx="470">
                  <c:v>27094.537511963586</c:v>
                </c:pt>
                <c:pt idx="471">
                  <c:v>26925.196652513812</c:v>
                </c:pt>
                <c:pt idx="472">
                  <c:v>26755.855793064031</c:v>
                </c:pt>
                <c:pt idx="473">
                  <c:v>26586.514933614249</c:v>
                </c:pt>
                <c:pt idx="474">
                  <c:v>26417.174074164472</c:v>
                </c:pt>
                <c:pt idx="475">
                  <c:v>26247.833214714694</c:v>
                </c:pt>
                <c:pt idx="476">
                  <c:v>26078.492355264916</c:v>
                </c:pt>
                <c:pt idx="477">
                  <c:v>25909.151495815138</c:v>
                </c:pt>
                <c:pt idx="478">
                  <c:v>25739.810636365357</c:v>
                </c:pt>
                <c:pt idx="479">
                  <c:v>25570.469776915575</c:v>
                </c:pt>
                <c:pt idx="480">
                  <c:v>25401.128917465798</c:v>
                </c:pt>
                <c:pt idx="481">
                  <c:v>25231.78805801602</c:v>
                </c:pt>
                <c:pt idx="482">
                  <c:v>25062.447198566239</c:v>
                </c:pt>
                <c:pt idx="483">
                  <c:v>24893.106339116464</c:v>
                </c:pt>
                <c:pt idx="484">
                  <c:v>24723.765479666683</c:v>
                </c:pt>
                <c:pt idx="485">
                  <c:v>24554.424620216905</c:v>
                </c:pt>
                <c:pt idx="486">
                  <c:v>24385.083760767124</c:v>
                </c:pt>
                <c:pt idx="487">
                  <c:v>24215.742901317339</c:v>
                </c:pt>
                <c:pt idx="488">
                  <c:v>24046.402041867565</c:v>
                </c:pt>
                <c:pt idx="489">
                  <c:v>23877.061182417783</c:v>
                </c:pt>
                <c:pt idx="490">
                  <c:v>23707.720322968009</c:v>
                </c:pt>
                <c:pt idx="491">
                  <c:v>23538.379463518235</c:v>
                </c:pt>
                <c:pt idx="492">
                  <c:v>23369.038604068453</c:v>
                </c:pt>
                <c:pt idx="493">
                  <c:v>23199.697744618672</c:v>
                </c:pt>
                <c:pt idx="494">
                  <c:v>23030.356885168894</c:v>
                </c:pt>
                <c:pt idx="495">
                  <c:v>22861.016025719113</c:v>
                </c:pt>
                <c:pt idx="496">
                  <c:v>22691.675166269331</c:v>
                </c:pt>
                <c:pt idx="497">
                  <c:v>22522.334306819554</c:v>
                </c:pt>
                <c:pt idx="498">
                  <c:v>22352.993447369772</c:v>
                </c:pt>
                <c:pt idx="499">
                  <c:v>22183.652587919998</c:v>
                </c:pt>
                <c:pt idx="500">
                  <c:v>22014.311728470217</c:v>
                </c:pt>
                <c:pt idx="501">
                  <c:v>21844.970869020442</c:v>
                </c:pt>
                <c:pt idx="502">
                  <c:v>21675.630009570661</c:v>
                </c:pt>
                <c:pt idx="503">
                  <c:v>21506.28915012088</c:v>
                </c:pt>
                <c:pt idx="504">
                  <c:v>21336.948290671102</c:v>
                </c:pt>
                <c:pt idx="505">
                  <c:v>21167.60743122132</c:v>
                </c:pt>
                <c:pt idx="506">
                  <c:v>20998.266571771543</c:v>
                </c:pt>
                <c:pt idx="507">
                  <c:v>20828.925712321761</c:v>
                </c:pt>
                <c:pt idx="508">
                  <c:v>20659.58485287198</c:v>
                </c:pt>
                <c:pt idx="509">
                  <c:v>20490.243993422206</c:v>
                </c:pt>
                <c:pt idx="510">
                  <c:v>20320.903133972432</c:v>
                </c:pt>
                <c:pt idx="511">
                  <c:v>20151.56227452265</c:v>
                </c:pt>
                <c:pt idx="512">
                  <c:v>19982.221415072876</c:v>
                </c:pt>
                <c:pt idx="513">
                  <c:v>19812.880555623091</c:v>
                </c:pt>
                <c:pt idx="514">
                  <c:v>19643.539696173309</c:v>
                </c:pt>
                <c:pt idx="515">
                  <c:v>19474.198836723535</c:v>
                </c:pt>
                <c:pt idx="516">
                  <c:v>19304.85797727375</c:v>
                </c:pt>
                <c:pt idx="517">
                  <c:v>19135.517117823976</c:v>
                </c:pt>
                <c:pt idx="518">
                  <c:v>18966.176258374195</c:v>
                </c:pt>
                <c:pt idx="519">
                  <c:v>18796.835398924413</c:v>
                </c:pt>
                <c:pt idx="520">
                  <c:v>18627.494539474639</c:v>
                </c:pt>
                <c:pt idx="521">
                  <c:v>18458.153680024858</c:v>
                </c:pt>
                <c:pt idx="522">
                  <c:v>18288.81282057508</c:v>
                </c:pt>
                <c:pt idx="523">
                  <c:v>18119.471961125299</c:v>
                </c:pt>
                <c:pt idx="524">
                  <c:v>17950.131101675517</c:v>
                </c:pt>
                <c:pt idx="525">
                  <c:v>17780.790242225743</c:v>
                </c:pt>
                <c:pt idx="526">
                  <c:v>17611.449382775962</c:v>
                </c:pt>
                <c:pt idx="527">
                  <c:v>17442.108523326184</c:v>
                </c:pt>
                <c:pt idx="528">
                  <c:v>17272.767663876402</c:v>
                </c:pt>
                <c:pt idx="529">
                  <c:v>17103.426804426628</c:v>
                </c:pt>
                <c:pt idx="530">
                  <c:v>16934.085944976847</c:v>
                </c:pt>
                <c:pt idx="531">
                  <c:v>16764.745085527069</c:v>
                </c:pt>
                <c:pt idx="532">
                  <c:v>16595.404226077288</c:v>
                </c:pt>
                <c:pt idx="533">
                  <c:v>16426.063366627513</c:v>
                </c:pt>
                <c:pt idx="534">
                  <c:v>16256.722507177732</c:v>
                </c:pt>
                <c:pt idx="535">
                  <c:v>16087.381647727951</c:v>
                </c:pt>
                <c:pt idx="536">
                  <c:v>15918.040788278173</c:v>
                </c:pt>
                <c:pt idx="537">
                  <c:v>15748.699928828391</c:v>
                </c:pt>
                <c:pt idx="538">
                  <c:v>15579.35906937861</c:v>
                </c:pt>
                <c:pt idx="539">
                  <c:v>15410.018209928836</c:v>
                </c:pt>
                <c:pt idx="540">
                  <c:v>15240.677350479054</c:v>
                </c:pt>
                <c:pt idx="541">
                  <c:v>15071.336491029277</c:v>
                </c:pt>
                <c:pt idx="542">
                  <c:v>14901.995631579503</c:v>
                </c:pt>
                <c:pt idx="543">
                  <c:v>14732.654772129721</c:v>
                </c:pt>
                <c:pt idx="544">
                  <c:v>14563.313912679947</c:v>
                </c:pt>
                <c:pt idx="545">
                  <c:v>14393.973053230158</c:v>
                </c:pt>
                <c:pt idx="546">
                  <c:v>14224.63219378038</c:v>
                </c:pt>
                <c:pt idx="547">
                  <c:v>14055.291334330599</c:v>
                </c:pt>
                <c:pt idx="548">
                  <c:v>13885.950474880825</c:v>
                </c:pt>
                <c:pt idx="549">
                  <c:v>13716.609615431043</c:v>
                </c:pt>
                <c:pt idx="550">
                  <c:v>13547.268755981269</c:v>
                </c:pt>
                <c:pt idx="551">
                  <c:v>13377.927896531484</c:v>
                </c:pt>
                <c:pt idx="552">
                  <c:v>13208.58703708171</c:v>
                </c:pt>
                <c:pt idx="553">
                  <c:v>13039.246177631929</c:v>
                </c:pt>
                <c:pt idx="554">
                  <c:v>12869.905318182155</c:v>
                </c:pt>
                <c:pt idx="555">
                  <c:v>12700.564458732366</c:v>
                </c:pt>
                <c:pt idx="556">
                  <c:v>12531.223599282588</c:v>
                </c:pt>
                <c:pt idx="557">
                  <c:v>12361.882739832814</c:v>
                </c:pt>
                <c:pt idx="558">
                  <c:v>12192.541880383033</c:v>
                </c:pt>
                <c:pt idx="559">
                  <c:v>12023.201020933258</c:v>
                </c:pt>
                <c:pt idx="560">
                  <c:v>11853.860161483473</c:v>
                </c:pt>
                <c:pt idx="561">
                  <c:v>11684.519302033699</c:v>
                </c:pt>
                <c:pt idx="562">
                  <c:v>11515.178442583918</c:v>
                </c:pt>
                <c:pt idx="563">
                  <c:v>11345.837583134144</c:v>
                </c:pt>
                <c:pt idx="564">
                  <c:v>11176.496723684362</c:v>
                </c:pt>
                <c:pt idx="565">
                  <c:v>11007.155864234584</c:v>
                </c:pt>
                <c:pt idx="566">
                  <c:v>10837.815004784796</c:v>
                </c:pt>
                <c:pt idx="567">
                  <c:v>10668.474145335022</c:v>
                </c:pt>
                <c:pt idx="568">
                  <c:v>10499.13328588524</c:v>
                </c:pt>
                <c:pt idx="569">
                  <c:v>10329.792426435466</c:v>
                </c:pt>
                <c:pt idx="570">
                  <c:v>10160.451566985681</c:v>
                </c:pt>
                <c:pt idx="571">
                  <c:v>9991.1107075359068</c:v>
                </c:pt>
                <c:pt idx="572">
                  <c:v>9821.7698480861254</c:v>
                </c:pt>
                <c:pt idx="573">
                  <c:v>9652.4289886363513</c:v>
                </c:pt>
                <c:pt idx="574">
                  <c:v>9483.0881291865699</c:v>
                </c:pt>
                <c:pt idx="575">
                  <c:v>9313.7472697367921</c:v>
                </c:pt>
                <c:pt idx="576">
                  <c:v>9144.4064102870034</c:v>
                </c:pt>
                <c:pt idx="577">
                  <c:v>8975.0655508372292</c:v>
                </c:pt>
                <c:pt idx="578">
                  <c:v>8805.7246913874551</c:v>
                </c:pt>
                <c:pt idx="579">
                  <c:v>8636.3838319376737</c:v>
                </c:pt>
                <c:pt idx="580">
                  <c:v>8467.0429724878959</c:v>
                </c:pt>
                <c:pt idx="581">
                  <c:v>8297.7021130381145</c:v>
                </c:pt>
                <c:pt idx="582">
                  <c:v>8128.3612535883403</c:v>
                </c:pt>
                <c:pt idx="583">
                  <c:v>7959.0203941385589</c:v>
                </c:pt>
                <c:pt idx="584">
                  <c:v>7789.6795346887848</c:v>
                </c:pt>
                <c:pt idx="585">
                  <c:v>7620.3386752389997</c:v>
                </c:pt>
                <c:pt idx="586">
                  <c:v>7450.9978157892256</c:v>
                </c:pt>
                <c:pt idx="587">
                  <c:v>7281.6569563394369</c:v>
                </c:pt>
                <c:pt idx="588">
                  <c:v>7112.3160968896627</c:v>
                </c:pt>
                <c:pt idx="589">
                  <c:v>6942.9752374398813</c:v>
                </c:pt>
                <c:pt idx="590">
                  <c:v>6773.6343779901072</c:v>
                </c:pt>
                <c:pt idx="591">
                  <c:v>6604.2935185403257</c:v>
                </c:pt>
                <c:pt idx="592">
                  <c:v>6434.9526590905443</c:v>
                </c:pt>
                <c:pt idx="593">
                  <c:v>6265.6117996407629</c:v>
                </c:pt>
                <c:pt idx="594">
                  <c:v>6096.2709401909888</c:v>
                </c:pt>
                <c:pt idx="595">
                  <c:v>5926.9300807412073</c:v>
                </c:pt>
                <c:pt idx="596">
                  <c:v>5757.5892212914332</c:v>
                </c:pt>
                <c:pt idx="597">
                  <c:v>5588.2483618416591</c:v>
                </c:pt>
                <c:pt idx="598">
                  <c:v>5418.9075023918704</c:v>
                </c:pt>
                <c:pt idx="599">
                  <c:v>5249.5666429420962</c:v>
                </c:pt>
                <c:pt idx="600">
                  <c:v>5080.2257834923148</c:v>
                </c:pt>
                <c:pt idx="601">
                  <c:v>4910.8849240425334</c:v>
                </c:pt>
                <c:pt idx="602">
                  <c:v>4741.544064592752</c:v>
                </c:pt>
                <c:pt idx="603">
                  <c:v>4572.2032051429778</c:v>
                </c:pt>
                <c:pt idx="604">
                  <c:v>4402.8623456931964</c:v>
                </c:pt>
                <c:pt idx="605">
                  <c:v>4233.5214862434223</c:v>
                </c:pt>
                <c:pt idx="606">
                  <c:v>4064.1806267936408</c:v>
                </c:pt>
                <c:pt idx="607">
                  <c:v>3894.8397673438667</c:v>
                </c:pt>
                <c:pt idx="608">
                  <c:v>3725.498907894078</c:v>
                </c:pt>
                <c:pt idx="609">
                  <c:v>3556.1580484443039</c:v>
                </c:pt>
                <c:pt idx="610">
                  <c:v>3386.8171889945224</c:v>
                </c:pt>
                <c:pt idx="611">
                  <c:v>3217.476329544741</c:v>
                </c:pt>
                <c:pt idx="612">
                  <c:v>3048.1354700949596</c:v>
                </c:pt>
                <c:pt idx="613">
                  <c:v>2878.7946106451855</c:v>
                </c:pt>
                <c:pt idx="614">
                  <c:v>2709.453751195404</c:v>
                </c:pt>
                <c:pt idx="615">
                  <c:v>2540.1128917456299</c:v>
                </c:pt>
                <c:pt idx="616">
                  <c:v>2370.7720322958558</c:v>
                </c:pt>
                <c:pt idx="617">
                  <c:v>2201.4311728460743</c:v>
                </c:pt>
                <c:pt idx="618">
                  <c:v>2032.0903133963002</c:v>
                </c:pt>
                <c:pt idx="619">
                  <c:v>1862.7494539465115</c:v>
                </c:pt>
                <c:pt idx="620">
                  <c:v>1693.4085944967374</c:v>
                </c:pt>
                <c:pt idx="621">
                  <c:v>1524.0677350469487</c:v>
                </c:pt>
                <c:pt idx="622">
                  <c:v>1354.7268755971745</c:v>
                </c:pt>
                <c:pt idx="623">
                  <c:v>1185.3860161473931</c:v>
                </c:pt>
                <c:pt idx="624">
                  <c:v>1016.0451566976189</c:v>
                </c:pt>
                <c:pt idx="625">
                  <c:v>846.70429724783753</c:v>
                </c:pt>
                <c:pt idx="626">
                  <c:v>677.36343779806339</c:v>
                </c:pt>
                <c:pt idx="627">
                  <c:v>508.02257834828197</c:v>
                </c:pt>
                <c:pt idx="628">
                  <c:v>338.68171889850782</c:v>
                </c:pt>
                <c:pt idx="629">
                  <c:v>169.34085944871913</c:v>
                </c:pt>
                <c:pt idx="630">
                  <c:v>-1.0622898116707802E-9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DA9-4C28-B6EE-BAF2041F83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6327247"/>
        <c:axId val="796330159"/>
      </c:scatterChart>
      <c:valAx>
        <c:axId val="796327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6330159"/>
        <c:crosses val="autoZero"/>
        <c:crossBetween val="midCat"/>
      </c:valAx>
      <c:valAx>
        <c:axId val="7963301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96327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Mfeq(x)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0.11291426071741034"/>
          <c:y val="0.19156781975031048"/>
          <c:w val="0.85219685039370074"/>
          <c:h val="0.72088764946048411"/>
        </c:manualLayout>
      </c:layout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7'!$I$54:$I$684</c:f>
              <c:numCache>
                <c:formatCode>General</c:formatCode>
                <c:ptCount val="631"/>
                <c:pt idx="0">
                  <c:v>0</c:v>
                </c:pt>
                <c:pt idx="1">
                  <c:v>64.360278070864226</c:v>
                </c:pt>
                <c:pt idx="2">
                  <c:v>128.72055614172845</c:v>
                </c:pt>
                <c:pt idx="3">
                  <c:v>193.08083421259266</c:v>
                </c:pt>
                <c:pt idx="4">
                  <c:v>257.4411122834569</c:v>
                </c:pt>
                <c:pt idx="5">
                  <c:v>321.80139035432109</c:v>
                </c:pt>
                <c:pt idx="6">
                  <c:v>386.16166842518533</c:v>
                </c:pt>
                <c:pt idx="7">
                  <c:v>450.52194649604951</c:v>
                </c:pt>
                <c:pt idx="8">
                  <c:v>514.88222456691369</c:v>
                </c:pt>
                <c:pt idx="9">
                  <c:v>579.24250263777787</c:v>
                </c:pt>
                <c:pt idx="10">
                  <c:v>643.60278070864206</c:v>
                </c:pt>
                <c:pt idx="11">
                  <c:v>707.96305877950624</c:v>
                </c:pt>
                <c:pt idx="12">
                  <c:v>772.32333685037065</c:v>
                </c:pt>
                <c:pt idx="13">
                  <c:v>836.68361492123483</c:v>
                </c:pt>
                <c:pt idx="14">
                  <c:v>901.04389299209913</c:v>
                </c:pt>
                <c:pt idx="15">
                  <c:v>965.40417106296343</c:v>
                </c:pt>
                <c:pt idx="16">
                  <c:v>1029.7644491338276</c:v>
                </c:pt>
                <c:pt idx="17">
                  <c:v>1094.1247272046919</c:v>
                </c:pt>
                <c:pt idx="18">
                  <c:v>1158.4850052755562</c:v>
                </c:pt>
                <c:pt idx="19">
                  <c:v>1222.8452833464203</c:v>
                </c:pt>
                <c:pt idx="20">
                  <c:v>1287.2055614172846</c:v>
                </c:pt>
                <c:pt idx="21">
                  <c:v>1351.5658394881489</c:v>
                </c:pt>
                <c:pt idx="22">
                  <c:v>1415.9261175590132</c:v>
                </c:pt>
                <c:pt idx="23">
                  <c:v>1480.2863956298775</c:v>
                </c:pt>
                <c:pt idx="24">
                  <c:v>1544.6466737007418</c:v>
                </c:pt>
                <c:pt idx="25">
                  <c:v>1609.0069517716061</c:v>
                </c:pt>
                <c:pt idx="26">
                  <c:v>1673.3672298424704</c:v>
                </c:pt>
                <c:pt idx="27">
                  <c:v>1737.7275079133346</c:v>
                </c:pt>
                <c:pt idx="28">
                  <c:v>1802.0877859841987</c:v>
                </c:pt>
                <c:pt idx="29">
                  <c:v>1866.4480640550632</c:v>
                </c:pt>
                <c:pt idx="30">
                  <c:v>1930.8083421259273</c:v>
                </c:pt>
                <c:pt idx="31">
                  <c:v>1995.1686201967916</c:v>
                </c:pt>
                <c:pt idx="32">
                  <c:v>2059.5288982676561</c:v>
                </c:pt>
                <c:pt idx="33">
                  <c:v>2123.8891763385204</c:v>
                </c:pt>
                <c:pt idx="34">
                  <c:v>2188.2494544093847</c:v>
                </c:pt>
                <c:pt idx="35">
                  <c:v>2252.609732480249</c:v>
                </c:pt>
                <c:pt idx="36">
                  <c:v>2316.9700105511129</c:v>
                </c:pt>
                <c:pt idx="37">
                  <c:v>2381.3302886219776</c:v>
                </c:pt>
                <c:pt idx="38">
                  <c:v>2445.6905666928419</c:v>
                </c:pt>
                <c:pt idx="39">
                  <c:v>2510.0508447637058</c:v>
                </c:pt>
                <c:pt idx="40">
                  <c:v>2574.4111228345696</c:v>
                </c:pt>
                <c:pt idx="41">
                  <c:v>2638.7714009054334</c:v>
                </c:pt>
                <c:pt idx="42">
                  <c:v>2703.1316789762977</c:v>
                </c:pt>
                <c:pt idx="43">
                  <c:v>2767.491957047162</c:v>
                </c:pt>
                <c:pt idx="44">
                  <c:v>2831.8522351180259</c:v>
                </c:pt>
                <c:pt idx="45">
                  <c:v>2896.2125131888897</c:v>
                </c:pt>
                <c:pt idx="46">
                  <c:v>2960.572791259754</c:v>
                </c:pt>
                <c:pt idx="47">
                  <c:v>3024.9330693306179</c:v>
                </c:pt>
                <c:pt idx="48">
                  <c:v>3089.2933474014817</c:v>
                </c:pt>
                <c:pt idx="49">
                  <c:v>3153.6536254723455</c:v>
                </c:pt>
                <c:pt idx="50">
                  <c:v>3218.0139035432098</c:v>
                </c:pt>
                <c:pt idx="51">
                  <c:v>3282.3741816140737</c:v>
                </c:pt>
                <c:pt idx="52">
                  <c:v>3346.734459684938</c:v>
                </c:pt>
                <c:pt idx="53">
                  <c:v>3411.0947377558018</c:v>
                </c:pt>
                <c:pt idx="54">
                  <c:v>3475.4550158266657</c:v>
                </c:pt>
                <c:pt idx="55">
                  <c:v>3539.81529389753</c:v>
                </c:pt>
                <c:pt idx="56">
                  <c:v>3604.1755719683938</c:v>
                </c:pt>
                <c:pt idx="57">
                  <c:v>3668.5358500392576</c:v>
                </c:pt>
                <c:pt idx="58">
                  <c:v>3732.8961281101215</c:v>
                </c:pt>
                <c:pt idx="59">
                  <c:v>3797.2564061809858</c:v>
                </c:pt>
                <c:pt idx="60">
                  <c:v>3861.6166842518496</c:v>
                </c:pt>
                <c:pt idx="61">
                  <c:v>3925.9769623227135</c:v>
                </c:pt>
                <c:pt idx="62">
                  <c:v>3990.3372403935778</c:v>
                </c:pt>
                <c:pt idx="63">
                  <c:v>4054.6975184644416</c:v>
                </c:pt>
                <c:pt idx="64">
                  <c:v>4119.0577965353059</c:v>
                </c:pt>
                <c:pt idx="65">
                  <c:v>4183.4180746061693</c:v>
                </c:pt>
                <c:pt idx="66">
                  <c:v>4247.7783526770336</c:v>
                </c:pt>
                <c:pt idx="67">
                  <c:v>4312.1386307478979</c:v>
                </c:pt>
                <c:pt idx="68">
                  <c:v>4376.4989088187613</c:v>
                </c:pt>
                <c:pt idx="69">
                  <c:v>4440.8591868896256</c:v>
                </c:pt>
                <c:pt idx="70">
                  <c:v>4505.2194649604889</c:v>
                </c:pt>
                <c:pt idx="71">
                  <c:v>4569.5797430313532</c:v>
                </c:pt>
                <c:pt idx="72">
                  <c:v>4633.9400211022175</c:v>
                </c:pt>
                <c:pt idx="73">
                  <c:v>4698.3002991730818</c:v>
                </c:pt>
                <c:pt idx="74">
                  <c:v>4762.6605772439461</c:v>
                </c:pt>
                <c:pt idx="75">
                  <c:v>4827.0208553148095</c:v>
                </c:pt>
                <c:pt idx="76">
                  <c:v>4891.3811333856738</c:v>
                </c:pt>
                <c:pt idx="77">
                  <c:v>4955.7414114565381</c:v>
                </c:pt>
                <c:pt idx="78">
                  <c:v>5020.1016895274015</c:v>
                </c:pt>
                <c:pt idx="79">
                  <c:v>5084.4619675982658</c:v>
                </c:pt>
                <c:pt idx="80">
                  <c:v>5148.8222456691292</c:v>
                </c:pt>
                <c:pt idx="81">
                  <c:v>5213.1825237399935</c:v>
                </c:pt>
                <c:pt idx="82">
                  <c:v>5277.5428018108578</c:v>
                </c:pt>
                <c:pt idx="83">
                  <c:v>5341.9030798817212</c:v>
                </c:pt>
                <c:pt idx="84">
                  <c:v>5406.2633579525855</c:v>
                </c:pt>
                <c:pt idx="85">
                  <c:v>5470.6236360234498</c:v>
                </c:pt>
                <c:pt idx="86">
                  <c:v>5534.9839140943131</c:v>
                </c:pt>
                <c:pt idx="87">
                  <c:v>5599.3441921651774</c:v>
                </c:pt>
                <c:pt idx="88">
                  <c:v>5663.7044702360417</c:v>
                </c:pt>
                <c:pt idx="89">
                  <c:v>5728.0647483069051</c:v>
                </c:pt>
                <c:pt idx="90">
                  <c:v>5792.4250263777694</c:v>
                </c:pt>
                <c:pt idx="91">
                  <c:v>5856.7853044486328</c:v>
                </c:pt>
                <c:pt idx="92">
                  <c:v>5921.145582519498</c:v>
                </c:pt>
                <c:pt idx="93">
                  <c:v>5985.5058605903614</c:v>
                </c:pt>
                <c:pt idx="94">
                  <c:v>6049.8661386612248</c:v>
                </c:pt>
                <c:pt idx="95">
                  <c:v>6114.2264167320891</c:v>
                </c:pt>
                <c:pt idx="96">
                  <c:v>6178.5866948029534</c:v>
                </c:pt>
                <c:pt idx="97">
                  <c:v>6242.9469728738168</c:v>
                </c:pt>
                <c:pt idx="98">
                  <c:v>6307.3072509446811</c:v>
                </c:pt>
                <c:pt idx="99">
                  <c:v>6371.6675290155454</c:v>
                </c:pt>
                <c:pt idx="100">
                  <c:v>6436.0278070864088</c:v>
                </c:pt>
                <c:pt idx="101">
                  <c:v>6500.3880851572731</c:v>
                </c:pt>
                <c:pt idx="102">
                  <c:v>6564.7483632281364</c:v>
                </c:pt>
                <c:pt idx="103">
                  <c:v>6629.1086412990016</c:v>
                </c:pt>
                <c:pt idx="104">
                  <c:v>6693.468919369865</c:v>
                </c:pt>
                <c:pt idx="105">
                  <c:v>6757.8291974407284</c:v>
                </c:pt>
                <c:pt idx="106">
                  <c:v>6822.1894755115936</c:v>
                </c:pt>
                <c:pt idx="107">
                  <c:v>6886.549753582457</c:v>
                </c:pt>
                <c:pt idx="108">
                  <c:v>6950.9100316533204</c:v>
                </c:pt>
                <c:pt idx="109">
                  <c:v>7015.2703097241847</c:v>
                </c:pt>
                <c:pt idx="110">
                  <c:v>7079.630587795049</c:v>
                </c:pt>
                <c:pt idx="111">
                  <c:v>7143.9908658659133</c:v>
                </c:pt>
                <c:pt idx="112">
                  <c:v>7208.3511439367776</c:v>
                </c:pt>
                <c:pt idx="113">
                  <c:v>7272.7114220076419</c:v>
                </c:pt>
                <c:pt idx="114">
                  <c:v>7337.0717000785053</c:v>
                </c:pt>
                <c:pt idx="115">
                  <c:v>7401.4319781493696</c:v>
                </c:pt>
                <c:pt idx="116">
                  <c:v>7465.7922562202339</c:v>
                </c:pt>
                <c:pt idx="117">
                  <c:v>7530.1525342910973</c:v>
                </c:pt>
                <c:pt idx="118">
                  <c:v>7594.5128123619606</c:v>
                </c:pt>
                <c:pt idx="119">
                  <c:v>7658.8730904328249</c:v>
                </c:pt>
                <c:pt idx="120">
                  <c:v>7723.2333685036892</c:v>
                </c:pt>
                <c:pt idx="121">
                  <c:v>7787.5936465745535</c:v>
                </c:pt>
                <c:pt idx="122">
                  <c:v>7851.9539246454169</c:v>
                </c:pt>
                <c:pt idx="123">
                  <c:v>7916.3142027162803</c:v>
                </c:pt>
                <c:pt idx="124">
                  <c:v>7980.6744807871446</c:v>
                </c:pt>
                <c:pt idx="125">
                  <c:v>8045.0347588580089</c:v>
                </c:pt>
                <c:pt idx="126">
                  <c:v>8109.3950369288732</c:v>
                </c:pt>
                <c:pt idx="127">
                  <c:v>8173.7553149997366</c:v>
                </c:pt>
                <c:pt idx="128">
                  <c:v>8238.1155930706009</c:v>
                </c:pt>
                <c:pt idx="129">
                  <c:v>8302.4758711414652</c:v>
                </c:pt>
                <c:pt idx="130">
                  <c:v>8366.8361492123295</c:v>
                </c:pt>
                <c:pt idx="131">
                  <c:v>8431.196427283192</c:v>
                </c:pt>
                <c:pt idx="132">
                  <c:v>8495.5567053540562</c:v>
                </c:pt>
                <c:pt idx="133">
                  <c:v>8559.9169834249205</c:v>
                </c:pt>
                <c:pt idx="134">
                  <c:v>8624.2772614957848</c:v>
                </c:pt>
                <c:pt idx="135">
                  <c:v>8688.6375395666491</c:v>
                </c:pt>
                <c:pt idx="136">
                  <c:v>8752.9978176375134</c:v>
                </c:pt>
                <c:pt idx="137">
                  <c:v>8817.3580957083777</c:v>
                </c:pt>
                <c:pt idx="138">
                  <c:v>8881.7183737792402</c:v>
                </c:pt>
                <c:pt idx="139">
                  <c:v>8946.0786518501063</c:v>
                </c:pt>
                <c:pt idx="140">
                  <c:v>9010.4389299209688</c:v>
                </c:pt>
                <c:pt idx="141">
                  <c:v>9074.7992079918331</c:v>
                </c:pt>
                <c:pt idx="142">
                  <c:v>9139.1594860626974</c:v>
                </c:pt>
                <c:pt idx="143">
                  <c:v>9203.5197641335617</c:v>
                </c:pt>
                <c:pt idx="144">
                  <c:v>9267.880042204426</c:v>
                </c:pt>
                <c:pt idx="145">
                  <c:v>9332.2403202752903</c:v>
                </c:pt>
                <c:pt idx="146">
                  <c:v>9396.6005983461528</c:v>
                </c:pt>
                <c:pt idx="147">
                  <c:v>9460.9608764170171</c:v>
                </c:pt>
                <c:pt idx="148">
                  <c:v>9525.3211544878814</c:v>
                </c:pt>
                <c:pt idx="149">
                  <c:v>9589.6814325587457</c:v>
                </c:pt>
                <c:pt idx="150">
                  <c:v>9654.0417106296081</c:v>
                </c:pt>
                <c:pt idx="151">
                  <c:v>9718.4019887004724</c:v>
                </c:pt>
                <c:pt idx="152">
                  <c:v>9782.7622667713367</c:v>
                </c:pt>
                <c:pt idx="153">
                  <c:v>9847.122544842201</c:v>
                </c:pt>
                <c:pt idx="154">
                  <c:v>9911.4828229130635</c:v>
                </c:pt>
                <c:pt idx="155">
                  <c:v>9975.8431009839296</c:v>
                </c:pt>
                <c:pt idx="156">
                  <c:v>10040.203379054792</c:v>
                </c:pt>
                <c:pt idx="157">
                  <c:v>10104.563657125656</c:v>
                </c:pt>
                <c:pt idx="158">
                  <c:v>10168.923935196521</c:v>
                </c:pt>
                <c:pt idx="159">
                  <c:v>10233.284213267385</c:v>
                </c:pt>
                <c:pt idx="160">
                  <c:v>10297.644491338247</c:v>
                </c:pt>
                <c:pt idx="161">
                  <c:v>10362.004769409114</c:v>
                </c:pt>
                <c:pt idx="162">
                  <c:v>10426.365047479978</c:v>
                </c:pt>
                <c:pt idx="163">
                  <c:v>10490.725325550842</c:v>
                </c:pt>
                <c:pt idx="164">
                  <c:v>10555.085603621708</c:v>
                </c:pt>
                <c:pt idx="165">
                  <c:v>10619.445881692573</c:v>
                </c:pt>
                <c:pt idx="166">
                  <c:v>10683.806159763437</c:v>
                </c:pt>
                <c:pt idx="167">
                  <c:v>10748.166437834303</c:v>
                </c:pt>
                <c:pt idx="168">
                  <c:v>10812.526715905169</c:v>
                </c:pt>
                <c:pt idx="169">
                  <c:v>10876.886993976033</c:v>
                </c:pt>
                <c:pt idx="170">
                  <c:v>10941.2472720469</c:v>
                </c:pt>
                <c:pt idx="171">
                  <c:v>11005.607550117764</c:v>
                </c:pt>
                <c:pt idx="172">
                  <c:v>11069.967828188628</c:v>
                </c:pt>
                <c:pt idx="173">
                  <c:v>11134.328106259494</c:v>
                </c:pt>
                <c:pt idx="174">
                  <c:v>11198.688384330359</c:v>
                </c:pt>
                <c:pt idx="175">
                  <c:v>11263.048662401225</c:v>
                </c:pt>
                <c:pt idx="176">
                  <c:v>11327.408940472089</c:v>
                </c:pt>
                <c:pt idx="177">
                  <c:v>11391.769218542955</c:v>
                </c:pt>
                <c:pt idx="178">
                  <c:v>11456.129496613821</c:v>
                </c:pt>
                <c:pt idx="179">
                  <c:v>11520.489774684685</c:v>
                </c:pt>
                <c:pt idx="180">
                  <c:v>11567.505050022753</c:v>
                </c:pt>
                <c:pt idx="181">
                  <c:v>11623.227609862479</c:v>
                </c:pt>
                <c:pt idx="182">
                  <c:v>11678.996876876197</c:v>
                </c:pt>
                <c:pt idx="183">
                  <c:v>11734.812185141505</c:v>
                </c:pt>
                <c:pt idx="184">
                  <c:v>11790.672880800921</c:v>
                </c:pt>
                <c:pt idx="185">
                  <c:v>11846.578321802885</c:v>
                </c:pt>
                <c:pt idx="186">
                  <c:v>11902.52787764906</c:v>
                </c:pt>
                <c:pt idx="187">
                  <c:v>11958.520929147673</c:v>
                </c:pt>
                <c:pt idx="188">
                  <c:v>12014.556868172875</c:v>
                </c:pt>
                <c:pt idx="189">
                  <c:v>12070.635097429798</c:v>
                </c:pt>
                <c:pt idx="190">
                  <c:v>12126.755030225328</c:v>
                </c:pt>
                <c:pt idx="191">
                  <c:v>12182.916090244305</c:v>
                </c:pt>
                <c:pt idx="192">
                  <c:v>12239.117711331111</c:v>
                </c:pt>
                <c:pt idx="193">
                  <c:v>12295.359337276457</c:v>
                </c:pt>
                <c:pt idx="194">
                  <c:v>12351.640421609221</c:v>
                </c:pt>
                <c:pt idx="195">
                  <c:v>12407.960427393273</c:v>
                </c:pt>
                <c:pt idx="196">
                  <c:v>12464.318827029063</c:v>
                </c:pt>
                <c:pt idx="197">
                  <c:v>12520.715102059943</c:v>
                </c:pt>
                <c:pt idx="198">
                  <c:v>12577.148742983036</c:v>
                </c:pt>
                <c:pt idx="199">
                  <c:v>12633.619249064564</c:v>
                </c:pt>
                <c:pt idx="200">
                  <c:v>12690.126128159511</c:v>
                </c:pt>
                <c:pt idx="201">
                  <c:v>12746.668896535508</c:v>
                </c:pt>
                <c:pt idx="202">
                  <c:v>12803.247078700853</c:v>
                </c:pt>
                <c:pt idx="203">
                  <c:v>12859.860207236514</c:v>
                </c:pt>
                <c:pt idx="204">
                  <c:v>12916.507822632071</c:v>
                </c:pt>
                <c:pt idx="205">
                  <c:v>12973.189473125445</c:v>
                </c:pt>
                <c:pt idx="206">
                  <c:v>13029.904714546356</c:v>
                </c:pt>
                <c:pt idx="207">
                  <c:v>13086.653110163381</c:v>
                </c:pt>
                <c:pt idx="208">
                  <c:v>13143.43423053456</c:v>
                </c:pt>
                <c:pt idx="209">
                  <c:v>13200.247653361406</c:v>
                </c:pt>
                <c:pt idx="210">
                  <c:v>13257.092963346304</c:v>
                </c:pt>
                <c:pt idx="211">
                  <c:v>13313.969752053143</c:v>
                </c:pt>
                <c:pt idx="212">
                  <c:v>13370.877617771128</c:v>
                </c:pt>
                <c:pt idx="213">
                  <c:v>13427.816165381733</c:v>
                </c:pt>
                <c:pt idx="214">
                  <c:v>13484.785006228616</c:v>
                </c:pt>
                <c:pt idx="215">
                  <c:v>13541.783757990539</c:v>
                </c:pt>
                <c:pt idx="216">
                  <c:v>13598.812044557115</c:v>
                </c:pt>
                <c:pt idx="217">
                  <c:v>13655.869495907391</c:v>
                </c:pt>
                <c:pt idx="218">
                  <c:v>13712.955747991147</c:v>
                </c:pt>
                <c:pt idx="219">
                  <c:v>13770.070442612847</c:v>
                </c:pt>
                <c:pt idx="220">
                  <c:v>13827.213227318205</c:v>
                </c:pt>
                <c:pt idx="221">
                  <c:v>13884.383755283277</c:v>
                </c:pt>
                <c:pt idx="222">
                  <c:v>13941.581685206022</c:v>
                </c:pt>
                <c:pt idx="223">
                  <c:v>13998.806681200251</c:v>
                </c:pt>
                <c:pt idx="224">
                  <c:v>14056.058412691973</c:v>
                </c:pt>
                <c:pt idx="225">
                  <c:v>14113.33655431797</c:v>
                </c:pt>
                <c:pt idx="226">
                  <c:v>14170.640785826656</c:v>
                </c:pt>
                <c:pt idx="227">
                  <c:v>14227.970791981093</c:v>
                </c:pt>
                <c:pt idx="228">
                  <c:v>14285.326262464127</c:v>
                </c:pt>
                <c:pt idx="229">
                  <c:v>14342.706891785618</c:v>
                </c:pt>
                <c:pt idx="230">
                  <c:v>14400.112379191665</c:v>
                </c:pt>
                <c:pt idx="231">
                  <c:v>14457.542428575836</c:v>
                </c:pt>
                <c:pt idx="232">
                  <c:v>14514.996748392301</c:v>
                </c:pt>
                <c:pt idx="233">
                  <c:v>14572.475051570846</c:v>
                </c:pt>
                <c:pt idx="234">
                  <c:v>14629.977055433734</c:v>
                </c:pt>
                <c:pt idx="235">
                  <c:v>14687.502481614338</c:v>
                </c:pt>
                <c:pt idx="236">
                  <c:v>14745.051055977534</c:v>
                </c:pt>
                <c:pt idx="237">
                  <c:v>14802.622508541794</c:v>
                </c:pt>
                <c:pt idx="238">
                  <c:v>14860.216573402933</c:v>
                </c:pt>
                <c:pt idx="239">
                  <c:v>14917.832988659489</c:v>
                </c:pt>
                <c:pt idx="240">
                  <c:v>14975.471496339691</c:v>
                </c:pt>
                <c:pt idx="241">
                  <c:v>15033.131842329954</c:v>
                </c:pt>
                <c:pt idx="242">
                  <c:v>15090.813776304914</c:v>
                </c:pt>
                <c:pt idx="243">
                  <c:v>15148.517051658906</c:v>
                </c:pt>
                <c:pt idx="244">
                  <c:v>15206.241425438906</c:v>
                </c:pt>
                <c:pt idx="245">
                  <c:v>15263.986658278855</c:v>
                </c:pt>
                <c:pt idx="246">
                  <c:v>15321.75251433538</c:v>
                </c:pt>
                <c:pt idx="247">
                  <c:v>15379.538761224841</c:v>
                </c:pt>
                <c:pt idx="248">
                  <c:v>15437.345169961676</c:v>
                </c:pt>
                <c:pt idx="249">
                  <c:v>15495.171514898055</c:v>
                </c:pt>
                <c:pt idx="250">
                  <c:v>15553.017573664734</c:v>
                </c:pt>
                <c:pt idx="251">
                  <c:v>15610.883127113186</c:v>
                </c:pt>
                <c:pt idx="252">
                  <c:v>15668.76795925887</c:v>
                </c:pt>
                <c:pt idx="253">
                  <c:v>15726.671857225692</c:v>
                </c:pt>
                <c:pt idx="254">
                  <c:v>15784.594611191604</c:v>
                </c:pt>
                <c:pt idx="255">
                  <c:v>15842.536014335281</c:v>
                </c:pt>
                <c:pt idx="256">
                  <c:v>15900.495862783931</c:v>
                </c:pt>
                <c:pt idx="257">
                  <c:v>15958.473955562118</c:v>
                </c:pt>
                <c:pt idx="258">
                  <c:v>16016.470094541653</c:v>
                </c:pt>
                <c:pt idx="259">
                  <c:v>16074.484084392472</c:v>
                </c:pt>
                <c:pt idx="260">
                  <c:v>16132.515732534515</c:v>
                </c:pt>
                <c:pt idx="261">
                  <c:v>16190.564849090584</c:v>
                </c:pt>
                <c:pt idx="262">
                  <c:v>16248.631246840103</c:v>
                </c:pt>
                <c:pt idx="263">
                  <c:v>16306.714741173853</c:v>
                </c:pt>
                <c:pt idx="264">
                  <c:v>16364.815150049566</c:v>
                </c:pt>
                <c:pt idx="265">
                  <c:v>16422.932293948423</c:v>
                </c:pt>
                <c:pt idx="266">
                  <c:v>16481.065995832407</c:v>
                </c:pt>
                <c:pt idx="267">
                  <c:v>16539.216081102502</c:v>
                </c:pt>
                <c:pt idx="268">
                  <c:v>16597.382377557708</c:v>
                </c:pt>
                <c:pt idx="269">
                  <c:v>16655.564715354856</c:v>
                </c:pt>
                <c:pt idx="270">
                  <c:v>16713.762926969237</c:v>
                </c:pt>
                <c:pt idx="271">
                  <c:v>16771.976847155973</c:v>
                </c:pt>
                <c:pt idx="272">
                  <c:v>16830.206312912142</c:v>
                </c:pt>
                <c:pt idx="273">
                  <c:v>16888.451163439669</c:v>
                </c:pt>
                <c:pt idx="274">
                  <c:v>16946.711240108878</c:v>
                </c:pt>
                <c:pt idx="275">
                  <c:v>17004.986386422825</c:v>
                </c:pt>
                <c:pt idx="276">
                  <c:v>17063.276447982247</c:v>
                </c:pt>
                <c:pt idx="277">
                  <c:v>17121.581272451236</c:v>
                </c:pt>
                <c:pt idx="278">
                  <c:v>17179.900709523532</c:v>
                </c:pt>
                <c:pt idx="279">
                  <c:v>17238.234610889496</c:v>
                </c:pt>
                <c:pt idx="280">
                  <c:v>17296.58283020369</c:v>
                </c:pt>
                <c:pt idx="281">
                  <c:v>17354.945223053066</c:v>
                </c:pt>
                <c:pt idx="282">
                  <c:v>17413.321646925811</c:v>
                </c:pt>
                <c:pt idx="283">
                  <c:v>17471.711961180696</c:v>
                </c:pt>
                <c:pt idx="284">
                  <c:v>17530.116027017091</c:v>
                </c:pt>
                <c:pt idx="285">
                  <c:v>17588.533707445466</c:v>
                </c:pt>
                <c:pt idx="286">
                  <c:v>17646.96486725851</c:v>
                </c:pt>
                <c:pt idx="287">
                  <c:v>17705.409373002767</c:v>
                </c:pt>
                <c:pt idx="288">
                  <c:v>17763.867092950772</c:v>
                </c:pt>
                <c:pt idx="289">
                  <c:v>17822.337897073758</c:v>
                </c:pt>
                <c:pt idx="290">
                  <c:v>17880.821657014829</c:v>
                </c:pt>
                <c:pt idx="291">
                  <c:v>17939.318246062667</c:v>
                </c:pt>
                <c:pt idx="292">
                  <c:v>17997.827539125668</c:v>
                </c:pt>
                <c:pt idx="293">
                  <c:v>18056.349412706622</c:v>
                </c:pt>
                <c:pt idx="294">
                  <c:v>18114.88374487781</c:v>
                </c:pt>
                <c:pt idx="295">
                  <c:v>18173.430415256578</c:v>
                </c:pt>
                <c:pt idx="296">
                  <c:v>18231.989304981358</c:v>
                </c:pt>
                <c:pt idx="297">
                  <c:v>18290.560296688112</c:v>
                </c:pt>
                <c:pt idx="298">
                  <c:v>18349.143274487218</c:v>
                </c:pt>
                <c:pt idx="299">
                  <c:v>18407.738123940766</c:v>
                </c:pt>
                <c:pt idx="300">
                  <c:v>18466.344732040296</c:v>
                </c:pt>
                <c:pt idx="301">
                  <c:v>18524.96298718487</c:v>
                </c:pt>
                <c:pt idx="302">
                  <c:v>18583.592779159626</c:v>
                </c:pt>
                <c:pt idx="303">
                  <c:v>18642.233999114615</c:v>
                </c:pt>
                <c:pt idx="304">
                  <c:v>18700.886539544143</c:v>
                </c:pt>
                <c:pt idx="305">
                  <c:v>18759.550294266352</c:v>
                </c:pt>
                <c:pt idx="306">
                  <c:v>18818.225158403257</c:v>
                </c:pt>
                <c:pt idx="307">
                  <c:v>18876.911028361097</c:v>
                </c:pt>
                <c:pt idx="308">
                  <c:v>18935.607801811046</c:v>
                </c:pt>
                <c:pt idx="309">
                  <c:v>18994.315377670271</c:v>
                </c:pt>
                <c:pt idx="310">
                  <c:v>19053.033656083277</c:v>
                </c:pt>
                <c:pt idx="311">
                  <c:v>19111.762538403669</c:v>
                </c:pt>
                <c:pt idx="312">
                  <c:v>19170.501927176163</c:v>
                </c:pt>
                <c:pt idx="313">
                  <c:v>19229.25172611891</c:v>
                </c:pt>
                <c:pt idx="314">
                  <c:v>19288.011840106177</c:v>
                </c:pt>
                <c:pt idx="315">
                  <c:v>19346.782175151307</c:v>
                </c:pt>
                <c:pt idx="316">
                  <c:v>19405.562638389951</c:v>
                </c:pt>
                <c:pt idx="317">
                  <c:v>19464.353138063598</c:v>
                </c:pt>
                <c:pt idx="318">
                  <c:v>19523.153583503452</c:v>
                </c:pt>
                <c:pt idx="319">
                  <c:v>19581.963885114492</c:v>
                </c:pt>
                <c:pt idx="320">
                  <c:v>19640.783954359867</c:v>
                </c:pt>
                <c:pt idx="321">
                  <c:v>19699.61370374553</c:v>
                </c:pt>
                <c:pt idx="322">
                  <c:v>19758.453046805167</c:v>
                </c:pt>
                <c:pt idx="323">
                  <c:v>19817.301898085352</c:v>
                </c:pt>
                <c:pt idx="324">
                  <c:v>19876.160173130957</c:v>
                </c:pt>
                <c:pt idx="325">
                  <c:v>19935.02778847083</c:v>
                </c:pt>
                <c:pt idx="326">
                  <c:v>19993.904661603705</c:v>
                </c:pt>
                <c:pt idx="327">
                  <c:v>20052.790710984333</c:v>
                </c:pt>
                <c:pt idx="328">
                  <c:v>20111.685856009877</c:v>
                </c:pt>
                <c:pt idx="329">
                  <c:v>20170.590017006522</c:v>
                </c:pt>
                <c:pt idx="330">
                  <c:v>20229.503115216292</c:v>
                </c:pt>
                <c:pt idx="331">
                  <c:v>20288.425072784117</c:v>
                </c:pt>
                <c:pt idx="332">
                  <c:v>20347.3558127451</c:v>
                </c:pt>
                <c:pt idx="333">
                  <c:v>20406.295259011993</c:v>
                </c:pt>
                <c:pt idx="334">
                  <c:v>20465.243336362906</c:v>
                </c:pt>
                <c:pt idx="335">
                  <c:v>20524.199970429152</c:v>
                </c:pt>
                <c:pt idx="336">
                  <c:v>20583.165087683406</c:v>
                </c:pt>
                <c:pt idx="337">
                  <c:v>20642.138615427935</c:v>
                </c:pt>
                <c:pt idx="338">
                  <c:v>20701.120481783109</c:v>
                </c:pt>
                <c:pt idx="339">
                  <c:v>20760.110615676072</c:v>
                </c:pt>
                <c:pt idx="340">
                  <c:v>20819.10894682958</c:v>
                </c:pt>
                <c:pt idx="341">
                  <c:v>20878.115405751065</c:v>
                </c:pt>
                <c:pt idx="342">
                  <c:v>20937.129923721812</c:v>
                </c:pt>
                <c:pt idx="343">
                  <c:v>20996.152432786388</c:v>
                </c:pt>
                <c:pt idx="344">
                  <c:v>21055.182865742183</c:v>
                </c:pt>
                <c:pt idx="345">
                  <c:v>21114.221156129155</c:v>
                </c:pt>
                <c:pt idx="346">
                  <c:v>21173.267238219698</c:v>
                </c:pt>
                <c:pt idx="347">
                  <c:v>21232.321047008743</c:v>
                </c:pt>
                <c:pt idx="348">
                  <c:v>21291.38251820394</c:v>
                </c:pt>
                <c:pt idx="349">
                  <c:v>21350.451588216052</c:v>
                </c:pt>
                <c:pt idx="350">
                  <c:v>21409.528194149476</c:v>
                </c:pt>
                <c:pt idx="351">
                  <c:v>21468.612273792929</c:v>
                </c:pt>
                <c:pt idx="352">
                  <c:v>21527.703765610273</c:v>
                </c:pt>
                <c:pt idx="353">
                  <c:v>21586.802608731472</c:v>
                </c:pt>
                <c:pt idx="354">
                  <c:v>21645.908742943742</c:v>
                </c:pt>
                <c:pt idx="355">
                  <c:v>21705.022108682773</c:v>
                </c:pt>
                <c:pt idx="356">
                  <c:v>21764.142647024128</c:v>
                </c:pt>
                <c:pt idx="357">
                  <c:v>21823.270299674794</c:v>
                </c:pt>
                <c:pt idx="358">
                  <c:v>21882.405008964819</c:v>
                </c:pt>
                <c:pt idx="359">
                  <c:v>21941.546717839115</c:v>
                </c:pt>
                <c:pt idx="360">
                  <c:v>22000.695369849363</c:v>
                </c:pt>
                <c:pt idx="361">
                  <c:v>22059.85090914608</c:v>
                </c:pt>
                <c:pt idx="362">
                  <c:v>22119.013280470768</c:v>
                </c:pt>
                <c:pt idx="363">
                  <c:v>22178.182429148208</c:v>
                </c:pt>
                <c:pt idx="364">
                  <c:v>22237.358301078875</c:v>
                </c:pt>
                <c:pt idx="365">
                  <c:v>22296.540842731451</c:v>
                </c:pt>
                <c:pt idx="366">
                  <c:v>22355.730001135482</c:v>
                </c:pt>
                <c:pt idx="367">
                  <c:v>22414.925723874116</c:v>
                </c:pt>
                <c:pt idx="368">
                  <c:v>22474.127959076963</c:v>
                </c:pt>
                <c:pt idx="369">
                  <c:v>22533.336655413095</c:v>
                </c:pt>
                <c:pt idx="370">
                  <c:v>22592.551762084098</c:v>
                </c:pt>
                <c:pt idx="371">
                  <c:v>22651.773228817252</c:v>
                </c:pt>
                <c:pt idx="372">
                  <c:v>22711.001005858849</c:v>
                </c:pt>
                <c:pt idx="373">
                  <c:v>22770.235043967568</c:v>
                </c:pt>
                <c:pt idx="374">
                  <c:v>22829.475294407945</c:v>
                </c:pt>
                <c:pt idx="375">
                  <c:v>22888.721708943987</c:v>
                </c:pt>
                <c:pt idx="376">
                  <c:v>22947.974239832845</c:v>
                </c:pt>
                <c:pt idx="377">
                  <c:v>23007.232839818596</c:v>
                </c:pt>
                <c:pt idx="378">
                  <c:v>23066.497462126092</c:v>
                </c:pt>
                <c:pt idx="379">
                  <c:v>23125.768060454961</c:v>
                </c:pt>
                <c:pt idx="380">
                  <c:v>23185.044588973629</c:v>
                </c:pt>
                <c:pt idx="381">
                  <c:v>23244.327002313465</c:v>
                </c:pt>
                <c:pt idx="382">
                  <c:v>23303.615255563014</c:v>
                </c:pt>
                <c:pt idx="383">
                  <c:v>23362.909304262321</c:v>
                </c:pt>
                <c:pt idx="384">
                  <c:v>23422.209104397301</c:v>
                </c:pt>
                <c:pt idx="385">
                  <c:v>23481.514612394229</c:v>
                </c:pt>
                <c:pt idx="386">
                  <c:v>23540.825785114306</c:v>
                </c:pt>
                <c:pt idx="387">
                  <c:v>23600.142579848296</c:v>
                </c:pt>
                <c:pt idx="388">
                  <c:v>23659.464954311243</c:v>
                </c:pt>
                <c:pt idx="389">
                  <c:v>23718.792866637246</c:v>
                </c:pt>
                <c:pt idx="390">
                  <c:v>23778.126275374372</c:v>
                </c:pt>
                <c:pt idx="391">
                  <c:v>23837.465139479566</c:v>
                </c:pt>
                <c:pt idx="392">
                  <c:v>23896.809418313671</c:v>
                </c:pt>
                <c:pt idx="393">
                  <c:v>23956.159071636535</c:v>
                </c:pt>
                <c:pt idx="394">
                  <c:v>24015.514059602159</c:v>
                </c:pt>
                <c:pt idx="395">
                  <c:v>24074.874342753938</c:v>
                </c:pt>
                <c:pt idx="396">
                  <c:v>24134.239882019931</c:v>
                </c:pt>
                <c:pt idx="397">
                  <c:v>24193.610638708276</c:v>
                </c:pt>
                <c:pt idx="398">
                  <c:v>24252.986574502578</c:v>
                </c:pt>
                <c:pt idx="399">
                  <c:v>24312.367651457422</c:v>
                </c:pt>
                <c:pt idx="400">
                  <c:v>24371.753831993938</c:v>
                </c:pt>
                <c:pt idx="401">
                  <c:v>24431.145078895428</c:v>
                </c:pt>
                <c:pt idx="402">
                  <c:v>24490.541355303041</c:v>
                </c:pt>
                <c:pt idx="403">
                  <c:v>24549.942624711526</c:v>
                </c:pt>
                <c:pt idx="404">
                  <c:v>24609.348850965038</c:v>
                </c:pt>
                <c:pt idx="405">
                  <c:v>24668.759998253005</c:v>
                </c:pt>
                <c:pt idx="406">
                  <c:v>24728.176031106064</c:v>
                </c:pt>
                <c:pt idx="407">
                  <c:v>24787.596914392005</c:v>
                </c:pt>
                <c:pt idx="408">
                  <c:v>24847.022613311852</c:v>
                </c:pt>
                <c:pt idx="409">
                  <c:v>24906.453093395947</c:v>
                </c:pt>
                <c:pt idx="410">
                  <c:v>24965.88832050006</c:v>
                </c:pt>
                <c:pt idx="411">
                  <c:v>25025.328260801638</c:v>
                </c:pt>
                <c:pt idx="412">
                  <c:v>25084.772880796034</c:v>
                </c:pt>
                <c:pt idx="413">
                  <c:v>25144.222147292814</c:v>
                </c:pt>
                <c:pt idx="414">
                  <c:v>25203.676027412108</c:v>
                </c:pt>
                <c:pt idx="415">
                  <c:v>25263.134488581021</c:v>
                </c:pt>
                <c:pt idx="416">
                  <c:v>25322.597498530111</c:v>
                </c:pt>
                <c:pt idx="417">
                  <c:v>25382.065025289838</c:v>
                </c:pt>
                <c:pt idx="418">
                  <c:v>25441.53703718718</c:v>
                </c:pt>
                <c:pt idx="419">
                  <c:v>25501.01350284219</c:v>
                </c:pt>
                <c:pt idx="420">
                  <c:v>25560.494391164651</c:v>
                </c:pt>
                <c:pt idx="421">
                  <c:v>25619.97967135076</c:v>
                </c:pt>
                <c:pt idx="422">
                  <c:v>25679.46931287989</c:v>
                </c:pt>
                <c:pt idx="423">
                  <c:v>25738.963285511345</c:v>
                </c:pt>
                <c:pt idx="424">
                  <c:v>25798.461559281182</c:v>
                </c:pt>
                <c:pt idx="425">
                  <c:v>25857.9641044991</c:v>
                </c:pt>
                <c:pt idx="426">
                  <c:v>25917.470891745321</c:v>
                </c:pt>
                <c:pt idx="427">
                  <c:v>25976.981891867566</c:v>
                </c:pt>
                <c:pt idx="428">
                  <c:v>26036.497075978012</c:v>
                </c:pt>
                <c:pt idx="429">
                  <c:v>26096.016415450365</c:v>
                </c:pt>
                <c:pt idx="430">
                  <c:v>26155.539881916895</c:v>
                </c:pt>
                <c:pt idx="431">
                  <c:v>26215.06744726557</c:v>
                </c:pt>
                <c:pt idx="432">
                  <c:v>26274.599083637178</c:v>
                </c:pt>
                <c:pt idx="433">
                  <c:v>26334.134763422539</c:v>
                </c:pt>
                <c:pt idx="434">
                  <c:v>26393.674459259713</c:v>
                </c:pt>
                <c:pt idx="435">
                  <c:v>26453.218144031252</c:v>
                </c:pt>
                <c:pt idx="436">
                  <c:v>26512.765790861526</c:v>
                </c:pt>
                <c:pt idx="437">
                  <c:v>26572.31737311402</c:v>
                </c:pt>
                <c:pt idx="438">
                  <c:v>26631.872864388723</c:v>
                </c:pt>
                <c:pt idx="439">
                  <c:v>26691.432238519508</c:v>
                </c:pt>
                <c:pt idx="440">
                  <c:v>26750.995469571586</c:v>
                </c:pt>
                <c:pt idx="441">
                  <c:v>26810.562531838979</c:v>
                </c:pt>
                <c:pt idx="442">
                  <c:v>26870.13339984198</c:v>
                </c:pt>
                <c:pt idx="443">
                  <c:v>26929.708048324734</c:v>
                </c:pt>
                <c:pt idx="444">
                  <c:v>26989.286452252782</c:v>
                </c:pt>
                <c:pt idx="445">
                  <c:v>27048.868586810655</c:v>
                </c:pt>
                <c:pt idx="446">
                  <c:v>27108.454427399505</c:v>
                </c:pt>
                <c:pt idx="447">
                  <c:v>27168.043949634775</c:v>
                </c:pt>
                <c:pt idx="448">
                  <c:v>27227.637129343864</c:v>
                </c:pt>
                <c:pt idx="449">
                  <c:v>27287.233942563871</c:v>
                </c:pt>
                <c:pt idx="450">
                  <c:v>35285.868666634175</c:v>
                </c:pt>
                <c:pt idx="451">
                  <c:v>35089.836062930641</c:v>
                </c:pt>
                <c:pt idx="452">
                  <c:v>34893.803459227114</c:v>
                </c:pt>
                <c:pt idx="453">
                  <c:v>34697.770855523588</c:v>
                </c:pt>
                <c:pt idx="454">
                  <c:v>34501.738251820054</c:v>
                </c:pt>
                <c:pt idx="455">
                  <c:v>34305.705648116527</c:v>
                </c:pt>
                <c:pt idx="456">
                  <c:v>34109.673044412993</c:v>
                </c:pt>
                <c:pt idx="457">
                  <c:v>33913.64044070946</c:v>
                </c:pt>
                <c:pt idx="458">
                  <c:v>33717.607837005933</c:v>
                </c:pt>
                <c:pt idx="459">
                  <c:v>33521.575233302399</c:v>
                </c:pt>
                <c:pt idx="460">
                  <c:v>33325.542629598873</c:v>
                </c:pt>
                <c:pt idx="461">
                  <c:v>33129.510025895346</c:v>
                </c:pt>
                <c:pt idx="462">
                  <c:v>32933.477422191812</c:v>
                </c:pt>
                <c:pt idx="463">
                  <c:v>32737.444818488282</c:v>
                </c:pt>
                <c:pt idx="464">
                  <c:v>32541.412214784752</c:v>
                </c:pt>
                <c:pt idx="465">
                  <c:v>32345.379611081222</c:v>
                </c:pt>
                <c:pt idx="466">
                  <c:v>32149.347007377695</c:v>
                </c:pt>
                <c:pt idx="467">
                  <c:v>31953.314403674165</c:v>
                </c:pt>
                <c:pt idx="468">
                  <c:v>31757.281799970631</c:v>
                </c:pt>
                <c:pt idx="469">
                  <c:v>31561.249196267101</c:v>
                </c:pt>
                <c:pt idx="470">
                  <c:v>31365.216592563575</c:v>
                </c:pt>
                <c:pt idx="471">
                  <c:v>31169.183988860048</c:v>
                </c:pt>
                <c:pt idx="472">
                  <c:v>30973.151385156514</c:v>
                </c:pt>
                <c:pt idx="473">
                  <c:v>30777.118781452984</c:v>
                </c:pt>
                <c:pt idx="474">
                  <c:v>30581.086177749454</c:v>
                </c:pt>
                <c:pt idx="475">
                  <c:v>30385.053574045927</c:v>
                </c:pt>
                <c:pt idx="476">
                  <c:v>30189.020970342397</c:v>
                </c:pt>
                <c:pt idx="477">
                  <c:v>29992.988366638867</c:v>
                </c:pt>
                <c:pt idx="478">
                  <c:v>29796.955762935337</c:v>
                </c:pt>
                <c:pt idx="479">
                  <c:v>29600.923159231803</c:v>
                </c:pt>
                <c:pt idx="480">
                  <c:v>29404.890555528276</c:v>
                </c:pt>
                <c:pt idx="481">
                  <c:v>29208.857951824746</c:v>
                </c:pt>
                <c:pt idx="482">
                  <c:v>29012.825348121216</c:v>
                </c:pt>
                <c:pt idx="483">
                  <c:v>28816.792744417686</c:v>
                </c:pt>
                <c:pt idx="484">
                  <c:v>28620.760140714156</c:v>
                </c:pt>
                <c:pt idx="485">
                  <c:v>28424.727537010629</c:v>
                </c:pt>
                <c:pt idx="486">
                  <c:v>28228.694933307095</c:v>
                </c:pt>
                <c:pt idx="487">
                  <c:v>28032.662329603558</c:v>
                </c:pt>
                <c:pt idx="488">
                  <c:v>27836.629725900035</c:v>
                </c:pt>
                <c:pt idx="489">
                  <c:v>27640.597122196505</c:v>
                </c:pt>
                <c:pt idx="490">
                  <c:v>27444.564518492974</c:v>
                </c:pt>
                <c:pt idx="491">
                  <c:v>27248.531914789448</c:v>
                </c:pt>
                <c:pt idx="492">
                  <c:v>27052.499311085918</c:v>
                </c:pt>
                <c:pt idx="493">
                  <c:v>26856.466707382384</c:v>
                </c:pt>
                <c:pt idx="494">
                  <c:v>26660.434103678857</c:v>
                </c:pt>
                <c:pt idx="495">
                  <c:v>26464.401499975324</c:v>
                </c:pt>
                <c:pt idx="496">
                  <c:v>26268.368896271793</c:v>
                </c:pt>
                <c:pt idx="497">
                  <c:v>26072.336292568267</c:v>
                </c:pt>
                <c:pt idx="498">
                  <c:v>25876.303688864729</c:v>
                </c:pt>
                <c:pt idx="499">
                  <c:v>25680.271085161206</c:v>
                </c:pt>
                <c:pt idx="500">
                  <c:v>25484.238481457673</c:v>
                </c:pt>
                <c:pt idx="501">
                  <c:v>25288.205877754146</c:v>
                </c:pt>
                <c:pt idx="502">
                  <c:v>25092.173274050616</c:v>
                </c:pt>
                <c:pt idx="503">
                  <c:v>24896.140670347086</c:v>
                </c:pt>
                <c:pt idx="504">
                  <c:v>24700.108066643556</c:v>
                </c:pt>
                <c:pt idx="505">
                  <c:v>24504.075462940022</c:v>
                </c:pt>
                <c:pt idx="506">
                  <c:v>24308.042859236495</c:v>
                </c:pt>
                <c:pt idx="507">
                  <c:v>24112.010255532961</c:v>
                </c:pt>
                <c:pt idx="508">
                  <c:v>23915.977651829431</c:v>
                </c:pt>
                <c:pt idx="509">
                  <c:v>23719.945048125901</c:v>
                </c:pt>
                <c:pt idx="510">
                  <c:v>23523.912444422378</c:v>
                </c:pt>
                <c:pt idx="511">
                  <c:v>23327.879840718848</c:v>
                </c:pt>
                <c:pt idx="512">
                  <c:v>23131.847237015321</c:v>
                </c:pt>
                <c:pt idx="513">
                  <c:v>22935.814633311787</c:v>
                </c:pt>
                <c:pt idx="514">
                  <c:v>22739.782029608254</c:v>
                </c:pt>
                <c:pt idx="515">
                  <c:v>22543.749425904727</c:v>
                </c:pt>
                <c:pt idx="516">
                  <c:v>22347.716822201193</c:v>
                </c:pt>
                <c:pt idx="517">
                  <c:v>22151.684218497667</c:v>
                </c:pt>
                <c:pt idx="518">
                  <c:v>21955.651614794133</c:v>
                </c:pt>
                <c:pt idx="519">
                  <c:v>21759.619011090599</c:v>
                </c:pt>
                <c:pt idx="520">
                  <c:v>21563.586407387076</c:v>
                </c:pt>
                <c:pt idx="521">
                  <c:v>21367.553803683546</c:v>
                </c:pt>
                <c:pt idx="522">
                  <c:v>21171.521199980016</c:v>
                </c:pt>
                <c:pt idx="523">
                  <c:v>20975.488596276482</c:v>
                </c:pt>
                <c:pt idx="524">
                  <c:v>20779.455992572952</c:v>
                </c:pt>
                <c:pt idx="525">
                  <c:v>20583.423388869425</c:v>
                </c:pt>
                <c:pt idx="526">
                  <c:v>20387.390785165895</c:v>
                </c:pt>
                <c:pt idx="527">
                  <c:v>20191.358181462365</c:v>
                </c:pt>
                <c:pt idx="528">
                  <c:v>19995.325577758831</c:v>
                </c:pt>
                <c:pt idx="529">
                  <c:v>19799.292974055308</c:v>
                </c:pt>
                <c:pt idx="530">
                  <c:v>19603.260370351774</c:v>
                </c:pt>
                <c:pt idx="531">
                  <c:v>19407.227766648244</c:v>
                </c:pt>
                <c:pt idx="532">
                  <c:v>19211.195162944714</c:v>
                </c:pt>
                <c:pt idx="533">
                  <c:v>19015.162559241187</c:v>
                </c:pt>
                <c:pt idx="534">
                  <c:v>18819.129955537657</c:v>
                </c:pt>
                <c:pt idx="535">
                  <c:v>18623.097351834123</c:v>
                </c:pt>
                <c:pt idx="536">
                  <c:v>18427.064748130597</c:v>
                </c:pt>
                <c:pt idx="537">
                  <c:v>18231.032144427063</c:v>
                </c:pt>
                <c:pt idx="538">
                  <c:v>18034.999540723529</c:v>
                </c:pt>
                <c:pt idx="539">
                  <c:v>17838.966937020006</c:v>
                </c:pt>
                <c:pt idx="540">
                  <c:v>17642.934333316472</c:v>
                </c:pt>
                <c:pt idx="541">
                  <c:v>17446.901729612946</c:v>
                </c:pt>
                <c:pt idx="542">
                  <c:v>17250.869125909419</c:v>
                </c:pt>
                <c:pt idx="543">
                  <c:v>17054.836522205886</c:v>
                </c:pt>
                <c:pt idx="544">
                  <c:v>16858.803918502359</c:v>
                </c:pt>
                <c:pt idx="545">
                  <c:v>16662.771314798822</c:v>
                </c:pt>
                <c:pt idx="546">
                  <c:v>16466.738711095291</c:v>
                </c:pt>
                <c:pt idx="547">
                  <c:v>16270.706107391761</c:v>
                </c:pt>
                <c:pt idx="548">
                  <c:v>16074.673503688235</c:v>
                </c:pt>
                <c:pt idx="549">
                  <c:v>15878.640899984704</c:v>
                </c:pt>
                <c:pt idx="550">
                  <c:v>15682.608296281178</c:v>
                </c:pt>
                <c:pt idx="551">
                  <c:v>15486.575692577642</c:v>
                </c:pt>
                <c:pt idx="552">
                  <c:v>15290.543088874116</c:v>
                </c:pt>
                <c:pt idx="553">
                  <c:v>15094.510485170586</c:v>
                </c:pt>
                <c:pt idx="554">
                  <c:v>14898.477881467059</c:v>
                </c:pt>
                <c:pt idx="555">
                  <c:v>14702.445277763522</c:v>
                </c:pt>
                <c:pt idx="556">
                  <c:v>14506.412674059991</c:v>
                </c:pt>
                <c:pt idx="557">
                  <c:v>14310.380070356465</c:v>
                </c:pt>
                <c:pt idx="558">
                  <c:v>14114.347466652933</c:v>
                </c:pt>
                <c:pt idx="559">
                  <c:v>13918.314862949408</c:v>
                </c:pt>
                <c:pt idx="560">
                  <c:v>13722.282259245872</c:v>
                </c:pt>
                <c:pt idx="561">
                  <c:v>13526.249655542348</c:v>
                </c:pt>
                <c:pt idx="562">
                  <c:v>13330.217051838816</c:v>
                </c:pt>
                <c:pt idx="563">
                  <c:v>13134.184448135291</c:v>
                </c:pt>
                <c:pt idx="564">
                  <c:v>12938.151844431755</c:v>
                </c:pt>
                <c:pt idx="565">
                  <c:v>12742.119240728229</c:v>
                </c:pt>
                <c:pt idx="566">
                  <c:v>12546.086637024689</c:v>
                </c:pt>
                <c:pt idx="567">
                  <c:v>12350.054033321165</c:v>
                </c:pt>
                <c:pt idx="568">
                  <c:v>12154.021429617633</c:v>
                </c:pt>
                <c:pt idx="569">
                  <c:v>11957.988825914106</c:v>
                </c:pt>
                <c:pt idx="570">
                  <c:v>11761.956222210571</c:v>
                </c:pt>
                <c:pt idx="571">
                  <c:v>11565.923618507044</c:v>
                </c:pt>
                <c:pt idx="572">
                  <c:v>11369.891014803514</c:v>
                </c:pt>
                <c:pt idx="573">
                  <c:v>11173.858411099987</c:v>
                </c:pt>
                <c:pt idx="574">
                  <c:v>10977.825807396455</c:v>
                </c:pt>
                <c:pt idx="575">
                  <c:v>10781.793203692925</c:v>
                </c:pt>
                <c:pt idx="576">
                  <c:v>10585.760599989388</c:v>
                </c:pt>
                <c:pt idx="577">
                  <c:v>10389.727996285863</c:v>
                </c:pt>
                <c:pt idx="578">
                  <c:v>10193.695392582336</c:v>
                </c:pt>
                <c:pt idx="579">
                  <c:v>9997.6627888788043</c:v>
                </c:pt>
                <c:pt idx="580">
                  <c:v>9801.630185175276</c:v>
                </c:pt>
                <c:pt idx="581">
                  <c:v>9605.5975814717422</c:v>
                </c:pt>
                <c:pt idx="582">
                  <c:v>9409.5649777682174</c:v>
                </c:pt>
                <c:pt idx="583">
                  <c:v>9213.5323740646854</c:v>
                </c:pt>
                <c:pt idx="584">
                  <c:v>9017.4997703611607</c:v>
                </c:pt>
                <c:pt idx="585">
                  <c:v>8821.4671666576232</c:v>
                </c:pt>
                <c:pt idx="586">
                  <c:v>8625.4345629541003</c:v>
                </c:pt>
                <c:pt idx="587">
                  <c:v>8429.4019592505592</c:v>
                </c:pt>
                <c:pt idx="588">
                  <c:v>8233.3693555470345</c:v>
                </c:pt>
                <c:pt idx="589">
                  <c:v>8037.3367518435034</c:v>
                </c:pt>
                <c:pt idx="590">
                  <c:v>7841.3041481399787</c:v>
                </c:pt>
                <c:pt idx="591">
                  <c:v>7645.2715444364449</c:v>
                </c:pt>
                <c:pt idx="592">
                  <c:v>7449.2389407329129</c:v>
                </c:pt>
                <c:pt idx="593">
                  <c:v>7253.2063370293799</c:v>
                </c:pt>
                <c:pt idx="594">
                  <c:v>7057.1737333258543</c:v>
                </c:pt>
                <c:pt idx="595">
                  <c:v>6861.1411296223232</c:v>
                </c:pt>
                <c:pt idx="596">
                  <c:v>6665.1085259187976</c:v>
                </c:pt>
                <c:pt idx="597">
                  <c:v>6469.0759222152719</c:v>
                </c:pt>
                <c:pt idx="598">
                  <c:v>6273.0433185117327</c:v>
                </c:pt>
                <c:pt idx="599">
                  <c:v>6077.010714808207</c:v>
                </c:pt>
                <c:pt idx="600">
                  <c:v>5880.9781111046741</c:v>
                </c:pt>
                <c:pt idx="601">
                  <c:v>5684.9455074011421</c:v>
                </c:pt>
                <c:pt idx="602">
                  <c:v>5488.912903697611</c:v>
                </c:pt>
                <c:pt idx="603">
                  <c:v>5292.8802999940854</c:v>
                </c:pt>
                <c:pt idx="604">
                  <c:v>5096.8476962905524</c:v>
                </c:pt>
                <c:pt idx="605">
                  <c:v>4900.8150925870286</c:v>
                </c:pt>
                <c:pt idx="606">
                  <c:v>4704.7824888834957</c:v>
                </c:pt>
                <c:pt idx="607">
                  <c:v>4508.7498851799701</c:v>
                </c:pt>
                <c:pt idx="608">
                  <c:v>4312.7172814764308</c:v>
                </c:pt>
                <c:pt idx="609">
                  <c:v>4116.6846777729052</c:v>
                </c:pt>
                <c:pt idx="610">
                  <c:v>3920.6520740693736</c:v>
                </c:pt>
                <c:pt idx="611">
                  <c:v>3724.6194703658421</c:v>
                </c:pt>
                <c:pt idx="612">
                  <c:v>3528.5868666623087</c:v>
                </c:pt>
                <c:pt idx="613">
                  <c:v>3332.5542629587831</c:v>
                </c:pt>
                <c:pt idx="614">
                  <c:v>3136.5216592552533</c:v>
                </c:pt>
                <c:pt idx="615">
                  <c:v>2940.4890555517263</c:v>
                </c:pt>
                <c:pt idx="616">
                  <c:v>2744.4564518481993</c:v>
                </c:pt>
                <c:pt idx="617">
                  <c:v>2548.4238481446678</c:v>
                </c:pt>
                <c:pt idx="618">
                  <c:v>2352.3912444411426</c:v>
                </c:pt>
                <c:pt idx="619">
                  <c:v>2156.3586407376047</c:v>
                </c:pt>
                <c:pt idx="620">
                  <c:v>1960.3260370340774</c:v>
                </c:pt>
                <c:pt idx="621">
                  <c:v>1764.2934333305377</c:v>
                </c:pt>
                <c:pt idx="622">
                  <c:v>1568.2608296270125</c:v>
                </c:pt>
                <c:pt idx="623">
                  <c:v>1372.228225923481</c:v>
                </c:pt>
                <c:pt idx="624">
                  <c:v>1176.1956222199558</c:v>
                </c:pt>
                <c:pt idx="625">
                  <c:v>980.16301851642424</c:v>
                </c:pt>
                <c:pt idx="626">
                  <c:v>784.13041481289702</c:v>
                </c:pt>
                <c:pt idx="627">
                  <c:v>588.09781110936729</c:v>
                </c:pt>
                <c:pt idx="628">
                  <c:v>392.06520740584205</c:v>
                </c:pt>
                <c:pt idx="629">
                  <c:v>196.03260370230237</c:v>
                </c:pt>
                <c:pt idx="630">
                  <c:v>1.2292062313639895E-9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A0-4787-A723-41D70A8D2B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3474511"/>
        <c:axId val="2133475759"/>
      </c:scatterChart>
      <c:valAx>
        <c:axId val="2133474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33475759"/>
        <c:crosses val="autoZero"/>
        <c:crossBetween val="midCat"/>
      </c:valAx>
      <c:valAx>
        <c:axId val="213347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334745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Teq(x)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7'!$J$54:$J$684</c:f>
              <c:numCache>
                <c:formatCode>General</c:formatCode>
                <c:ptCount val="631"/>
                <c:pt idx="0">
                  <c:v>643.60278070864217</c:v>
                </c:pt>
                <c:pt idx="1">
                  <c:v>643.60278070864217</c:v>
                </c:pt>
                <c:pt idx="2">
                  <c:v>643.60278070864217</c:v>
                </c:pt>
                <c:pt idx="3">
                  <c:v>643.60278070864217</c:v>
                </c:pt>
                <c:pt idx="4">
                  <c:v>643.60278070864217</c:v>
                </c:pt>
                <c:pt idx="5">
                  <c:v>643.60278070864217</c:v>
                </c:pt>
                <c:pt idx="6">
                  <c:v>643.60278070864217</c:v>
                </c:pt>
                <c:pt idx="7">
                  <c:v>643.60278070864217</c:v>
                </c:pt>
                <c:pt idx="8">
                  <c:v>643.60278070864217</c:v>
                </c:pt>
                <c:pt idx="9">
                  <c:v>643.60278070864217</c:v>
                </c:pt>
                <c:pt idx="10">
                  <c:v>643.60278070864217</c:v>
                </c:pt>
                <c:pt idx="11">
                  <c:v>643.60278070864217</c:v>
                </c:pt>
                <c:pt idx="12">
                  <c:v>643.60278070864217</c:v>
                </c:pt>
                <c:pt idx="13">
                  <c:v>643.60278070864217</c:v>
                </c:pt>
                <c:pt idx="14">
                  <c:v>643.60278070864217</c:v>
                </c:pt>
                <c:pt idx="15">
                  <c:v>643.60278070864217</c:v>
                </c:pt>
                <c:pt idx="16">
                  <c:v>643.60278070864217</c:v>
                </c:pt>
                <c:pt idx="17">
                  <c:v>643.60278070864217</c:v>
                </c:pt>
                <c:pt idx="18">
                  <c:v>643.60278070864217</c:v>
                </c:pt>
                <c:pt idx="19">
                  <c:v>643.60278070864217</c:v>
                </c:pt>
                <c:pt idx="20">
                  <c:v>643.60278070864217</c:v>
                </c:pt>
                <c:pt idx="21">
                  <c:v>643.60278070864217</c:v>
                </c:pt>
                <c:pt idx="22">
                  <c:v>643.60278070864217</c:v>
                </c:pt>
                <c:pt idx="23">
                  <c:v>643.60278070864217</c:v>
                </c:pt>
                <c:pt idx="24">
                  <c:v>643.60278070864217</c:v>
                </c:pt>
                <c:pt idx="25">
                  <c:v>643.60278070864217</c:v>
                </c:pt>
                <c:pt idx="26">
                  <c:v>643.60278070864217</c:v>
                </c:pt>
                <c:pt idx="27">
                  <c:v>643.60278070864217</c:v>
                </c:pt>
                <c:pt idx="28">
                  <c:v>643.60278070864217</c:v>
                </c:pt>
                <c:pt idx="29">
                  <c:v>643.60278070864217</c:v>
                </c:pt>
                <c:pt idx="30">
                  <c:v>643.60278070864217</c:v>
                </c:pt>
                <c:pt idx="31">
                  <c:v>643.60278070864217</c:v>
                </c:pt>
                <c:pt idx="32">
                  <c:v>643.60278070864217</c:v>
                </c:pt>
                <c:pt idx="33">
                  <c:v>643.60278070864217</c:v>
                </c:pt>
                <c:pt idx="34">
                  <c:v>643.60278070864217</c:v>
                </c:pt>
                <c:pt idx="35">
                  <c:v>643.60278070864217</c:v>
                </c:pt>
                <c:pt idx="36">
                  <c:v>643.60278070864217</c:v>
                </c:pt>
                <c:pt idx="37">
                  <c:v>643.60278070864217</c:v>
                </c:pt>
                <c:pt idx="38">
                  <c:v>643.60278070864217</c:v>
                </c:pt>
                <c:pt idx="39">
                  <c:v>643.60278070864217</c:v>
                </c:pt>
                <c:pt idx="40">
                  <c:v>643.60278070864217</c:v>
                </c:pt>
                <c:pt idx="41">
                  <c:v>643.60278070864217</c:v>
                </c:pt>
                <c:pt idx="42">
                  <c:v>643.60278070864217</c:v>
                </c:pt>
                <c:pt idx="43">
                  <c:v>643.60278070864217</c:v>
                </c:pt>
                <c:pt idx="44">
                  <c:v>643.60278070864217</c:v>
                </c:pt>
                <c:pt idx="45">
                  <c:v>643.60278070864217</c:v>
                </c:pt>
                <c:pt idx="46">
                  <c:v>643.60278070864217</c:v>
                </c:pt>
                <c:pt idx="47">
                  <c:v>643.60278070864217</c:v>
                </c:pt>
                <c:pt idx="48">
                  <c:v>643.60278070864217</c:v>
                </c:pt>
                <c:pt idx="49">
                  <c:v>643.60278070864217</c:v>
                </c:pt>
                <c:pt idx="50">
                  <c:v>643.60278070864217</c:v>
                </c:pt>
                <c:pt idx="51">
                  <c:v>643.60278070864217</c:v>
                </c:pt>
                <c:pt idx="52">
                  <c:v>643.60278070864217</c:v>
                </c:pt>
                <c:pt idx="53">
                  <c:v>643.60278070864217</c:v>
                </c:pt>
                <c:pt idx="54">
                  <c:v>643.60278070864217</c:v>
                </c:pt>
                <c:pt idx="55">
                  <c:v>643.60278070864217</c:v>
                </c:pt>
                <c:pt idx="56">
                  <c:v>643.60278070864217</c:v>
                </c:pt>
                <c:pt idx="57">
                  <c:v>643.60278070864217</c:v>
                </c:pt>
                <c:pt idx="58">
                  <c:v>643.60278070864217</c:v>
                </c:pt>
                <c:pt idx="59">
                  <c:v>643.60278070864217</c:v>
                </c:pt>
                <c:pt idx="60">
                  <c:v>643.60278070864217</c:v>
                </c:pt>
                <c:pt idx="61">
                  <c:v>643.60278070864217</c:v>
                </c:pt>
                <c:pt idx="62">
                  <c:v>643.60278070864217</c:v>
                </c:pt>
                <c:pt idx="63">
                  <c:v>643.60278070864217</c:v>
                </c:pt>
                <c:pt idx="64">
                  <c:v>643.60278070864217</c:v>
                </c:pt>
                <c:pt idx="65">
                  <c:v>643.60278070864217</c:v>
                </c:pt>
                <c:pt idx="66">
                  <c:v>643.60278070864217</c:v>
                </c:pt>
                <c:pt idx="67">
                  <c:v>643.60278070864217</c:v>
                </c:pt>
                <c:pt idx="68">
                  <c:v>643.60278070864217</c:v>
                </c:pt>
                <c:pt idx="69">
                  <c:v>643.60278070864217</c:v>
                </c:pt>
                <c:pt idx="70">
                  <c:v>643.60278070864217</c:v>
                </c:pt>
                <c:pt idx="71">
                  <c:v>643.60278070864217</c:v>
                </c:pt>
                <c:pt idx="72">
                  <c:v>643.60278070864217</c:v>
                </c:pt>
                <c:pt idx="73">
                  <c:v>643.60278070864217</c:v>
                </c:pt>
                <c:pt idx="74">
                  <c:v>643.60278070864217</c:v>
                </c:pt>
                <c:pt idx="75">
                  <c:v>643.60278070864217</c:v>
                </c:pt>
                <c:pt idx="76">
                  <c:v>643.60278070864217</c:v>
                </c:pt>
                <c:pt idx="77">
                  <c:v>643.60278070864217</c:v>
                </c:pt>
                <c:pt idx="78">
                  <c:v>643.60278070864217</c:v>
                </c:pt>
                <c:pt idx="79">
                  <c:v>643.60278070864217</c:v>
                </c:pt>
                <c:pt idx="80">
                  <c:v>643.60278070864217</c:v>
                </c:pt>
                <c:pt idx="81">
                  <c:v>643.60278070864217</c:v>
                </c:pt>
                <c:pt idx="82">
                  <c:v>643.60278070864217</c:v>
                </c:pt>
                <c:pt idx="83">
                  <c:v>643.60278070864217</c:v>
                </c:pt>
                <c:pt idx="84">
                  <c:v>643.60278070864217</c:v>
                </c:pt>
                <c:pt idx="85">
                  <c:v>643.60278070864217</c:v>
                </c:pt>
                <c:pt idx="86">
                  <c:v>643.60278070864217</c:v>
                </c:pt>
                <c:pt idx="87">
                  <c:v>643.60278070864217</c:v>
                </c:pt>
                <c:pt idx="88">
                  <c:v>643.60278070864217</c:v>
                </c:pt>
                <c:pt idx="89">
                  <c:v>643.60278070864217</c:v>
                </c:pt>
                <c:pt idx="90">
                  <c:v>643.60278070864217</c:v>
                </c:pt>
                <c:pt idx="91">
                  <c:v>643.60278070864217</c:v>
                </c:pt>
                <c:pt idx="92">
                  <c:v>643.60278070864217</c:v>
                </c:pt>
                <c:pt idx="93">
                  <c:v>643.60278070864217</c:v>
                </c:pt>
                <c:pt idx="94">
                  <c:v>643.60278070864217</c:v>
                </c:pt>
                <c:pt idx="95">
                  <c:v>643.60278070864217</c:v>
                </c:pt>
                <c:pt idx="96">
                  <c:v>643.60278070864217</c:v>
                </c:pt>
                <c:pt idx="97">
                  <c:v>643.60278070864217</c:v>
                </c:pt>
                <c:pt idx="98">
                  <c:v>643.60278070864217</c:v>
                </c:pt>
                <c:pt idx="99">
                  <c:v>643.60278070864217</c:v>
                </c:pt>
                <c:pt idx="100">
                  <c:v>643.60278070864217</c:v>
                </c:pt>
                <c:pt idx="101">
                  <c:v>643.60278070864217</c:v>
                </c:pt>
                <c:pt idx="102">
                  <c:v>643.60278070864217</c:v>
                </c:pt>
                <c:pt idx="103">
                  <c:v>643.60278070864217</c:v>
                </c:pt>
                <c:pt idx="104">
                  <c:v>643.60278070864217</c:v>
                </c:pt>
                <c:pt idx="105">
                  <c:v>643.60278070864217</c:v>
                </c:pt>
                <c:pt idx="106">
                  <c:v>643.60278070864217</c:v>
                </c:pt>
                <c:pt idx="107">
                  <c:v>643.60278070864217</c:v>
                </c:pt>
                <c:pt idx="108">
                  <c:v>643.60278070864217</c:v>
                </c:pt>
                <c:pt idx="109">
                  <c:v>643.60278070864217</c:v>
                </c:pt>
                <c:pt idx="110">
                  <c:v>643.60278070864217</c:v>
                </c:pt>
                <c:pt idx="111">
                  <c:v>643.60278070864217</c:v>
                </c:pt>
                <c:pt idx="112">
                  <c:v>643.60278070864217</c:v>
                </c:pt>
                <c:pt idx="113">
                  <c:v>643.60278070864217</c:v>
                </c:pt>
                <c:pt idx="114">
                  <c:v>643.60278070864217</c:v>
                </c:pt>
                <c:pt idx="115">
                  <c:v>643.60278070864217</c:v>
                </c:pt>
                <c:pt idx="116">
                  <c:v>643.60278070864217</c:v>
                </c:pt>
                <c:pt idx="117">
                  <c:v>643.60278070864217</c:v>
                </c:pt>
                <c:pt idx="118">
                  <c:v>643.60278070864217</c:v>
                </c:pt>
                <c:pt idx="119">
                  <c:v>643.60278070864217</c:v>
                </c:pt>
                <c:pt idx="120">
                  <c:v>643.60278070864217</c:v>
                </c:pt>
                <c:pt idx="121">
                  <c:v>643.60278070864217</c:v>
                </c:pt>
                <c:pt idx="122">
                  <c:v>643.60278070864217</c:v>
                </c:pt>
                <c:pt idx="123">
                  <c:v>643.60278070864217</c:v>
                </c:pt>
                <c:pt idx="124">
                  <c:v>643.60278070864217</c:v>
                </c:pt>
                <c:pt idx="125">
                  <c:v>643.60278070864217</c:v>
                </c:pt>
                <c:pt idx="126">
                  <c:v>643.60278070864217</c:v>
                </c:pt>
                <c:pt idx="127">
                  <c:v>643.60278070864217</c:v>
                </c:pt>
                <c:pt idx="128">
                  <c:v>643.60278070864217</c:v>
                </c:pt>
                <c:pt idx="129">
                  <c:v>643.60278070864217</c:v>
                </c:pt>
                <c:pt idx="130">
                  <c:v>643.60278070864217</c:v>
                </c:pt>
                <c:pt idx="131">
                  <c:v>643.60278070864217</c:v>
                </c:pt>
                <c:pt idx="132">
                  <c:v>643.60278070864217</c:v>
                </c:pt>
                <c:pt idx="133">
                  <c:v>643.60278070864217</c:v>
                </c:pt>
                <c:pt idx="134">
                  <c:v>643.60278070864217</c:v>
                </c:pt>
                <c:pt idx="135">
                  <c:v>643.60278070864217</c:v>
                </c:pt>
                <c:pt idx="136">
                  <c:v>643.60278070864217</c:v>
                </c:pt>
                <c:pt idx="137">
                  <c:v>643.60278070864217</c:v>
                </c:pt>
                <c:pt idx="138">
                  <c:v>643.60278070864217</c:v>
                </c:pt>
                <c:pt idx="139">
                  <c:v>643.60278070864217</c:v>
                </c:pt>
                <c:pt idx="140">
                  <c:v>643.60278070864217</c:v>
                </c:pt>
                <c:pt idx="141">
                  <c:v>643.60278070864217</c:v>
                </c:pt>
                <c:pt idx="142">
                  <c:v>643.60278070864217</c:v>
                </c:pt>
                <c:pt idx="143">
                  <c:v>643.60278070864217</c:v>
                </c:pt>
                <c:pt idx="144">
                  <c:v>643.60278070864217</c:v>
                </c:pt>
                <c:pt idx="145">
                  <c:v>643.60278070864217</c:v>
                </c:pt>
                <c:pt idx="146">
                  <c:v>643.60278070864217</c:v>
                </c:pt>
                <c:pt idx="147">
                  <c:v>643.60278070864217</c:v>
                </c:pt>
                <c:pt idx="148">
                  <c:v>643.60278070864217</c:v>
                </c:pt>
                <c:pt idx="149">
                  <c:v>643.60278070864217</c:v>
                </c:pt>
                <c:pt idx="150">
                  <c:v>643.60278070864217</c:v>
                </c:pt>
                <c:pt idx="151">
                  <c:v>643.60278070864217</c:v>
                </c:pt>
                <c:pt idx="152">
                  <c:v>643.60278070864217</c:v>
                </c:pt>
                <c:pt idx="153">
                  <c:v>643.60278070864217</c:v>
                </c:pt>
                <c:pt idx="154">
                  <c:v>643.60278070864217</c:v>
                </c:pt>
                <c:pt idx="155">
                  <c:v>643.60278070864217</c:v>
                </c:pt>
                <c:pt idx="156">
                  <c:v>643.60278070864217</c:v>
                </c:pt>
                <c:pt idx="157">
                  <c:v>643.60278070864217</c:v>
                </c:pt>
                <c:pt idx="158">
                  <c:v>643.60278070864217</c:v>
                </c:pt>
                <c:pt idx="159">
                  <c:v>643.60278070864217</c:v>
                </c:pt>
                <c:pt idx="160">
                  <c:v>643.60278070864217</c:v>
                </c:pt>
                <c:pt idx="161">
                  <c:v>643.60278070864217</c:v>
                </c:pt>
                <c:pt idx="162">
                  <c:v>643.60278070864217</c:v>
                </c:pt>
                <c:pt idx="163">
                  <c:v>643.60278070864217</c:v>
                </c:pt>
                <c:pt idx="164">
                  <c:v>643.60278070864217</c:v>
                </c:pt>
                <c:pt idx="165">
                  <c:v>643.60278070864217</c:v>
                </c:pt>
                <c:pt idx="166">
                  <c:v>643.60278070864217</c:v>
                </c:pt>
                <c:pt idx="167">
                  <c:v>643.60278070864217</c:v>
                </c:pt>
                <c:pt idx="168">
                  <c:v>643.60278070864217</c:v>
                </c:pt>
                <c:pt idx="169">
                  <c:v>643.60278070864217</c:v>
                </c:pt>
                <c:pt idx="170">
                  <c:v>643.60278070864217</c:v>
                </c:pt>
                <c:pt idx="171">
                  <c:v>643.60278070864217</c:v>
                </c:pt>
                <c:pt idx="172">
                  <c:v>643.60278070864217</c:v>
                </c:pt>
                <c:pt idx="173">
                  <c:v>643.60278070864217</c:v>
                </c:pt>
                <c:pt idx="174">
                  <c:v>643.60278070864217</c:v>
                </c:pt>
                <c:pt idx="175">
                  <c:v>643.60278070864217</c:v>
                </c:pt>
                <c:pt idx="176">
                  <c:v>643.60278070864217</c:v>
                </c:pt>
                <c:pt idx="177">
                  <c:v>643.60278070864217</c:v>
                </c:pt>
                <c:pt idx="178">
                  <c:v>643.60278070864217</c:v>
                </c:pt>
                <c:pt idx="179">
                  <c:v>643.60278070864217</c:v>
                </c:pt>
                <c:pt idx="180">
                  <c:v>726.33248673678577</c:v>
                </c:pt>
                <c:pt idx="181">
                  <c:v>726.33248673678577</c:v>
                </c:pt>
                <c:pt idx="182">
                  <c:v>726.33248673678577</c:v>
                </c:pt>
                <c:pt idx="183">
                  <c:v>726.33248673678577</c:v>
                </c:pt>
                <c:pt idx="184">
                  <c:v>726.33248673678577</c:v>
                </c:pt>
                <c:pt idx="185">
                  <c:v>726.33248673678577</c:v>
                </c:pt>
                <c:pt idx="186">
                  <c:v>726.33248673678577</c:v>
                </c:pt>
                <c:pt idx="187">
                  <c:v>726.33248673678577</c:v>
                </c:pt>
                <c:pt idx="188">
                  <c:v>726.33248673678577</c:v>
                </c:pt>
                <c:pt idx="189">
                  <c:v>726.33248673678577</c:v>
                </c:pt>
                <c:pt idx="190">
                  <c:v>726.33248673678577</c:v>
                </c:pt>
                <c:pt idx="191">
                  <c:v>726.33248673678577</c:v>
                </c:pt>
                <c:pt idx="192">
                  <c:v>726.33248673678577</c:v>
                </c:pt>
                <c:pt idx="193">
                  <c:v>726.33248673678577</c:v>
                </c:pt>
                <c:pt idx="194">
                  <c:v>726.33248673678577</c:v>
                </c:pt>
                <c:pt idx="195">
                  <c:v>726.33248673678577</c:v>
                </c:pt>
                <c:pt idx="196">
                  <c:v>726.33248673678577</c:v>
                </c:pt>
                <c:pt idx="197">
                  <c:v>726.33248673678577</c:v>
                </c:pt>
                <c:pt idx="198">
                  <c:v>726.33248673678577</c:v>
                </c:pt>
                <c:pt idx="199">
                  <c:v>726.33248673678577</c:v>
                </c:pt>
                <c:pt idx="200">
                  <c:v>726.33248673678577</c:v>
                </c:pt>
                <c:pt idx="201">
                  <c:v>726.33248673678577</c:v>
                </c:pt>
                <c:pt idx="202">
                  <c:v>726.33248673678577</c:v>
                </c:pt>
                <c:pt idx="203">
                  <c:v>726.33248673678577</c:v>
                </c:pt>
                <c:pt idx="204">
                  <c:v>726.33248673678577</c:v>
                </c:pt>
                <c:pt idx="205">
                  <c:v>726.33248673678577</c:v>
                </c:pt>
                <c:pt idx="206">
                  <c:v>726.33248673678577</c:v>
                </c:pt>
                <c:pt idx="207">
                  <c:v>726.33248673678577</c:v>
                </c:pt>
                <c:pt idx="208">
                  <c:v>726.33248673678577</c:v>
                </c:pt>
                <c:pt idx="209">
                  <c:v>726.33248673678577</c:v>
                </c:pt>
                <c:pt idx="210">
                  <c:v>726.33248673678577</c:v>
                </c:pt>
                <c:pt idx="211">
                  <c:v>726.33248673678577</c:v>
                </c:pt>
                <c:pt idx="212">
                  <c:v>726.33248673678577</c:v>
                </c:pt>
                <c:pt idx="213">
                  <c:v>726.33248673678577</c:v>
                </c:pt>
                <c:pt idx="214">
                  <c:v>726.33248673678577</c:v>
                </c:pt>
                <c:pt idx="215">
                  <c:v>726.33248673678577</c:v>
                </c:pt>
                <c:pt idx="216">
                  <c:v>726.33248673678577</c:v>
                </c:pt>
                <c:pt idx="217">
                  <c:v>726.33248673678577</c:v>
                </c:pt>
                <c:pt idx="218">
                  <c:v>726.33248673678577</c:v>
                </c:pt>
                <c:pt idx="219">
                  <c:v>726.33248673678577</c:v>
                </c:pt>
                <c:pt idx="220">
                  <c:v>726.33248673678577</c:v>
                </c:pt>
                <c:pt idx="221">
                  <c:v>726.33248673678577</c:v>
                </c:pt>
                <c:pt idx="222">
                  <c:v>726.33248673678577</c:v>
                </c:pt>
                <c:pt idx="223">
                  <c:v>726.33248673678577</c:v>
                </c:pt>
                <c:pt idx="224">
                  <c:v>726.33248673678577</c:v>
                </c:pt>
                <c:pt idx="225">
                  <c:v>726.33248673678577</c:v>
                </c:pt>
                <c:pt idx="226">
                  <c:v>726.33248673678577</c:v>
                </c:pt>
                <c:pt idx="227">
                  <c:v>726.33248673678577</c:v>
                </c:pt>
                <c:pt idx="228">
                  <c:v>726.33248673678577</c:v>
                </c:pt>
                <c:pt idx="229">
                  <c:v>726.33248673678577</c:v>
                </c:pt>
                <c:pt idx="230">
                  <c:v>726.33248673678577</c:v>
                </c:pt>
                <c:pt idx="231">
                  <c:v>726.33248673678577</c:v>
                </c:pt>
                <c:pt idx="232">
                  <c:v>726.33248673678577</c:v>
                </c:pt>
                <c:pt idx="233">
                  <c:v>726.33248673678577</c:v>
                </c:pt>
                <c:pt idx="234">
                  <c:v>726.33248673678577</c:v>
                </c:pt>
                <c:pt idx="235">
                  <c:v>726.33248673678577</c:v>
                </c:pt>
                <c:pt idx="236">
                  <c:v>726.33248673678577</c:v>
                </c:pt>
                <c:pt idx="237">
                  <c:v>726.33248673678577</c:v>
                </c:pt>
                <c:pt idx="238">
                  <c:v>726.33248673678577</c:v>
                </c:pt>
                <c:pt idx="239">
                  <c:v>726.33248673678577</c:v>
                </c:pt>
                <c:pt idx="240">
                  <c:v>726.33248673678577</c:v>
                </c:pt>
                <c:pt idx="241">
                  <c:v>726.33248673678577</c:v>
                </c:pt>
                <c:pt idx="242">
                  <c:v>726.33248673678577</c:v>
                </c:pt>
                <c:pt idx="243">
                  <c:v>726.33248673678577</c:v>
                </c:pt>
                <c:pt idx="244">
                  <c:v>726.33248673678577</c:v>
                </c:pt>
                <c:pt idx="245">
                  <c:v>726.33248673678577</c:v>
                </c:pt>
                <c:pt idx="246">
                  <c:v>726.33248673678577</c:v>
                </c:pt>
                <c:pt idx="247">
                  <c:v>726.33248673678577</c:v>
                </c:pt>
                <c:pt idx="248">
                  <c:v>726.33248673678577</c:v>
                </c:pt>
                <c:pt idx="249">
                  <c:v>726.33248673678577</c:v>
                </c:pt>
                <c:pt idx="250">
                  <c:v>726.33248673678577</c:v>
                </c:pt>
                <c:pt idx="251">
                  <c:v>726.33248673678577</c:v>
                </c:pt>
                <c:pt idx="252">
                  <c:v>726.33248673678577</c:v>
                </c:pt>
                <c:pt idx="253">
                  <c:v>726.33248673678577</c:v>
                </c:pt>
                <c:pt idx="254">
                  <c:v>726.33248673678577</c:v>
                </c:pt>
                <c:pt idx="255">
                  <c:v>726.33248673678577</c:v>
                </c:pt>
                <c:pt idx="256">
                  <c:v>726.33248673678577</c:v>
                </c:pt>
                <c:pt idx="257">
                  <c:v>726.33248673678577</c:v>
                </c:pt>
                <c:pt idx="258">
                  <c:v>726.33248673678577</c:v>
                </c:pt>
                <c:pt idx="259">
                  <c:v>726.33248673678577</c:v>
                </c:pt>
                <c:pt idx="260">
                  <c:v>726.33248673678577</c:v>
                </c:pt>
                <c:pt idx="261">
                  <c:v>726.33248673678577</c:v>
                </c:pt>
                <c:pt idx="262">
                  <c:v>726.33248673678577</c:v>
                </c:pt>
                <c:pt idx="263">
                  <c:v>726.33248673678577</c:v>
                </c:pt>
                <c:pt idx="264">
                  <c:v>726.33248673678577</c:v>
                </c:pt>
                <c:pt idx="265">
                  <c:v>726.33248673678577</c:v>
                </c:pt>
                <c:pt idx="266">
                  <c:v>726.33248673678577</c:v>
                </c:pt>
                <c:pt idx="267">
                  <c:v>726.33248673678577</c:v>
                </c:pt>
                <c:pt idx="268">
                  <c:v>726.33248673678577</c:v>
                </c:pt>
                <c:pt idx="269">
                  <c:v>726.33248673678577</c:v>
                </c:pt>
                <c:pt idx="270">
                  <c:v>726.33248673678577</c:v>
                </c:pt>
                <c:pt idx="271">
                  <c:v>726.33248673678577</c:v>
                </c:pt>
                <c:pt idx="272">
                  <c:v>726.33248673678577</c:v>
                </c:pt>
                <c:pt idx="273">
                  <c:v>726.33248673678577</c:v>
                </c:pt>
                <c:pt idx="274">
                  <c:v>726.33248673678577</c:v>
                </c:pt>
                <c:pt idx="275">
                  <c:v>726.33248673678577</c:v>
                </c:pt>
                <c:pt idx="276">
                  <c:v>726.33248673678577</c:v>
                </c:pt>
                <c:pt idx="277">
                  <c:v>726.33248673678577</c:v>
                </c:pt>
                <c:pt idx="278">
                  <c:v>726.33248673678577</c:v>
                </c:pt>
                <c:pt idx="279">
                  <c:v>726.33248673678577</c:v>
                </c:pt>
                <c:pt idx="280">
                  <c:v>726.33248673678577</c:v>
                </c:pt>
                <c:pt idx="281">
                  <c:v>726.33248673678577</c:v>
                </c:pt>
                <c:pt idx="282">
                  <c:v>726.33248673678577</c:v>
                </c:pt>
                <c:pt idx="283">
                  <c:v>726.33248673678577</c:v>
                </c:pt>
                <c:pt idx="284">
                  <c:v>726.33248673678577</c:v>
                </c:pt>
                <c:pt idx="285">
                  <c:v>726.33248673678577</c:v>
                </c:pt>
                <c:pt idx="286">
                  <c:v>726.33248673678577</c:v>
                </c:pt>
                <c:pt idx="287">
                  <c:v>726.33248673678577</c:v>
                </c:pt>
                <c:pt idx="288">
                  <c:v>726.33248673678577</c:v>
                </c:pt>
                <c:pt idx="289">
                  <c:v>726.33248673678577</c:v>
                </c:pt>
                <c:pt idx="290">
                  <c:v>726.33248673678577</c:v>
                </c:pt>
                <c:pt idx="291">
                  <c:v>726.33248673678577</c:v>
                </c:pt>
                <c:pt idx="292">
                  <c:v>726.33248673678577</c:v>
                </c:pt>
                <c:pt idx="293">
                  <c:v>726.33248673678577</c:v>
                </c:pt>
                <c:pt idx="294">
                  <c:v>726.33248673678577</c:v>
                </c:pt>
                <c:pt idx="295">
                  <c:v>726.33248673678577</c:v>
                </c:pt>
                <c:pt idx="296">
                  <c:v>726.33248673678577</c:v>
                </c:pt>
                <c:pt idx="297">
                  <c:v>726.33248673678577</c:v>
                </c:pt>
                <c:pt idx="298">
                  <c:v>726.33248673678577</c:v>
                </c:pt>
                <c:pt idx="299">
                  <c:v>726.33248673678577</c:v>
                </c:pt>
                <c:pt idx="300">
                  <c:v>726.33248673678577</c:v>
                </c:pt>
                <c:pt idx="301">
                  <c:v>726.33248673678577</c:v>
                </c:pt>
                <c:pt idx="302">
                  <c:v>726.33248673678577</c:v>
                </c:pt>
                <c:pt idx="303">
                  <c:v>726.33248673678577</c:v>
                </c:pt>
                <c:pt idx="304">
                  <c:v>726.33248673678577</c:v>
                </c:pt>
                <c:pt idx="305">
                  <c:v>726.33248673678577</c:v>
                </c:pt>
                <c:pt idx="306">
                  <c:v>726.33248673678577</c:v>
                </c:pt>
                <c:pt idx="307">
                  <c:v>726.33248673678577</c:v>
                </c:pt>
                <c:pt idx="308">
                  <c:v>726.33248673678577</c:v>
                </c:pt>
                <c:pt idx="309">
                  <c:v>726.33248673678577</c:v>
                </c:pt>
                <c:pt idx="310">
                  <c:v>726.33248673678577</c:v>
                </c:pt>
                <c:pt idx="311">
                  <c:v>726.33248673678577</c:v>
                </c:pt>
                <c:pt idx="312">
                  <c:v>726.33248673678577</c:v>
                </c:pt>
                <c:pt idx="313">
                  <c:v>726.33248673678577</c:v>
                </c:pt>
                <c:pt idx="314">
                  <c:v>726.33248673678577</c:v>
                </c:pt>
                <c:pt idx="315">
                  <c:v>726.33248673678577</c:v>
                </c:pt>
                <c:pt idx="316">
                  <c:v>726.33248673678577</c:v>
                </c:pt>
                <c:pt idx="317">
                  <c:v>726.33248673678577</c:v>
                </c:pt>
                <c:pt idx="318">
                  <c:v>726.33248673678577</c:v>
                </c:pt>
                <c:pt idx="319">
                  <c:v>726.33248673678577</c:v>
                </c:pt>
                <c:pt idx="320">
                  <c:v>726.33248673678577</c:v>
                </c:pt>
                <c:pt idx="321">
                  <c:v>726.33248673678577</c:v>
                </c:pt>
                <c:pt idx="322">
                  <c:v>726.33248673678577</c:v>
                </c:pt>
                <c:pt idx="323">
                  <c:v>726.33248673678577</c:v>
                </c:pt>
                <c:pt idx="324">
                  <c:v>726.33248673678577</c:v>
                </c:pt>
                <c:pt idx="325">
                  <c:v>726.33248673678577</c:v>
                </c:pt>
                <c:pt idx="326">
                  <c:v>726.33248673678577</c:v>
                </c:pt>
                <c:pt idx="327">
                  <c:v>726.33248673678577</c:v>
                </c:pt>
                <c:pt idx="328">
                  <c:v>726.33248673678577</c:v>
                </c:pt>
                <c:pt idx="329">
                  <c:v>726.33248673678577</c:v>
                </c:pt>
                <c:pt idx="330">
                  <c:v>726.33248673678577</c:v>
                </c:pt>
                <c:pt idx="331">
                  <c:v>726.33248673678577</c:v>
                </c:pt>
                <c:pt idx="332">
                  <c:v>726.33248673678577</c:v>
                </c:pt>
                <c:pt idx="333">
                  <c:v>726.33248673678577</c:v>
                </c:pt>
                <c:pt idx="334">
                  <c:v>726.33248673678577</c:v>
                </c:pt>
                <c:pt idx="335">
                  <c:v>726.33248673678577</c:v>
                </c:pt>
                <c:pt idx="336">
                  <c:v>726.33248673678577</c:v>
                </c:pt>
                <c:pt idx="337">
                  <c:v>726.33248673678577</c:v>
                </c:pt>
                <c:pt idx="338">
                  <c:v>726.33248673678577</c:v>
                </c:pt>
                <c:pt idx="339">
                  <c:v>726.33248673678577</c:v>
                </c:pt>
                <c:pt idx="340">
                  <c:v>726.33248673678577</c:v>
                </c:pt>
                <c:pt idx="341">
                  <c:v>726.33248673678577</c:v>
                </c:pt>
                <c:pt idx="342">
                  <c:v>726.33248673678577</c:v>
                </c:pt>
                <c:pt idx="343">
                  <c:v>726.33248673678577</c:v>
                </c:pt>
                <c:pt idx="344">
                  <c:v>726.33248673678577</c:v>
                </c:pt>
                <c:pt idx="345">
                  <c:v>726.33248673678577</c:v>
                </c:pt>
                <c:pt idx="346">
                  <c:v>726.33248673678577</c:v>
                </c:pt>
                <c:pt idx="347">
                  <c:v>726.33248673678577</c:v>
                </c:pt>
                <c:pt idx="348">
                  <c:v>726.33248673678577</c:v>
                </c:pt>
                <c:pt idx="349">
                  <c:v>726.33248673678577</c:v>
                </c:pt>
                <c:pt idx="350">
                  <c:v>726.33248673678577</c:v>
                </c:pt>
                <c:pt idx="351">
                  <c:v>726.33248673678577</c:v>
                </c:pt>
                <c:pt idx="352">
                  <c:v>726.33248673678577</c:v>
                </c:pt>
                <c:pt idx="353">
                  <c:v>726.33248673678577</c:v>
                </c:pt>
                <c:pt idx="354">
                  <c:v>726.33248673678577</c:v>
                </c:pt>
                <c:pt idx="355">
                  <c:v>726.33248673678577</c:v>
                </c:pt>
                <c:pt idx="356">
                  <c:v>726.33248673678577</c:v>
                </c:pt>
                <c:pt idx="357">
                  <c:v>726.33248673678577</c:v>
                </c:pt>
                <c:pt idx="358">
                  <c:v>726.33248673678577</c:v>
                </c:pt>
                <c:pt idx="359">
                  <c:v>726.33248673678577</c:v>
                </c:pt>
                <c:pt idx="360">
                  <c:v>726.33248673678577</c:v>
                </c:pt>
                <c:pt idx="361">
                  <c:v>726.33248673678577</c:v>
                </c:pt>
                <c:pt idx="362">
                  <c:v>726.33248673678577</c:v>
                </c:pt>
                <c:pt idx="363">
                  <c:v>726.33248673678577</c:v>
                </c:pt>
                <c:pt idx="364">
                  <c:v>726.33248673678577</c:v>
                </c:pt>
                <c:pt idx="365">
                  <c:v>726.33248673678577</c:v>
                </c:pt>
                <c:pt idx="366">
                  <c:v>726.33248673678577</c:v>
                </c:pt>
                <c:pt idx="367">
                  <c:v>726.33248673678577</c:v>
                </c:pt>
                <c:pt idx="368">
                  <c:v>726.33248673678577</c:v>
                </c:pt>
                <c:pt idx="369">
                  <c:v>726.33248673678577</c:v>
                </c:pt>
                <c:pt idx="370">
                  <c:v>726.33248673678577</c:v>
                </c:pt>
                <c:pt idx="371">
                  <c:v>726.33248673678577</c:v>
                </c:pt>
                <c:pt idx="372">
                  <c:v>726.33248673678577</c:v>
                </c:pt>
                <c:pt idx="373">
                  <c:v>726.33248673678577</c:v>
                </c:pt>
                <c:pt idx="374">
                  <c:v>726.33248673678577</c:v>
                </c:pt>
                <c:pt idx="375">
                  <c:v>726.33248673678577</c:v>
                </c:pt>
                <c:pt idx="376">
                  <c:v>726.33248673678577</c:v>
                </c:pt>
                <c:pt idx="377">
                  <c:v>726.33248673678577</c:v>
                </c:pt>
                <c:pt idx="378">
                  <c:v>726.33248673678577</c:v>
                </c:pt>
                <c:pt idx="379">
                  <c:v>726.33248673678577</c:v>
                </c:pt>
                <c:pt idx="380">
                  <c:v>726.33248673678577</c:v>
                </c:pt>
                <c:pt idx="381">
                  <c:v>726.33248673678577</c:v>
                </c:pt>
                <c:pt idx="382">
                  <c:v>726.33248673678577</c:v>
                </c:pt>
                <c:pt idx="383">
                  <c:v>726.33248673678577</c:v>
                </c:pt>
                <c:pt idx="384">
                  <c:v>726.33248673678577</c:v>
                </c:pt>
                <c:pt idx="385">
                  <c:v>726.33248673678577</c:v>
                </c:pt>
                <c:pt idx="386">
                  <c:v>726.33248673678577</c:v>
                </c:pt>
                <c:pt idx="387">
                  <c:v>726.33248673678577</c:v>
                </c:pt>
                <c:pt idx="388">
                  <c:v>726.33248673678577</c:v>
                </c:pt>
                <c:pt idx="389">
                  <c:v>726.33248673678577</c:v>
                </c:pt>
                <c:pt idx="390">
                  <c:v>726.33248673678577</c:v>
                </c:pt>
                <c:pt idx="391">
                  <c:v>726.33248673678577</c:v>
                </c:pt>
                <c:pt idx="392">
                  <c:v>726.33248673678577</c:v>
                </c:pt>
                <c:pt idx="393">
                  <c:v>726.33248673678577</c:v>
                </c:pt>
                <c:pt idx="394">
                  <c:v>726.33248673678577</c:v>
                </c:pt>
                <c:pt idx="395">
                  <c:v>726.33248673678577</c:v>
                </c:pt>
                <c:pt idx="396">
                  <c:v>726.33248673678577</c:v>
                </c:pt>
                <c:pt idx="397">
                  <c:v>726.33248673678577</c:v>
                </c:pt>
                <c:pt idx="398">
                  <c:v>726.33248673678577</c:v>
                </c:pt>
                <c:pt idx="399">
                  <c:v>726.33248673678577</c:v>
                </c:pt>
                <c:pt idx="400">
                  <c:v>726.33248673678577</c:v>
                </c:pt>
                <c:pt idx="401">
                  <c:v>726.33248673678577</c:v>
                </c:pt>
                <c:pt idx="402">
                  <c:v>726.33248673678577</c:v>
                </c:pt>
                <c:pt idx="403">
                  <c:v>726.33248673678577</c:v>
                </c:pt>
                <c:pt idx="404">
                  <c:v>726.33248673678577</c:v>
                </c:pt>
                <c:pt idx="405">
                  <c:v>726.33248673678577</c:v>
                </c:pt>
                <c:pt idx="406">
                  <c:v>726.33248673678577</c:v>
                </c:pt>
                <c:pt idx="407">
                  <c:v>726.33248673678577</c:v>
                </c:pt>
                <c:pt idx="408">
                  <c:v>726.33248673678577</c:v>
                </c:pt>
                <c:pt idx="409">
                  <c:v>726.33248673678577</c:v>
                </c:pt>
                <c:pt idx="410">
                  <c:v>726.33248673678577</c:v>
                </c:pt>
                <c:pt idx="411">
                  <c:v>726.33248673678577</c:v>
                </c:pt>
                <c:pt idx="412">
                  <c:v>726.33248673678577</c:v>
                </c:pt>
                <c:pt idx="413">
                  <c:v>726.33248673678577</c:v>
                </c:pt>
                <c:pt idx="414">
                  <c:v>726.33248673678577</c:v>
                </c:pt>
                <c:pt idx="415">
                  <c:v>726.33248673678577</c:v>
                </c:pt>
                <c:pt idx="416">
                  <c:v>726.33248673678577</c:v>
                </c:pt>
                <c:pt idx="417">
                  <c:v>726.33248673678577</c:v>
                </c:pt>
                <c:pt idx="418">
                  <c:v>726.33248673678577</c:v>
                </c:pt>
                <c:pt idx="419">
                  <c:v>726.33248673678577</c:v>
                </c:pt>
                <c:pt idx="420">
                  <c:v>726.33248673678577</c:v>
                </c:pt>
                <c:pt idx="421">
                  <c:v>726.33248673678577</c:v>
                </c:pt>
                <c:pt idx="422">
                  <c:v>726.33248673678577</c:v>
                </c:pt>
                <c:pt idx="423">
                  <c:v>726.33248673678577</c:v>
                </c:pt>
                <c:pt idx="424">
                  <c:v>726.33248673678577</c:v>
                </c:pt>
                <c:pt idx="425">
                  <c:v>726.33248673678577</c:v>
                </c:pt>
                <c:pt idx="426">
                  <c:v>726.33248673678577</c:v>
                </c:pt>
                <c:pt idx="427">
                  <c:v>726.33248673678577</c:v>
                </c:pt>
                <c:pt idx="428">
                  <c:v>726.33248673678577</c:v>
                </c:pt>
                <c:pt idx="429">
                  <c:v>726.33248673678577</c:v>
                </c:pt>
                <c:pt idx="430">
                  <c:v>726.33248673678577</c:v>
                </c:pt>
                <c:pt idx="431">
                  <c:v>726.33248673678577</c:v>
                </c:pt>
                <c:pt idx="432">
                  <c:v>726.33248673678577</c:v>
                </c:pt>
                <c:pt idx="433">
                  <c:v>726.33248673678577</c:v>
                </c:pt>
                <c:pt idx="434">
                  <c:v>726.33248673678577</c:v>
                </c:pt>
                <c:pt idx="435">
                  <c:v>726.33248673678577</c:v>
                </c:pt>
                <c:pt idx="436">
                  <c:v>726.33248673678577</c:v>
                </c:pt>
                <c:pt idx="437">
                  <c:v>726.33248673678577</c:v>
                </c:pt>
                <c:pt idx="438">
                  <c:v>726.33248673678577</c:v>
                </c:pt>
                <c:pt idx="439">
                  <c:v>726.33248673678577</c:v>
                </c:pt>
                <c:pt idx="440">
                  <c:v>726.33248673678577</c:v>
                </c:pt>
                <c:pt idx="441">
                  <c:v>726.33248673678577</c:v>
                </c:pt>
                <c:pt idx="442">
                  <c:v>726.33248673678577</c:v>
                </c:pt>
                <c:pt idx="443">
                  <c:v>726.33248673678577</c:v>
                </c:pt>
                <c:pt idx="444">
                  <c:v>726.33248673678577</c:v>
                </c:pt>
                <c:pt idx="445">
                  <c:v>726.33248673678577</c:v>
                </c:pt>
                <c:pt idx="446">
                  <c:v>726.33248673678577</c:v>
                </c:pt>
                <c:pt idx="447">
                  <c:v>726.33248673678577</c:v>
                </c:pt>
                <c:pt idx="448">
                  <c:v>726.33248673678577</c:v>
                </c:pt>
                <c:pt idx="449">
                  <c:v>726.33248673678577</c:v>
                </c:pt>
                <c:pt idx="450">
                  <c:v>1960.3260370352721</c:v>
                </c:pt>
                <c:pt idx="451">
                  <c:v>1960.3260370352721</c:v>
                </c:pt>
                <c:pt idx="452">
                  <c:v>1960.3260370352721</c:v>
                </c:pt>
                <c:pt idx="453">
                  <c:v>1960.3260370352721</c:v>
                </c:pt>
                <c:pt idx="454">
                  <c:v>1960.3260370352721</c:v>
                </c:pt>
                <c:pt idx="455">
                  <c:v>1960.3260370352721</c:v>
                </c:pt>
                <c:pt idx="456">
                  <c:v>1960.3260370352721</c:v>
                </c:pt>
                <c:pt idx="457">
                  <c:v>1960.3260370352721</c:v>
                </c:pt>
                <c:pt idx="458">
                  <c:v>1960.3260370352721</c:v>
                </c:pt>
                <c:pt idx="459">
                  <c:v>1960.3260370352721</c:v>
                </c:pt>
                <c:pt idx="460">
                  <c:v>1960.3260370352721</c:v>
                </c:pt>
                <c:pt idx="461">
                  <c:v>1960.3260370352721</c:v>
                </c:pt>
                <c:pt idx="462">
                  <c:v>1960.3260370352721</c:v>
                </c:pt>
                <c:pt idx="463">
                  <c:v>1960.3260370352721</c:v>
                </c:pt>
                <c:pt idx="464">
                  <c:v>1960.3260370352721</c:v>
                </c:pt>
                <c:pt idx="465">
                  <c:v>1960.3260370352721</c:v>
                </c:pt>
                <c:pt idx="466">
                  <c:v>1960.3260370352721</c:v>
                </c:pt>
                <c:pt idx="467">
                  <c:v>1960.3260370352721</c:v>
                </c:pt>
                <c:pt idx="468">
                  <c:v>1960.3260370352721</c:v>
                </c:pt>
                <c:pt idx="469">
                  <c:v>1960.3260370352721</c:v>
                </c:pt>
                <c:pt idx="470">
                  <c:v>1960.3260370352721</c:v>
                </c:pt>
                <c:pt idx="471">
                  <c:v>1960.3260370352721</c:v>
                </c:pt>
                <c:pt idx="472">
                  <c:v>1960.3260370352721</c:v>
                </c:pt>
                <c:pt idx="473">
                  <c:v>1960.3260370352721</c:v>
                </c:pt>
                <c:pt idx="474">
                  <c:v>1960.3260370352721</c:v>
                </c:pt>
                <c:pt idx="475">
                  <c:v>1960.3260370352721</c:v>
                </c:pt>
                <c:pt idx="476">
                  <c:v>1960.3260370352721</c:v>
                </c:pt>
                <c:pt idx="477">
                  <c:v>1960.3260370352721</c:v>
                </c:pt>
                <c:pt idx="478">
                  <c:v>1960.3260370352721</c:v>
                </c:pt>
                <c:pt idx="479">
                  <c:v>1960.3260370352721</c:v>
                </c:pt>
                <c:pt idx="480">
                  <c:v>1960.3260370352721</c:v>
                </c:pt>
                <c:pt idx="481">
                  <c:v>1960.3260370352721</c:v>
                </c:pt>
                <c:pt idx="482">
                  <c:v>1960.3260370352721</c:v>
                </c:pt>
                <c:pt idx="483">
                  <c:v>1960.3260370352721</c:v>
                </c:pt>
                <c:pt idx="484">
                  <c:v>1960.3260370352721</c:v>
                </c:pt>
                <c:pt idx="485">
                  <c:v>1960.3260370352721</c:v>
                </c:pt>
                <c:pt idx="486">
                  <c:v>1960.3260370352721</c:v>
                </c:pt>
                <c:pt idx="487">
                  <c:v>1960.3260370352721</c:v>
                </c:pt>
                <c:pt idx="488">
                  <c:v>1960.3260370352721</c:v>
                </c:pt>
                <c:pt idx="489">
                  <c:v>1960.3260370352721</c:v>
                </c:pt>
                <c:pt idx="490">
                  <c:v>1960.3260370352721</c:v>
                </c:pt>
                <c:pt idx="491">
                  <c:v>1960.3260370352721</c:v>
                </c:pt>
                <c:pt idx="492">
                  <c:v>1960.3260370352721</c:v>
                </c:pt>
                <c:pt idx="493">
                  <c:v>1960.3260370352721</c:v>
                </c:pt>
                <c:pt idx="494">
                  <c:v>1960.3260370352721</c:v>
                </c:pt>
                <c:pt idx="495">
                  <c:v>1960.3260370352721</c:v>
                </c:pt>
                <c:pt idx="496">
                  <c:v>1960.3260370352721</c:v>
                </c:pt>
                <c:pt idx="497">
                  <c:v>1960.3260370352721</c:v>
                </c:pt>
                <c:pt idx="498">
                  <c:v>1960.3260370352721</c:v>
                </c:pt>
                <c:pt idx="499">
                  <c:v>1960.3260370352721</c:v>
                </c:pt>
                <c:pt idx="500">
                  <c:v>1960.3260370352721</c:v>
                </c:pt>
                <c:pt idx="501">
                  <c:v>1960.3260370352721</c:v>
                </c:pt>
                <c:pt idx="502">
                  <c:v>1960.3260370352721</c:v>
                </c:pt>
                <c:pt idx="503">
                  <c:v>1960.3260370352721</c:v>
                </c:pt>
                <c:pt idx="504">
                  <c:v>1960.3260370352721</c:v>
                </c:pt>
                <c:pt idx="505">
                  <c:v>1960.3260370352721</c:v>
                </c:pt>
                <c:pt idx="506">
                  <c:v>1960.3260370352721</c:v>
                </c:pt>
                <c:pt idx="507">
                  <c:v>1960.3260370352721</c:v>
                </c:pt>
                <c:pt idx="508">
                  <c:v>1960.3260370352721</c:v>
                </c:pt>
                <c:pt idx="509">
                  <c:v>1960.3260370352721</c:v>
                </c:pt>
                <c:pt idx="510">
                  <c:v>1960.3260370352721</c:v>
                </c:pt>
                <c:pt idx="511">
                  <c:v>1960.3260370352721</c:v>
                </c:pt>
                <c:pt idx="512">
                  <c:v>1960.3260370352721</c:v>
                </c:pt>
                <c:pt idx="513">
                  <c:v>1960.3260370352721</c:v>
                </c:pt>
                <c:pt idx="514">
                  <c:v>1960.3260370352721</c:v>
                </c:pt>
                <c:pt idx="515">
                  <c:v>1960.3260370352721</c:v>
                </c:pt>
                <c:pt idx="516">
                  <c:v>1960.3260370352721</c:v>
                </c:pt>
                <c:pt idx="517">
                  <c:v>1960.3260370352721</c:v>
                </c:pt>
                <c:pt idx="518">
                  <c:v>1960.3260370352721</c:v>
                </c:pt>
                <c:pt idx="519">
                  <c:v>1960.3260370352721</c:v>
                </c:pt>
                <c:pt idx="520">
                  <c:v>1960.3260370352721</c:v>
                </c:pt>
                <c:pt idx="521">
                  <c:v>1960.3260370352721</c:v>
                </c:pt>
                <c:pt idx="522">
                  <c:v>1960.3260370352721</c:v>
                </c:pt>
                <c:pt idx="523">
                  <c:v>1960.3260370352721</c:v>
                </c:pt>
                <c:pt idx="524">
                  <c:v>1960.3260370352721</c:v>
                </c:pt>
                <c:pt idx="525">
                  <c:v>1960.3260370352721</c:v>
                </c:pt>
                <c:pt idx="526">
                  <c:v>1960.3260370352721</c:v>
                </c:pt>
                <c:pt idx="527">
                  <c:v>1960.3260370352721</c:v>
                </c:pt>
                <c:pt idx="528">
                  <c:v>1960.3260370352721</c:v>
                </c:pt>
                <c:pt idx="529">
                  <c:v>1960.3260370352721</c:v>
                </c:pt>
                <c:pt idx="530">
                  <c:v>1960.3260370352721</c:v>
                </c:pt>
                <c:pt idx="531">
                  <c:v>1960.3260370352721</c:v>
                </c:pt>
                <c:pt idx="532">
                  <c:v>1960.3260370352721</c:v>
                </c:pt>
                <c:pt idx="533">
                  <c:v>1960.3260370352721</c:v>
                </c:pt>
                <c:pt idx="534">
                  <c:v>1960.3260370352721</c:v>
                </c:pt>
                <c:pt idx="535">
                  <c:v>1960.3260370352721</c:v>
                </c:pt>
                <c:pt idx="536">
                  <c:v>1960.3260370352721</c:v>
                </c:pt>
                <c:pt idx="537">
                  <c:v>1960.3260370352721</c:v>
                </c:pt>
                <c:pt idx="538">
                  <c:v>1960.3260370352721</c:v>
                </c:pt>
                <c:pt idx="539">
                  <c:v>1960.3260370352721</c:v>
                </c:pt>
                <c:pt idx="540">
                  <c:v>1960.3260370352721</c:v>
                </c:pt>
                <c:pt idx="541">
                  <c:v>1960.3260370352721</c:v>
                </c:pt>
                <c:pt idx="542">
                  <c:v>1960.3260370352721</c:v>
                </c:pt>
                <c:pt idx="543">
                  <c:v>1960.3260370352721</c:v>
                </c:pt>
                <c:pt idx="544">
                  <c:v>1960.3260370352721</c:v>
                </c:pt>
                <c:pt idx="545">
                  <c:v>1960.3260370352721</c:v>
                </c:pt>
                <c:pt idx="546">
                  <c:v>1960.3260370352721</c:v>
                </c:pt>
                <c:pt idx="547">
                  <c:v>1960.3260370352721</c:v>
                </c:pt>
                <c:pt idx="548">
                  <c:v>1960.3260370352721</c:v>
                </c:pt>
                <c:pt idx="549">
                  <c:v>1960.3260370352721</c:v>
                </c:pt>
                <c:pt idx="550">
                  <c:v>1960.3260370352721</c:v>
                </c:pt>
                <c:pt idx="551">
                  <c:v>1960.3260370352721</c:v>
                </c:pt>
                <c:pt idx="552">
                  <c:v>1960.3260370352721</c:v>
                </c:pt>
                <c:pt idx="553">
                  <c:v>1960.3260370352721</c:v>
                </c:pt>
                <c:pt idx="554">
                  <c:v>1960.3260370352721</c:v>
                </c:pt>
                <c:pt idx="555">
                  <c:v>1960.3260370352721</c:v>
                </c:pt>
                <c:pt idx="556">
                  <c:v>1960.3260370352721</c:v>
                </c:pt>
                <c:pt idx="557">
                  <c:v>1960.3260370352721</c:v>
                </c:pt>
                <c:pt idx="558">
                  <c:v>1960.3260370352721</c:v>
                </c:pt>
                <c:pt idx="559">
                  <c:v>1960.3260370352721</c:v>
                </c:pt>
                <c:pt idx="560">
                  <c:v>1960.3260370352721</c:v>
                </c:pt>
                <c:pt idx="561">
                  <c:v>1960.3260370352721</c:v>
                </c:pt>
                <c:pt idx="562">
                  <c:v>1960.3260370352721</c:v>
                </c:pt>
                <c:pt idx="563">
                  <c:v>1960.3260370352721</c:v>
                </c:pt>
                <c:pt idx="564">
                  <c:v>1960.3260370352721</c:v>
                </c:pt>
                <c:pt idx="565">
                  <c:v>1960.3260370352721</c:v>
                </c:pt>
                <c:pt idx="566">
                  <c:v>1960.3260370352721</c:v>
                </c:pt>
                <c:pt idx="567">
                  <c:v>1960.3260370352721</c:v>
                </c:pt>
                <c:pt idx="568">
                  <c:v>1960.3260370352721</c:v>
                </c:pt>
                <c:pt idx="569">
                  <c:v>1960.3260370352721</c:v>
                </c:pt>
                <c:pt idx="570">
                  <c:v>1960.3260370352721</c:v>
                </c:pt>
                <c:pt idx="571">
                  <c:v>1960.3260370352721</c:v>
                </c:pt>
                <c:pt idx="572">
                  <c:v>1960.3260370352721</c:v>
                </c:pt>
                <c:pt idx="573">
                  <c:v>1960.3260370352721</c:v>
                </c:pt>
                <c:pt idx="574">
                  <c:v>1960.3260370352721</c:v>
                </c:pt>
                <c:pt idx="575">
                  <c:v>1960.3260370352721</c:v>
                </c:pt>
                <c:pt idx="576">
                  <c:v>1960.3260370352721</c:v>
                </c:pt>
                <c:pt idx="577">
                  <c:v>1960.3260370352721</c:v>
                </c:pt>
                <c:pt idx="578">
                  <c:v>1960.3260370352721</c:v>
                </c:pt>
                <c:pt idx="579">
                  <c:v>1960.3260370352721</c:v>
                </c:pt>
                <c:pt idx="580">
                  <c:v>1960.3260370352721</c:v>
                </c:pt>
                <c:pt idx="581">
                  <c:v>1960.3260370352721</c:v>
                </c:pt>
                <c:pt idx="582">
                  <c:v>1960.3260370352721</c:v>
                </c:pt>
                <c:pt idx="583">
                  <c:v>1960.3260370352721</c:v>
                </c:pt>
                <c:pt idx="584">
                  <c:v>1960.3260370352721</c:v>
                </c:pt>
                <c:pt idx="585">
                  <c:v>1960.3260370352721</c:v>
                </c:pt>
                <c:pt idx="586">
                  <c:v>1960.3260370352721</c:v>
                </c:pt>
                <c:pt idx="587">
                  <c:v>1960.3260370352721</c:v>
                </c:pt>
                <c:pt idx="588">
                  <c:v>1960.3260370352721</c:v>
                </c:pt>
                <c:pt idx="589">
                  <c:v>1960.3260370352721</c:v>
                </c:pt>
                <c:pt idx="590">
                  <c:v>1960.3260370352721</c:v>
                </c:pt>
                <c:pt idx="591">
                  <c:v>1960.3260370352721</c:v>
                </c:pt>
                <c:pt idx="592">
                  <c:v>1960.3260370352721</c:v>
                </c:pt>
                <c:pt idx="593">
                  <c:v>1960.3260370352721</c:v>
                </c:pt>
                <c:pt idx="594">
                  <c:v>1960.3260370352721</c:v>
                </c:pt>
                <c:pt idx="595">
                  <c:v>1960.3260370352721</c:v>
                </c:pt>
                <c:pt idx="596">
                  <c:v>1960.3260370352721</c:v>
                </c:pt>
                <c:pt idx="597">
                  <c:v>1960.3260370352721</c:v>
                </c:pt>
                <c:pt idx="598">
                  <c:v>1960.3260370352721</c:v>
                </c:pt>
                <c:pt idx="599">
                  <c:v>1960.3260370352721</c:v>
                </c:pt>
                <c:pt idx="600">
                  <c:v>1960.3260370352721</c:v>
                </c:pt>
                <c:pt idx="601">
                  <c:v>1960.3260370352721</c:v>
                </c:pt>
                <c:pt idx="602">
                  <c:v>1960.3260370352721</c:v>
                </c:pt>
                <c:pt idx="603">
                  <c:v>1960.3260370352721</c:v>
                </c:pt>
                <c:pt idx="604">
                  <c:v>1960.3260370352721</c:v>
                </c:pt>
                <c:pt idx="605">
                  <c:v>1960.3260370352721</c:v>
                </c:pt>
                <c:pt idx="606">
                  <c:v>1960.3260370352721</c:v>
                </c:pt>
                <c:pt idx="607">
                  <c:v>1960.3260370352721</c:v>
                </c:pt>
                <c:pt idx="608">
                  <c:v>1960.3260370352721</c:v>
                </c:pt>
                <c:pt idx="609">
                  <c:v>1960.3260370352721</c:v>
                </c:pt>
                <c:pt idx="610">
                  <c:v>1960.3260370352721</c:v>
                </c:pt>
                <c:pt idx="611">
                  <c:v>1960.3260370352721</c:v>
                </c:pt>
                <c:pt idx="612">
                  <c:v>1960.3260370352721</c:v>
                </c:pt>
                <c:pt idx="613">
                  <c:v>1960.3260370352721</c:v>
                </c:pt>
                <c:pt idx="614">
                  <c:v>1960.3260370352721</c:v>
                </c:pt>
                <c:pt idx="615">
                  <c:v>1960.3260370352721</c:v>
                </c:pt>
                <c:pt idx="616">
                  <c:v>1960.3260370352721</c:v>
                </c:pt>
                <c:pt idx="617">
                  <c:v>1960.3260370352721</c:v>
                </c:pt>
                <c:pt idx="618">
                  <c:v>1960.3260370352721</c:v>
                </c:pt>
                <c:pt idx="619">
                  <c:v>1960.3260370352721</c:v>
                </c:pt>
                <c:pt idx="620">
                  <c:v>1960.3260370352721</c:v>
                </c:pt>
                <c:pt idx="621">
                  <c:v>1960.3260370352721</c:v>
                </c:pt>
                <c:pt idx="622">
                  <c:v>1960.3260370352721</c:v>
                </c:pt>
                <c:pt idx="623">
                  <c:v>1960.3260370352721</c:v>
                </c:pt>
                <c:pt idx="624">
                  <c:v>1960.3260370352721</c:v>
                </c:pt>
                <c:pt idx="625">
                  <c:v>1960.3260370352721</c:v>
                </c:pt>
                <c:pt idx="626">
                  <c:v>1960.3260370352721</c:v>
                </c:pt>
                <c:pt idx="627">
                  <c:v>1960.3260370352721</c:v>
                </c:pt>
                <c:pt idx="628">
                  <c:v>1960.3260370352721</c:v>
                </c:pt>
                <c:pt idx="629">
                  <c:v>1960.3260370352721</c:v>
                </c:pt>
                <c:pt idx="630">
                  <c:v>1960.3260370352721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158-4714-988C-BA34D30208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4312975"/>
        <c:axId val="2014313391"/>
      </c:scatterChart>
      <c:valAx>
        <c:axId val="20143129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4313391"/>
        <c:crosses val="autoZero"/>
        <c:crossBetween val="midCat"/>
      </c:valAx>
      <c:valAx>
        <c:axId val="201431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143129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y(x)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7'!$P$54:$P$684</c:f>
              <c:numCache>
                <c:formatCode>0.00E+00</c:formatCode>
                <c:ptCount val="631"/>
                <c:pt idx="0">
                  <c:v>2.9635010308048113E-3</c:v>
                </c:pt>
                <c:pt idx="1">
                  <c:v>2.943101030804811E-3</c:v>
                </c:pt>
                <c:pt idx="2">
                  <c:v>2.92270176836271E-3</c:v>
                </c:pt>
                <c:pt idx="3">
                  <c:v>2.9023039810364068E-3</c:v>
                </c:pt>
                <c:pt idx="4">
                  <c:v>2.8819084063838006E-3</c:v>
                </c:pt>
                <c:pt idx="5">
                  <c:v>2.8615157819627899E-3</c:v>
                </c:pt>
                <c:pt idx="6">
                  <c:v>2.841126845331274E-3</c:v>
                </c:pt>
                <c:pt idx="7">
                  <c:v>2.8207423340471513E-3</c:v>
                </c:pt>
                <c:pt idx="8">
                  <c:v>2.8003629856683211E-3</c:v>
                </c:pt>
                <c:pt idx="9">
                  <c:v>2.7799895377526827E-3</c:v>
                </c:pt>
                <c:pt idx="10">
                  <c:v>2.7596227278581346E-3</c:v>
                </c:pt>
                <c:pt idx="11">
                  <c:v>2.7392632935425753E-3</c:v>
                </c:pt>
                <c:pt idx="12">
                  <c:v>2.7189119723639047E-3</c:v>
                </c:pt>
                <c:pt idx="13">
                  <c:v>2.6985695018800215E-3</c:v>
                </c:pt>
                <c:pt idx="14">
                  <c:v>2.6782366196488241E-3</c:v>
                </c:pt>
                <c:pt idx="15">
                  <c:v>2.6579140632282108E-3</c:v>
                </c:pt>
                <c:pt idx="16">
                  <c:v>2.6376025701760827E-3</c:v>
                </c:pt>
                <c:pt idx="17">
                  <c:v>2.6173028780503375E-3</c:v>
                </c:pt>
                <c:pt idx="18">
                  <c:v>2.5970157244088734E-3</c:v>
                </c:pt>
                <c:pt idx="19">
                  <c:v>2.5767418468095899E-3</c:v>
                </c:pt>
                <c:pt idx="20">
                  <c:v>2.5564819828103871E-3</c:v>
                </c:pt>
                <c:pt idx="21">
                  <c:v>2.5362368699691617E-3</c:v>
                </c:pt>
                <c:pt idx="22">
                  <c:v>2.5160072458438147E-3</c:v>
                </c:pt>
                <c:pt idx="23">
                  <c:v>2.4957938479922438E-3</c:v>
                </c:pt>
                <c:pt idx="24">
                  <c:v>2.4755974139723481E-3</c:v>
                </c:pt>
                <c:pt idx="25">
                  <c:v>2.4554186813420271E-3</c:v>
                </c:pt>
                <c:pt idx="26">
                  <c:v>2.4352583876591791E-3</c:v>
                </c:pt>
                <c:pt idx="27">
                  <c:v>2.4151172704817035E-3</c:v>
                </c:pt>
                <c:pt idx="28">
                  <c:v>2.3949960673674978E-3</c:v>
                </c:pt>
                <c:pt idx="29">
                  <c:v>2.3748955158744631E-3</c:v>
                </c:pt>
                <c:pt idx="30">
                  <c:v>2.3548163535604969E-3</c:v>
                </c:pt>
                <c:pt idx="31">
                  <c:v>2.3347593179834985E-3</c:v>
                </c:pt>
                <c:pt idx="32">
                  <c:v>2.3147251467013673E-3</c:v>
                </c:pt>
                <c:pt idx="33">
                  <c:v>2.2947145772720017E-3</c:v>
                </c:pt>
                <c:pt idx="34">
                  <c:v>2.2747283472533001E-3</c:v>
                </c:pt>
                <c:pt idx="35">
                  <c:v>2.2547671942031626E-3</c:v>
                </c:pt>
                <c:pt idx="36">
                  <c:v>2.2348318556794878E-3</c:v>
                </c:pt>
                <c:pt idx="37">
                  <c:v>2.2149230692401741E-3</c:v>
                </c:pt>
                <c:pt idx="38">
                  <c:v>2.1950415724431198E-3</c:v>
                </c:pt>
                <c:pt idx="39">
                  <c:v>2.1751881028462261E-3</c:v>
                </c:pt>
                <c:pt idx="40">
                  <c:v>2.1553633980073905E-3</c:v>
                </c:pt>
                <c:pt idx="41">
                  <c:v>2.1355681954845114E-3</c:v>
                </c:pt>
                <c:pt idx="42">
                  <c:v>2.115803232835489E-3</c:v>
                </c:pt>
                <c:pt idx="43">
                  <c:v>2.0960692476182218E-3</c:v>
                </c:pt>
                <c:pt idx="44">
                  <c:v>2.0763669773906082E-3</c:v>
                </c:pt>
                <c:pt idx="45">
                  <c:v>2.0566971597105474E-3</c:v>
                </c:pt>
                <c:pt idx="46">
                  <c:v>2.037060532135938E-3</c:v>
                </c:pt>
                <c:pt idx="47">
                  <c:v>2.0174578322246801E-3</c:v>
                </c:pt>
                <c:pt idx="48">
                  <c:v>1.9978897975346721E-3</c:v>
                </c:pt>
                <c:pt idx="49">
                  <c:v>1.9783571656238116E-3</c:v>
                </c:pt>
                <c:pt idx="50">
                  <c:v>1.9588606740499992E-3</c:v>
                </c:pt>
                <c:pt idx="51">
                  <c:v>1.9394010603711329E-3</c:v>
                </c:pt>
                <c:pt idx="52">
                  <c:v>1.9199790621451122E-3</c:v>
                </c:pt>
                <c:pt idx="53">
                  <c:v>1.9005954169298361E-3</c:v>
                </c:pt>
                <c:pt idx="54">
                  <c:v>1.8812508622832026E-3</c:v>
                </c:pt>
                <c:pt idx="55">
                  <c:v>1.8619461357631116E-3</c:v>
                </c:pt>
                <c:pt idx="56">
                  <c:v>1.8426819749274618E-3</c:v>
                </c:pt>
                <c:pt idx="57">
                  <c:v>1.8234591173341519E-3</c:v>
                </c:pt>
                <c:pt idx="58">
                  <c:v>1.8042783005410808E-3</c:v>
                </c:pt>
                <c:pt idx="59">
                  <c:v>1.7851402621061477E-3</c:v>
                </c:pt>
                <c:pt idx="60">
                  <c:v>1.7660457395872514E-3</c:v>
                </c:pt>
                <c:pt idx="61">
                  <c:v>1.7469954705422908E-3</c:v>
                </c:pt>
                <c:pt idx="62">
                  <c:v>1.7279901925291647E-3</c:v>
                </c:pt>
                <c:pt idx="63">
                  <c:v>1.7090306431057722E-3</c:v>
                </c:pt>
                <c:pt idx="64">
                  <c:v>1.6901175598300123E-3</c:v>
                </c:pt>
                <c:pt idx="65">
                  <c:v>1.6712516802597835E-3</c:v>
                </c:pt>
                <c:pt idx="66">
                  <c:v>1.6524337419529854E-3</c:v>
                </c:pt>
                <c:pt idx="67">
                  <c:v>1.6336644824675166E-3</c:v>
                </c:pt>
                <c:pt idx="68">
                  <c:v>1.614944639361276E-3</c:v>
                </c:pt>
                <c:pt idx="69">
                  <c:v>1.5962749501921628E-3</c:v>
                </c:pt>
                <c:pt idx="70">
                  <c:v>1.5776561525180752E-3</c:v>
                </c:pt>
                <c:pt idx="71">
                  <c:v>1.5590889838969129E-3</c:v>
                </c:pt>
                <c:pt idx="72">
                  <c:v>1.5405741818865744E-3</c:v>
                </c:pt>
                <c:pt idx="73">
                  <c:v>1.5221124840449588E-3</c:v>
                </c:pt>
                <c:pt idx="74">
                  <c:v>1.503704627929965E-3</c:v>
                </c:pt>
                <c:pt idx="75">
                  <c:v>1.4853513510994921E-3</c:v>
                </c:pt>
                <c:pt idx="76">
                  <c:v>1.4670533911114389E-3</c:v>
                </c:pt>
                <c:pt idx="77">
                  <c:v>1.4488114855237039E-3</c:v>
                </c:pt>
                <c:pt idx="78">
                  <c:v>1.4306263718941862E-3</c:v>
                </c:pt>
                <c:pt idx="79">
                  <c:v>1.4124987877807854E-3</c:v>
                </c:pt>
                <c:pt idx="80">
                  <c:v>1.3944294707413996E-3</c:v>
                </c:pt>
                <c:pt idx="81">
                  <c:v>1.3764191583339285E-3</c:v>
                </c:pt>
                <c:pt idx="82">
                  <c:v>1.3584685881162706E-3</c:v>
                </c:pt>
                <c:pt idx="83">
                  <c:v>1.3405784976463246E-3</c:v>
                </c:pt>
                <c:pt idx="84">
                  <c:v>1.32274962448199E-3</c:v>
                </c:pt>
                <c:pt idx="85">
                  <c:v>1.3049827061811653E-3</c:v>
                </c:pt>
                <c:pt idx="86">
                  <c:v>1.2872784803017493E-3</c:v>
                </c:pt>
                <c:pt idx="87">
                  <c:v>1.2696376844016414E-3</c:v>
                </c:pt>
                <c:pt idx="88">
                  <c:v>1.2520610560387399E-3</c:v>
                </c:pt>
                <c:pt idx="89">
                  <c:v>1.2345493327709446E-3</c:v>
                </c:pt>
                <c:pt idx="90">
                  <c:v>1.2171032521561536E-3</c:v>
                </c:pt>
                <c:pt idx="91">
                  <c:v>1.1997235517522665E-3</c:v>
                </c:pt>
                <c:pt idx="92">
                  <c:v>1.1824109691171817E-3</c:v>
                </c:pt>
                <c:pt idx="93">
                  <c:v>1.1651662418087985E-3</c:v>
                </c:pt>
                <c:pt idx="94">
                  <c:v>1.1479901073850154E-3</c:v>
                </c:pt>
                <c:pt idx="95">
                  <c:v>1.1308833034037317E-3</c:v>
                </c:pt>
                <c:pt idx="96">
                  <c:v>1.1138465674228463E-3</c:v>
                </c:pt>
                <c:pt idx="97">
                  <c:v>1.0968806370002578E-3</c:v>
                </c:pt>
                <c:pt idx="98">
                  <c:v>1.0799862496938656E-3</c:v>
                </c:pt>
                <c:pt idx="99">
                  <c:v>1.0631641430615679E-3</c:v>
                </c:pt>
                <c:pt idx="100">
                  <c:v>1.0464150546612646E-3</c:v>
                </c:pt>
                <c:pt idx="101">
                  <c:v>1.029739722050854E-3</c:v>
                </c:pt>
                <c:pt idx="102">
                  <c:v>1.0131388827882351E-3</c:v>
                </c:pt>
                <c:pt idx="103">
                  <c:v>9.9661327443130725E-4</c:v>
                </c:pt>
                <c:pt idx="104">
                  <c:v>9.8016363453796887E-4</c:v>
                </c:pt>
                <c:pt idx="105">
                  <c:v>9.6379070066611938E-4</c:v>
                </c:pt>
                <c:pt idx="106">
                  <c:v>9.4749521037365699E-4</c:v>
                </c:pt>
                <c:pt idx="107">
                  <c:v>9.3127790121848113E-4</c:v>
                </c:pt>
                <c:pt idx="108">
                  <c:v>9.1513951075849066E-4</c:v>
                </c:pt>
                <c:pt idx="109">
                  <c:v>8.9908077655158445E-4</c:v>
                </c:pt>
                <c:pt idx="110">
                  <c:v>8.8310243615566148E-4</c:v>
                </c:pt>
                <c:pt idx="111">
                  <c:v>8.6720522712862051E-4</c:v>
                </c:pt>
                <c:pt idx="112">
                  <c:v>8.5138988702836084E-4</c:v>
                </c:pt>
                <c:pt idx="113">
                  <c:v>8.3565715341278092E-4</c:v>
                </c:pt>
                <c:pt idx="114">
                  <c:v>8.2000776383978015E-4</c:v>
                </c:pt>
                <c:pt idx="115">
                  <c:v>8.0444245586725719E-4</c:v>
                </c:pt>
                <c:pt idx="116">
                  <c:v>7.8896196705311101E-4</c:v>
                </c:pt>
                <c:pt idx="117">
                  <c:v>7.7356703495524059E-4</c:v>
                </c:pt>
                <c:pt idx="118">
                  <c:v>7.5825839713154482E-4</c:v>
                </c:pt>
                <c:pt idx="119">
                  <c:v>7.4303679113992254E-4</c:v>
                </c:pt>
                <c:pt idx="120">
                  <c:v>7.2790295453827275E-4</c:v>
                </c:pt>
                <c:pt idx="121">
                  <c:v>7.1285762488449442E-4</c:v>
                </c:pt>
                <c:pt idx="122">
                  <c:v>6.9790153973648642E-4</c:v>
                </c:pt>
                <c:pt idx="123">
                  <c:v>6.8303543665214784E-4</c:v>
                </c:pt>
                <c:pt idx="124">
                  <c:v>6.6826005318937733E-4</c:v>
                </c:pt>
                <c:pt idx="125">
                  <c:v>6.535761269060742E-4</c:v>
                </c:pt>
                <c:pt idx="126">
                  <c:v>6.3898439536013698E-4</c:v>
                </c:pt>
                <c:pt idx="127">
                  <c:v>6.2448559610946489E-4</c:v>
                </c:pt>
                <c:pt idx="128">
                  <c:v>6.1008046671195656E-4</c:v>
                </c:pt>
                <c:pt idx="129">
                  <c:v>5.9576974472551119E-4</c:v>
                </c:pt>
                <c:pt idx="130">
                  <c:v>5.8155416770802766E-4</c:v>
                </c:pt>
                <c:pt idx="131">
                  <c:v>5.6743447321740473E-4</c:v>
                </c:pt>
                <c:pt idx="132">
                  <c:v>5.5341139881154148E-4</c:v>
                </c:pt>
                <c:pt idx="133">
                  <c:v>5.39485682048337E-4</c:v>
                </c:pt>
                <c:pt idx="134">
                  <c:v>5.2565806048568984E-4</c:v>
                </c:pt>
                <c:pt idx="135">
                  <c:v>5.1192927168149896E-4</c:v>
                </c:pt>
                <c:pt idx="136">
                  <c:v>4.9830005319366347E-4</c:v>
                </c:pt>
                <c:pt idx="137">
                  <c:v>4.847711425800825E-4</c:v>
                </c:pt>
                <c:pt idx="138">
                  <c:v>4.713432773986546E-4</c:v>
                </c:pt>
                <c:pt idx="139">
                  <c:v>4.5801719520727901E-4</c:v>
                </c:pt>
                <c:pt idx="140">
                  <c:v>4.447936335638544E-4</c:v>
                </c:pt>
                <c:pt idx="141">
                  <c:v>4.3167333002627984E-4</c:v>
                </c:pt>
                <c:pt idx="142">
                  <c:v>4.1865702215245409E-4</c:v>
                </c:pt>
                <c:pt idx="143">
                  <c:v>4.0574544750027625E-4</c:v>
                </c:pt>
                <c:pt idx="144">
                  <c:v>3.9293934362764519E-4</c:v>
                </c:pt>
                <c:pt idx="145">
                  <c:v>3.8023944809245988E-4</c:v>
                </c:pt>
                <c:pt idx="146">
                  <c:v>3.676464984526192E-4</c:v>
                </c:pt>
                <c:pt idx="147">
                  <c:v>3.5516123226602211E-4</c:v>
                </c:pt>
                <c:pt idx="148">
                  <c:v>3.4278438709056756E-4</c:v>
                </c:pt>
                <c:pt idx="149">
                  <c:v>3.305167004841544E-4</c:v>
                </c:pt>
                <c:pt idx="150">
                  <c:v>3.1835891000468167E-4</c:v>
                </c:pt>
                <c:pt idx="151">
                  <c:v>3.0631175321004818E-4</c:v>
                </c:pt>
                <c:pt idx="152">
                  <c:v>2.9437596765815292E-4</c:v>
                </c:pt>
                <c:pt idx="153">
                  <c:v>2.8255229090689481E-4</c:v>
                </c:pt>
                <c:pt idx="154">
                  <c:v>2.7084146051417271E-4</c:v>
                </c:pt>
                <c:pt idx="155">
                  <c:v>2.5924421403788567E-4</c:v>
                </c:pt>
                <c:pt idx="156">
                  <c:v>2.4776128903593255E-4</c:v>
                </c:pt>
                <c:pt idx="157">
                  <c:v>2.3639342306621232E-4</c:v>
                </c:pt>
                <c:pt idx="158">
                  <c:v>2.2514135368662393E-4</c:v>
                </c:pt>
                <c:pt idx="159">
                  <c:v>2.1400581845506617E-4</c:v>
                </c:pt>
                <c:pt idx="160">
                  <c:v>2.0298755492943808E-4</c:v>
                </c:pt>
                <c:pt idx="161">
                  <c:v>1.9208730066763859E-4</c:v>
                </c:pt>
                <c:pt idx="162">
                  <c:v>1.8130579322756663E-4</c:v>
                </c:pt>
                <c:pt idx="163">
                  <c:v>1.7064377016712105E-4</c:v>
                </c:pt>
                <c:pt idx="164">
                  <c:v>1.6010196904420084E-4</c:v>
                </c:pt>
                <c:pt idx="165">
                  <c:v>1.4968112741670499E-4</c:v>
                </c:pt>
                <c:pt idx="166">
                  <c:v>1.3938198284253229E-4</c:v>
                </c:pt>
                <c:pt idx="167">
                  <c:v>1.2920527287958174E-4</c:v>
                </c:pt>
                <c:pt idx="168">
                  <c:v>1.191517350857523E-4</c:v>
                </c:pt>
                <c:pt idx="169">
                  <c:v>1.0922210701894287E-4</c:v>
                </c:pt>
                <c:pt idx="170">
                  <c:v>9.9417126237052347E-5</c:v>
                </c:pt>
                <c:pt idx="171">
                  <c:v>8.9737530297979694E-5</c:v>
                </c:pt>
                <c:pt idx="172">
                  <c:v>8.0184056759623833E-5</c:v>
                </c:pt>
                <c:pt idx="173">
                  <c:v>7.0757443179883688E-5</c:v>
                </c:pt>
                <c:pt idx="174">
                  <c:v>6.145842711665821E-5</c:v>
                </c:pt>
                <c:pt idx="175">
                  <c:v>5.2287746127846305E-5</c:v>
                </c:pt>
                <c:pt idx="176">
                  <c:v>4.3246137771346901E-5</c:v>
                </c:pt>
                <c:pt idx="177">
                  <c:v>3.4334339605058939E-5</c:v>
                </c:pt>
                <c:pt idx="178">
                  <c:v>2.5553089186881334E-5</c:v>
                </c:pt>
                <c:pt idx="179">
                  <c:v>1.6903124074713025E-5</c:v>
                </c:pt>
                <c:pt idx="180">
                  <c:v>8.385181826452937E-6</c:v>
                </c:pt>
                <c:pt idx="181">
                  <c:v>-8.2525191397394448E-6</c:v>
                </c:pt>
                <c:pt idx="182">
                  <c:v>-1.637247332785905E-5</c:v>
                </c:pt>
                <c:pt idx="183">
                  <c:v>-2.4359960299452477E-5</c:v>
                </c:pt>
                <c:pt idx="184">
                  <c:v>-3.2215077789613383E-5</c:v>
                </c:pt>
                <c:pt idx="185">
                  <c:v>-3.9937923533435423E-5</c:v>
                </c:pt>
                <c:pt idx="186">
                  <c:v>-4.752859526601226E-5</c:v>
                </c:pt>
                <c:pt idx="187">
                  <c:v>-5.4987190722437538E-5</c:v>
                </c:pt>
                <c:pt idx="188">
                  <c:v>-6.2313807637804925E-5</c:v>
                </c:pt>
                <c:pt idx="189">
                  <c:v>-6.9508543747208079E-5</c:v>
                </c:pt>
                <c:pt idx="190">
                  <c:v>-7.6571496785740646E-5</c:v>
                </c:pt>
                <c:pt idx="191">
                  <c:v>-8.3502764488496299E-5</c:v>
                </c:pt>
                <c:pt idx="192">
                  <c:v>-9.0302444590568682E-5</c:v>
                </c:pt>
                <c:pt idx="193">
                  <c:v>-9.6970634827051456E-5</c:v>
                </c:pt>
                <c:pt idx="194">
                  <c:v>-1.0350743293303828E-4</c:v>
                </c:pt>
                <c:pt idx="195">
                  <c:v>-1.0991293664362281E-4</c:v>
                </c:pt>
                <c:pt idx="196">
                  <c:v>-1.161872436938987E-4</c:v>
                </c:pt>
                <c:pt idx="197">
                  <c:v>-1.2233045181895961E-4</c:v>
                </c:pt>
                <c:pt idx="198">
                  <c:v>-1.2834265875389918E-4</c:v>
                </c:pt>
                <c:pt idx="199">
                  <c:v>-1.342239622338111E-4</c:v>
                </c:pt>
                <c:pt idx="200">
                  <c:v>-1.39974459993789E-4</c:v>
                </c:pt>
                <c:pt idx="201">
                  <c:v>-1.4559424976892655E-4</c:v>
                </c:pt>
                <c:pt idx="202">
                  <c:v>-1.510834292943174E-4</c:v>
                </c:pt>
                <c:pt idx="203">
                  <c:v>-1.564420963050552E-4</c:v>
                </c:pt>
                <c:pt idx="204">
                  <c:v>-1.6167034853623364E-4</c:v>
                </c:pt>
                <c:pt idx="205">
                  <c:v>-1.6676828372294634E-4</c:v>
                </c:pt>
                <c:pt idx="206">
                  <c:v>-1.7173599960028699E-4</c:v>
                </c:pt>
                <c:pt idx="207">
                  <c:v>-1.7657359390334923E-4</c:v>
                </c:pt>
                <c:pt idx="208">
                  <c:v>-1.8128116436722671E-4</c:v>
                </c:pt>
                <c:pt idx="209">
                  <c:v>-1.858588087270131E-4</c:v>
                </c:pt>
                <c:pt idx="210">
                  <c:v>-1.9030662471780204E-4</c:v>
                </c:pt>
                <c:pt idx="211">
                  <c:v>-1.9462471007468721E-4</c:v>
                </c:pt>
                <c:pt idx="212">
                  <c:v>-1.9881316253276226E-4</c:v>
                </c:pt>
                <c:pt idx="213">
                  <c:v>-2.0287207982712082E-4</c:v>
                </c:pt>
                <c:pt idx="214">
                  <c:v>-2.0680155969285657E-4</c:v>
                </c:pt>
                <c:pt idx="215">
                  <c:v>-2.1060169986506319E-4</c:v>
                </c:pt>
                <c:pt idx="216">
                  <c:v>-2.1427259807883428E-4</c:v>
                </c:pt>
                <c:pt idx="217">
                  <c:v>-2.1781435206926354E-4</c:v>
                </c:pt>
                <c:pt idx="218">
                  <c:v>-2.2122705957144462E-4</c:v>
                </c:pt>
                <c:pt idx="219">
                  <c:v>-2.2451081832047118E-4</c:v>
                </c:pt>
                <c:pt idx="220">
                  <c:v>-2.2766572605143685E-4</c:v>
                </c:pt>
                <c:pt idx="221">
                  <c:v>-2.3069188049943532E-4</c:v>
                </c:pt>
                <c:pt idx="222">
                  <c:v>-2.3358937939956025E-4</c:v>
                </c:pt>
                <c:pt idx="223">
                  <c:v>-2.3635832048690526E-4</c:v>
                </c:pt>
                <c:pt idx="224">
                  <c:v>-2.3899880149656403E-4</c:v>
                </c:pt>
                <c:pt idx="225">
                  <c:v>-2.4151092016363022E-4</c:v>
                </c:pt>
                <c:pt idx="226">
                  <c:v>-2.4389477422319749E-4</c:v>
                </c:pt>
                <c:pt idx="227">
                  <c:v>-2.4615046141035951E-4</c:v>
                </c:pt>
                <c:pt idx="228">
                  <c:v>-2.4827807946020989E-4</c:v>
                </c:pt>
                <c:pt idx="229">
                  <c:v>-2.5027772610784234E-4</c:v>
                </c:pt>
                <c:pt idx="230">
                  <c:v>-2.5214949908835047E-4</c:v>
                </c:pt>
                <c:pt idx="231">
                  <c:v>-2.5389349613682795E-4</c:v>
                </c:pt>
                <c:pt idx="232">
                  <c:v>-2.5550981498836847E-4</c:v>
                </c:pt>
                <c:pt idx="233">
                  <c:v>-2.5699855337806563E-4</c:v>
                </c:pt>
                <c:pt idx="234">
                  <c:v>-2.5835980904101311E-4</c:v>
                </c:pt>
                <c:pt idx="235">
                  <c:v>-2.5959367971230458E-4</c:v>
                </c:pt>
                <c:pt idx="236">
                  <c:v>-2.6070026312703372E-4</c:v>
                </c:pt>
                <c:pt idx="237">
                  <c:v>-2.6167965702029414E-4</c:v>
                </c:pt>
                <c:pt idx="238">
                  <c:v>-2.6253195912717952E-4</c:v>
                </c:pt>
                <c:pt idx="239">
                  <c:v>-2.6325726718278352E-4</c:v>
                </c:pt>
                <c:pt idx="240">
                  <c:v>-2.6385567892219978E-4</c:v>
                </c:pt>
                <c:pt idx="241">
                  <c:v>-2.6432729208052201E-4</c:v>
                </c:pt>
                <c:pt idx="242">
                  <c:v>-2.6467220439284377E-4</c:v>
                </c:pt>
                <c:pt idx="243">
                  <c:v>-2.648905135942588E-4</c:v>
                </c:pt>
                <c:pt idx="244">
                  <c:v>-2.6498231741986072E-4</c:v>
                </c:pt>
                <c:pt idx="245">
                  <c:v>-2.6494771360474319E-4</c:v>
                </c:pt>
                <c:pt idx="246">
                  <c:v>-2.6478679988399989E-4</c:v>
                </c:pt>
                <c:pt idx="247">
                  <c:v>-2.6449967399272444E-4</c:v>
                </c:pt>
                <c:pt idx="248">
                  <c:v>-2.6408643366601051E-4</c:v>
                </c:pt>
                <c:pt idx="249">
                  <c:v>-2.6354717663895177E-4</c:v>
                </c:pt>
                <c:pt idx="250">
                  <c:v>-2.628820006466419E-4</c:v>
                </c:pt>
                <c:pt idx="251">
                  <c:v>-2.6209100342417451E-4</c:v>
                </c:pt>
                <c:pt idx="252">
                  <c:v>-2.6117428270664328E-4</c:v>
                </c:pt>
                <c:pt idx="253">
                  <c:v>-2.6013193622914188E-4</c:v>
                </c:pt>
                <c:pt idx="254">
                  <c:v>-2.5896406172676393E-4</c:v>
                </c:pt>
                <c:pt idx="255">
                  <c:v>-2.576707569346031E-4</c:v>
                </c:pt>
                <c:pt idx="256">
                  <c:v>-2.5625211958775306E-4</c:v>
                </c:pt>
                <c:pt idx="257">
                  <c:v>-2.5470824742130748E-4</c:v>
                </c:pt>
                <c:pt idx="258">
                  <c:v>-2.5303923817035999E-4</c:v>
                </c:pt>
                <c:pt idx="259">
                  <c:v>-2.5124518957000426E-4</c:v>
                </c:pt>
                <c:pt idx="260">
                  <c:v>-2.4932619935533391E-4</c:v>
                </c:pt>
                <c:pt idx="261">
                  <c:v>-2.4728236526144266E-4</c:v>
                </c:pt>
                <c:pt idx="262">
                  <c:v>-2.4511378502342412E-4</c:v>
                </c:pt>
                <c:pt idx="263">
                  <c:v>-2.4282055637637199E-4</c:v>
                </c:pt>
                <c:pt idx="264">
                  <c:v>-2.4040277705537986E-4</c:v>
                </c:pt>
                <c:pt idx="265">
                  <c:v>-2.3786054479554145E-4</c:v>
                </c:pt>
                <c:pt idx="266">
                  <c:v>-2.3519395733195039E-4</c:v>
                </c:pt>
                <c:pt idx="267">
                  <c:v>-2.3240311239970034E-4</c:v>
                </c:pt>
                <c:pt idx="268">
                  <c:v>-2.2948810773388496E-4</c:v>
                </c:pt>
                <c:pt idx="269">
                  <c:v>-2.264490410695979E-4</c:v>
                </c:pt>
                <c:pt idx="270">
                  <c:v>-2.2328601014193282E-4</c:v>
                </c:pt>
                <c:pt idx="271">
                  <c:v>-2.1999911268598337E-4</c:v>
                </c:pt>
                <c:pt idx="272">
                  <c:v>-2.1658844643684323E-4</c:v>
                </c:pt>
                <c:pt idx="273">
                  <c:v>-2.1305410912960605E-4</c:v>
                </c:pt>
                <c:pt idx="274">
                  <c:v>-2.0939619849936548E-4</c:v>
                </c:pt>
                <c:pt idx="275">
                  <c:v>-2.0561481228121518E-4</c:v>
                </c:pt>
                <c:pt idx="276">
                  <c:v>-2.017100482102488E-4</c:v>
                </c:pt>
                <c:pt idx="277">
                  <c:v>-1.9768200402155999E-4</c:v>
                </c:pt>
                <c:pt idx="278">
                  <c:v>-1.9353077745024242E-4</c:v>
                </c:pt>
                <c:pt idx="279">
                  <c:v>-1.8925646623138976E-4</c:v>
                </c:pt>
                <c:pt idx="280">
                  <c:v>-1.8485916810009564E-4</c:v>
                </c:pt>
                <c:pt idx="281">
                  <c:v>-1.8033898079145374E-4</c:v>
                </c:pt>
                <c:pt idx="282">
                  <c:v>-1.756960020405577E-4</c:v>
                </c:pt>
                <c:pt idx="283">
                  <c:v>-1.7093032958250117E-4</c:v>
                </c:pt>
                <c:pt idx="284">
                  <c:v>-1.6604206115237785E-4</c:v>
                </c:pt>
                <c:pt idx="285">
                  <c:v>-1.6103129448528133E-4</c:v>
                </c:pt>
                <c:pt idx="286">
                  <c:v>-1.558981273163053E-4</c:v>
                </c:pt>
                <c:pt idx="287">
                  <c:v>-1.5064265738054343E-4</c:v>
                </c:pt>
                <c:pt idx="288">
                  <c:v>-1.4526498241308939E-4</c:v>
                </c:pt>
                <c:pt idx="289">
                  <c:v>-1.397652001490368E-4</c:v>
                </c:pt>
                <c:pt idx="290">
                  <c:v>-1.3414340832347934E-4</c:v>
                </c:pt>
                <c:pt idx="291">
                  <c:v>-1.2839970467151067E-4</c:v>
                </c:pt>
                <c:pt idx="292">
                  <c:v>-1.2253418692822441E-4</c:v>
                </c:pt>
                <c:pt idx="293">
                  <c:v>-1.1654695282871425E-4</c:v>
                </c:pt>
                <c:pt idx="294">
                  <c:v>-1.1043810010807384E-4</c:v>
                </c:pt>
                <c:pt idx="295">
                  <c:v>-1.0420772650139683E-4</c:v>
                </c:pt>
                <c:pt idx="296">
                  <c:v>-9.7855929743776885E-5</c:v>
                </c:pt>
                <c:pt idx="297">
                  <c:v>-9.1382807570307678E-5</c:v>
                </c:pt>
                <c:pt idx="298">
                  <c:v>-8.4788457716082838E-5</c:v>
                </c:pt>
                <c:pt idx="299">
                  <c:v>-7.807297791619604E-5</c:v>
                </c:pt>
                <c:pt idx="300">
                  <c:v>-7.1236465905740929E-5</c:v>
                </c:pt>
                <c:pt idx="301">
                  <c:v>-6.4279019419811176E-5</c:v>
                </c:pt>
                <c:pt idx="302">
                  <c:v>-5.7200736193500423E-5</c:v>
                </c:pt>
                <c:pt idx="303">
                  <c:v>-5.0001713961902333E-5</c:v>
                </c:pt>
                <c:pt idx="304">
                  <c:v>-4.2682050460110559E-5</c:v>
                </c:pt>
                <c:pt idx="305">
                  <c:v>-3.5241843423218761E-5</c:v>
                </c:pt>
                <c:pt idx="306">
                  <c:v>-2.7681190586320602E-5</c:v>
                </c:pt>
                <c:pt idx="307">
                  <c:v>-2.0000189684509732E-5</c:v>
                </c:pt>
                <c:pt idx="308">
                  <c:v>-1.2198938452879813E-5</c:v>
                </c:pt>
                <c:pt idx="309">
                  <c:v>-4.2775346265244982E-6</c:v>
                </c:pt>
                <c:pt idx="310">
                  <c:v>3.7639240594625552E-6</c:v>
                </c:pt>
                <c:pt idx="311">
                  <c:v>1.1925339869987688E-5</c:v>
                </c:pt>
                <c:pt idx="312">
                  <c:v>2.0206615069957249E-5</c:v>
                </c:pt>
                <c:pt idx="313">
                  <c:v>2.8607651924277578E-5</c:v>
                </c:pt>
                <c:pt idx="314">
                  <c:v>3.7128352697855013E-5</c:v>
                </c:pt>
                <c:pt idx="315">
                  <c:v>4.5768619655595898E-5</c:v>
                </c:pt>
                <c:pt idx="316">
                  <c:v>5.4528355062406577E-5</c:v>
                </c:pt>
                <c:pt idx="317">
                  <c:v>6.3407461183193398E-5</c:v>
                </c:pt>
                <c:pt idx="318">
                  <c:v>7.2405840282862695E-5</c:v>
                </c:pt>
                <c:pt idx="319">
                  <c:v>8.1523394626320823E-5</c:v>
                </c:pt>
                <c:pt idx="320">
                  <c:v>9.0760026478474122E-5</c:v>
                </c:pt>
                <c:pt idx="321">
                  <c:v>1.0011563810422892E-4</c:v>
                </c:pt>
                <c:pt idx="322">
                  <c:v>1.0959013176849158E-4</c:v>
                </c:pt>
                <c:pt idx="323">
                  <c:v>1.1918340973616844E-4</c:v>
                </c:pt>
                <c:pt idx="324">
                  <c:v>1.2889537427216585E-4</c:v>
                </c:pt>
                <c:pt idx="325">
                  <c:v>1.3872592764139013E-4</c:v>
                </c:pt>
                <c:pt idx="326">
                  <c:v>1.4867497210874762E-4</c:v>
                </c:pt>
                <c:pt idx="327">
                  <c:v>1.5874240993914469E-4</c:v>
                </c:pt>
                <c:pt idx="328">
                  <c:v>1.6892814339748767E-4</c:v>
                </c:pt>
                <c:pt idx="329">
                  <c:v>1.7923207474868292E-4</c:v>
                </c:pt>
                <c:pt idx="330">
                  <c:v>1.8965410625763676E-4</c:v>
                </c:pt>
                <c:pt idx="331">
                  <c:v>2.0019414018925555E-4</c:v>
                </c:pt>
                <c:pt idx="332">
                  <c:v>2.1085207880844562E-4</c:v>
                </c:pt>
                <c:pt idx="333">
                  <c:v>2.2162782438011328E-4</c:v>
                </c:pt>
                <c:pt idx="334">
                  <c:v>2.3252127916916494E-4</c:v>
                </c:pt>
                <c:pt idx="335">
                  <c:v>2.435323454405069E-4</c:v>
                </c:pt>
                <c:pt idx="336">
                  <c:v>2.5466092545904553E-4</c:v>
                </c:pt>
                <c:pt idx="337">
                  <c:v>2.6590692148968713E-4</c:v>
                </c:pt>
                <c:pt idx="338">
                  <c:v>2.7727023579733807E-4</c:v>
                </c:pt>
                <c:pt idx="339">
                  <c:v>2.8875077064690474E-4</c:v>
                </c:pt>
                <c:pt idx="340">
                  <c:v>3.0034842830329342E-4</c:v>
                </c:pt>
                <c:pt idx="341">
                  <c:v>3.1206311103141048E-4</c:v>
                </c:pt>
                <c:pt idx="342">
                  <c:v>3.2389472109616225E-4</c:v>
                </c:pt>
                <c:pt idx="343">
                  <c:v>3.3584316076245505E-4</c:v>
                </c:pt>
                <c:pt idx="344">
                  <c:v>3.4790833229519523E-4</c:v>
                </c:pt>
                <c:pt idx="345">
                  <c:v>3.6009013795928915E-4</c:v>
                </c:pt>
                <c:pt idx="346">
                  <c:v>3.723884800196432E-4</c:v>
                </c:pt>
                <c:pt idx="347">
                  <c:v>3.8480326074116365E-4</c:v>
                </c:pt>
                <c:pt idx="348">
                  <c:v>3.9733438238875689E-4</c:v>
                </c:pt>
                <c:pt idx="349">
                  <c:v>4.0998174722732924E-4</c:v>
                </c:pt>
                <c:pt idx="350">
                  <c:v>4.2274525752178702E-4</c:v>
                </c:pt>
                <c:pt idx="351">
                  <c:v>4.3562481553703663E-4</c:v>
                </c:pt>
                <c:pt idx="352">
                  <c:v>4.4862032353798438E-4</c:v>
                </c:pt>
                <c:pt idx="353">
                  <c:v>4.617316837895366E-4</c:v>
                </c:pt>
                <c:pt idx="354">
                  <c:v>4.7495879855659969E-4</c:v>
                </c:pt>
                <c:pt idx="355">
                  <c:v>4.8830157010407995E-4</c:v>
                </c:pt>
                <c:pt idx="356">
                  <c:v>5.0175990069688367E-4</c:v>
                </c:pt>
                <c:pt idx="357">
                  <c:v>5.1533369259991729E-4</c:v>
                </c:pt>
                <c:pt idx="358">
                  <c:v>5.2902284807808712E-4</c:v>
                </c:pt>
                <c:pt idx="359">
                  <c:v>5.428272693962995E-4</c:v>
                </c:pt>
                <c:pt idx="360">
                  <c:v>5.5674685881946075E-4</c:v>
                </c:pt>
                <c:pt idx="361">
                  <c:v>5.707815186124772E-4</c:v>
                </c:pt>
                <c:pt idx="362">
                  <c:v>5.849311510402553E-4</c:v>
                </c:pt>
                <c:pt idx="363">
                  <c:v>5.9919565836770124E-4</c:v>
                </c:pt>
                <c:pt idx="364">
                  <c:v>6.1357494285972148E-4</c:v>
                </c:pt>
                <c:pt idx="365">
                  <c:v>6.2806890678122234E-4</c:v>
                </c:pt>
                <c:pt idx="366">
                  <c:v>6.4267745239711014E-4</c:v>
                </c:pt>
                <c:pt idx="367">
                  <c:v>6.5740048197229122E-4</c:v>
                </c:pt>
                <c:pt idx="368">
                  <c:v>6.722378977716719E-4</c:v>
                </c:pt>
                <c:pt idx="369">
                  <c:v>6.8718960206015851E-4</c:v>
                </c:pt>
                <c:pt idx="370">
                  <c:v>7.0225549710265748E-4</c:v>
                </c:pt>
                <c:pt idx="371">
                  <c:v>7.1743548516407514E-4</c:v>
                </c:pt>
                <c:pt idx="372">
                  <c:v>7.3272946850931782E-4</c:v>
                </c:pt>
                <c:pt idx="373">
                  <c:v>7.4813734940329174E-4</c:v>
                </c:pt>
                <c:pt idx="374">
                  <c:v>7.6365903011090344E-4</c:v>
                </c:pt>
                <c:pt idx="375">
                  <c:v>7.7929441289705914E-4</c:v>
                </c:pt>
                <c:pt idx="376">
                  <c:v>7.9504340002666516E-4</c:v>
                </c:pt>
                <c:pt idx="377">
                  <c:v>8.1090589376462796E-4</c:v>
                </c:pt>
                <c:pt idx="378">
                  <c:v>8.2688179637585384E-4</c:v>
                </c:pt>
                <c:pt idx="379">
                  <c:v>8.4297101012524903E-4</c:v>
                </c:pt>
                <c:pt idx="380">
                  <c:v>8.5917343727772008E-4</c:v>
                </c:pt>
                <c:pt idx="381">
                  <c:v>8.754889800981732E-4</c:v>
                </c:pt>
                <c:pt idx="382">
                  <c:v>8.9191754085151472E-4</c:v>
                </c:pt>
                <c:pt idx="383">
                  <c:v>9.0845902180265096E-4</c:v>
                </c:pt>
                <c:pt idx="384">
                  <c:v>9.2511332521648837E-4</c:v>
                </c:pt>
                <c:pt idx="385">
                  <c:v>9.4188035335793327E-4</c:v>
                </c:pt>
                <c:pt idx="386">
                  <c:v>9.5876000849189199E-4</c:v>
                </c:pt>
                <c:pt idx="387">
                  <c:v>9.7575219288327086E-4</c:v>
                </c:pt>
                <c:pt idx="388">
                  <c:v>9.9285680879697608E-4</c:v>
                </c:pt>
                <c:pt idx="389">
                  <c:v>1.0100737584979142E-3</c:v>
                </c:pt>
                <c:pt idx="390">
                  <c:v>1.0274029442509916E-3</c:v>
                </c:pt>
                <c:pt idx="391">
                  <c:v>1.0448442683211145E-3</c:v>
                </c:pt>
                <c:pt idx="392">
                  <c:v>1.0623976329731891E-3</c:v>
                </c:pt>
                <c:pt idx="393">
                  <c:v>1.080062940472122E-3</c:v>
                </c:pt>
                <c:pt idx="394">
                  <c:v>1.0978400930828193E-3</c:v>
                </c:pt>
                <c:pt idx="395">
                  <c:v>1.1157289930701876E-3</c:v>
                </c:pt>
                <c:pt idx="396">
                  <c:v>1.1337295426991332E-3</c:v>
                </c:pt>
                <c:pt idx="397">
                  <c:v>1.1518416442345624E-3</c:v>
                </c:pt>
                <c:pt idx="398">
                  <c:v>1.1700651999413815E-3</c:v>
                </c:pt>
                <c:pt idx="399">
                  <c:v>1.1884001120844969E-3</c:v>
                </c:pt>
                <c:pt idx="400">
                  <c:v>1.2068462829288148E-3</c:v>
                </c:pt>
                <c:pt idx="401">
                  <c:v>1.2254036147392416E-3</c:v>
                </c:pt>
                <c:pt idx="402">
                  <c:v>1.2440720097806838E-3</c:v>
                </c:pt>
                <c:pt idx="403">
                  <c:v>1.2628513703180477E-3</c:v>
                </c:pt>
                <c:pt idx="404">
                  <c:v>1.2817415986162393E-3</c:v>
                </c:pt>
                <c:pt idx="405">
                  <c:v>1.3007425969401654E-3</c:v>
                </c:pt>
                <c:pt idx="406">
                  <c:v>1.3198542675547321E-3</c:v>
                </c:pt>
                <c:pt idx="407">
                  <c:v>1.3390765127248459E-3</c:v>
                </c:pt>
                <c:pt idx="408">
                  <c:v>1.358409234715413E-3</c:v>
                </c:pt>
                <c:pt idx="409">
                  <c:v>1.3778523357913398E-3</c:v>
                </c:pt>
                <c:pt idx="410">
                  <c:v>1.3974057182175325E-3</c:v>
                </c:pt>
                <c:pt idx="411">
                  <c:v>1.4170692842588979E-3</c:v>
                </c:pt>
                <c:pt idx="412">
                  <c:v>1.4368429361803418E-3</c:v>
                </c:pt>
                <c:pt idx="413">
                  <c:v>1.4567265762467708E-3</c:v>
                </c:pt>
                <c:pt idx="414">
                  <c:v>1.4767201067230912E-3</c:v>
                </c:pt>
                <c:pt idx="415">
                  <c:v>1.4968234298742094E-3</c:v>
                </c:pt>
                <c:pt idx="416">
                  <c:v>1.5170364479650316E-3</c:v>
                </c:pt>
                <c:pt idx="417">
                  <c:v>1.5373590632604644E-3</c:v>
                </c:pt>
                <c:pt idx="418">
                  <c:v>1.5577911780254138E-3</c:v>
                </c:pt>
                <c:pt idx="419">
                  <c:v>1.5783326945247864E-3</c:v>
                </c:pt>
                <c:pt idx="420">
                  <c:v>1.5989835150234885E-3</c:v>
                </c:pt>
                <c:pt idx="421">
                  <c:v>1.6197435417864264E-3</c:v>
                </c:pt>
                <c:pt idx="422">
                  <c:v>1.6406126770785064E-3</c:v>
                </c:pt>
                <c:pt idx="423">
                  <c:v>1.6615908231646349E-3</c:v>
                </c:pt>
                <c:pt idx="424">
                  <c:v>1.6826778823097182E-3</c:v>
                </c:pt>
                <c:pt idx="425">
                  <c:v>1.7038737567786628E-3</c:v>
                </c:pt>
                <c:pt idx="426">
                  <c:v>1.7251783488363749E-3</c:v>
                </c:pt>
                <c:pt idx="427">
                  <c:v>1.7465915607477608E-3</c:v>
                </c:pt>
                <c:pt idx="428">
                  <c:v>1.7681132947777269E-3</c:v>
                </c:pt>
                <c:pt idx="429">
                  <c:v>1.7897434531911796E-3</c:v>
                </c:pt>
                <c:pt idx="430">
                  <c:v>1.8114819382530252E-3</c:v>
                </c:pt>
                <c:pt idx="431">
                  <c:v>1.8333286522281701E-3</c:v>
                </c:pt>
                <c:pt idx="432">
                  <c:v>1.8552834973815204E-3</c:v>
                </c:pt>
                <c:pt idx="433">
                  <c:v>1.8773463759779827E-3</c:v>
                </c:pt>
                <c:pt idx="434">
                  <c:v>1.8995171902824633E-3</c:v>
                </c:pt>
                <c:pt idx="435">
                  <c:v>1.9217958425598685E-3</c:v>
                </c:pt>
                <c:pt idx="436">
                  <c:v>1.9441822350751046E-3</c:v>
                </c:pt>
                <c:pt idx="437">
                  <c:v>1.9666762700930782E-3</c:v>
                </c:pt>
                <c:pt idx="438">
                  <c:v>1.9892778498786954E-3</c:v>
                </c:pt>
                <c:pt idx="439">
                  <c:v>2.0119868766968626E-3</c:v>
                </c:pt>
                <c:pt idx="440">
                  <c:v>2.0348032528124862E-3</c:v>
                </c:pt>
                <c:pt idx="441">
                  <c:v>2.0577268804904724E-3</c:v>
                </c:pt>
                <c:pt idx="442">
                  <c:v>2.0807576619957273E-3</c:v>
                </c:pt>
                <c:pt idx="443">
                  <c:v>2.1038954995931578E-3</c:v>
                </c:pt>
                <c:pt idx="444">
                  <c:v>2.1271402955476701E-3</c:v>
                </c:pt>
                <c:pt idx="445">
                  <c:v>2.1504919521241703E-3</c:v>
                </c:pt>
                <c:pt idx="446">
                  <c:v>2.173950371587565E-3</c:v>
                </c:pt>
                <c:pt idx="447">
                  <c:v>2.1975154562027602E-3</c:v>
                </c:pt>
                <c:pt idx="448">
                  <c:v>2.2211871082346625E-3</c:v>
                </c:pt>
                <c:pt idx="449">
                  <c:v>2.2449652299481784E-3</c:v>
                </c:pt>
                <c:pt idx="450">
                  <c:v>2.2681477498564077E-3</c:v>
                </c:pt>
                <c:pt idx="451">
                  <c:v>2.2907379768582689E-3</c:v>
                </c:pt>
                <c:pt idx="452">
                  <c:v>2.3127392198526802E-3</c:v>
                </c:pt>
                <c:pt idx="453">
                  <c:v>2.3341547877385599E-3</c:v>
                </c:pt>
                <c:pt idx="454">
                  <c:v>2.3549879894148263E-3</c:v>
                </c:pt>
                <c:pt idx="455">
                  <c:v>2.3752421337803974E-3</c:v>
                </c:pt>
                <c:pt idx="456">
                  <c:v>2.3949205297341919E-3</c:v>
                </c:pt>
                <c:pt idx="457">
                  <c:v>2.4140264861751276E-3</c:v>
                </c:pt>
                <c:pt idx="458">
                  <c:v>2.4325633120021229E-3</c:v>
                </c:pt>
                <c:pt idx="459">
                  <c:v>2.4505343161140961E-3</c:v>
                </c:pt>
                <c:pt idx="460">
                  <c:v>2.4679428074099656E-3</c:v>
                </c:pt>
                <c:pt idx="461">
                  <c:v>2.4847920947886496E-3</c:v>
                </c:pt>
                <c:pt idx="462">
                  <c:v>2.501085487149066E-3</c:v>
                </c:pt>
                <c:pt idx="463">
                  <c:v>2.5168262933901336E-3</c:v>
                </c:pt>
                <c:pt idx="464">
                  <c:v>2.5320178224107702E-3</c:v>
                </c:pt>
                <c:pt idx="465">
                  <c:v>2.5466633831098943E-3</c:v>
                </c:pt>
                <c:pt idx="466">
                  <c:v>2.560766284386424E-3</c:v>
                </c:pt>
                <c:pt idx="467">
                  <c:v>2.5743298351392778E-3</c:v>
                </c:pt>
                <c:pt idx="468">
                  <c:v>2.5873573442673739E-3</c:v>
                </c:pt>
                <c:pt idx="469">
                  <c:v>2.5998521206696303E-3</c:v>
                </c:pt>
                <c:pt idx="470">
                  <c:v>2.6118174732449656E-3</c:v>
                </c:pt>
                <c:pt idx="471">
                  <c:v>2.6232567108922977E-3</c:v>
                </c:pt>
                <c:pt idx="472">
                  <c:v>2.6341731425105451E-3</c:v>
                </c:pt>
                <c:pt idx="473">
                  <c:v>2.644570076998626E-3</c:v>
                </c:pt>
                <c:pt idx="474">
                  <c:v>2.6544508232554586E-3</c:v>
                </c:pt>
                <c:pt idx="475">
                  <c:v>2.6638186901799614E-3</c:v>
                </c:pt>
                <c:pt idx="476">
                  <c:v>2.6726769866710527E-3</c:v>
                </c:pt>
                <c:pt idx="477">
                  <c:v>2.6810290216276503E-3</c:v>
                </c:pt>
                <c:pt idx="478">
                  <c:v>2.6888781039486726E-3</c:v>
                </c:pt>
                <c:pt idx="479">
                  <c:v>2.6962275425330383E-3</c:v>
                </c:pt>
                <c:pt idx="480">
                  <c:v>2.7030806462796653E-3</c:v>
                </c:pt>
                <c:pt idx="481">
                  <c:v>2.7094407240874719E-3</c:v>
                </c:pt>
                <c:pt idx="482">
                  <c:v>2.715311084855376E-3</c:v>
                </c:pt>
                <c:pt idx="483">
                  <c:v>2.7206950374822963E-3</c:v>
                </c:pt>
                <c:pt idx="484">
                  <c:v>2.7255958908671512E-3</c:v>
                </c:pt>
                <c:pt idx="485">
                  <c:v>2.7300169539088586E-3</c:v>
                </c:pt>
                <c:pt idx="486">
                  <c:v>2.7339615355063368E-3</c:v>
                </c:pt>
                <c:pt idx="487">
                  <c:v>2.737432944558504E-3</c:v>
                </c:pt>
                <c:pt idx="488">
                  <c:v>2.7404344899642787E-3</c:v>
                </c:pt>
                <c:pt idx="489">
                  <c:v>2.7429694806225791E-3</c:v>
                </c:pt>
                <c:pt idx="490">
                  <c:v>2.7450412254323236E-3</c:v>
                </c:pt>
                <c:pt idx="491">
                  <c:v>2.74665303329243E-3</c:v>
                </c:pt>
                <c:pt idx="492">
                  <c:v>2.747808213101817E-3</c:v>
                </c:pt>
                <c:pt idx="493">
                  <c:v>2.7485100737594027E-3</c:v>
                </c:pt>
                <c:pt idx="494">
                  <c:v>2.7487619241641052E-3</c:v>
                </c:pt>
                <c:pt idx="495">
                  <c:v>2.748567073214843E-3</c:v>
                </c:pt>
                <c:pt idx="496">
                  <c:v>2.7479288298105343E-3</c:v>
                </c:pt>
                <c:pt idx="497">
                  <c:v>2.746850502850097E-3</c:v>
                </c:pt>
                <c:pt idx="498">
                  <c:v>2.7453354012324498E-3</c:v>
                </c:pt>
                <c:pt idx="499">
                  <c:v>2.7433868338565108E-3</c:v>
                </c:pt>
                <c:pt idx="500">
                  <c:v>2.741008109621198E-3</c:v>
                </c:pt>
                <c:pt idx="501">
                  <c:v>2.7382025374254305E-3</c:v>
                </c:pt>
                <c:pt idx="502">
                  <c:v>2.7349734261681259E-3</c:v>
                </c:pt>
                <c:pt idx="503">
                  <c:v>2.7313240847482022E-3</c:v>
                </c:pt>
                <c:pt idx="504">
                  <c:v>2.7272578220645782E-3</c:v>
                </c:pt>
                <c:pt idx="505">
                  <c:v>2.7227779470161721E-3</c:v>
                </c:pt>
                <c:pt idx="506">
                  <c:v>2.7178877685019019E-3</c:v>
                </c:pt>
                <c:pt idx="507">
                  <c:v>2.7125905954206858E-3</c:v>
                </c:pt>
                <c:pt idx="508">
                  <c:v>2.7068897366714427E-3</c:v>
                </c:pt>
                <c:pt idx="509">
                  <c:v>2.7007885011530904E-3</c:v>
                </c:pt>
                <c:pt idx="510">
                  <c:v>2.6942901977645467E-3</c:v>
                </c:pt>
                <c:pt idx="511">
                  <c:v>2.6873981354047305E-3</c:v>
                </c:pt>
                <c:pt idx="512">
                  <c:v>2.6801156229725601E-3</c:v>
                </c:pt>
                <c:pt idx="513">
                  <c:v>2.6724459693669533E-3</c:v>
                </c:pt>
                <c:pt idx="514">
                  <c:v>2.6643924834868285E-3</c:v>
                </c:pt>
                <c:pt idx="515">
                  <c:v>2.6559584742311044E-3</c:v>
                </c:pt>
                <c:pt idx="516">
                  <c:v>2.6471472504986989E-3</c:v>
                </c:pt>
                <c:pt idx="517">
                  <c:v>2.6379621211885299E-3</c:v>
                </c:pt>
                <c:pt idx="518">
                  <c:v>2.6284063951995161E-3</c:v>
                </c:pt>
                <c:pt idx="519">
                  <c:v>2.6184833814305759E-3</c:v>
                </c:pt>
                <c:pt idx="520">
                  <c:v>2.6081963887806272E-3</c:v>
                </c:pt>
                <c:pt idx="521">
                  <c:v>2.5975487261485886E-3</c:v>
                </c:pt>
                <c:pt idx="522">
                  <c:v>2.5865437024333781E-3</c:v>
                </c:pt>
                <c:pt idx="523">
                  <c:v>2.5751846265339141E-3</c:v>
                </c:pt>
                <c:pt idx="524">
                  <c:v>2.5634748073491147E-3</c:v>
                </c:pt>
                <c:pt idx="525">
                  <c:v>2.5514175537778979E-3</c:v>
                </c:pt>
                <c:pt idx="526">
                  <c:v>2.5390161747191825E-3</c:v>
                </c:pt>
                <c:pt idx="527">
                  <c:v>2.5262739790718868E-3</c:v>
                </c:pt>
                <c:pt idx="528">
                  <c:v>2.5131942757349287E-3</c:v>
                </c:pt>
                <c:pt idx="529">
                  <c:v>2.4997803736072264E-3</c:v>
                </c:pt>
                <c:pt idx="530">
                  <c:v>2.4860355815876983E-3</c:v>
                </c:pt>
                <c:pt idx="531">
                  <c:v>2.4719632085752627E-3</c:v>
                </c:pt>
                <c:pt idx="532">
                  <c:v>2.457566563468838E-3</c:v>
                </c:pt>
                <c:pt idx="533">
                  <c:v>2.442848955167342E-3</c:v>
                </c:pt>
                <c:pt idx="534">
                  <c:v>2.4278136925696935E-3</c:v>
                </c:pt>
                <c:pt idx="535">
                  <c:v>2.4124640845748103E-3</c:v>
                </c:pt>
                <c:pt idx="536">
                  <c:v>2.3968034400816112E-3</c:v>
                </c:pt>
                <c:pt idx="537">
                  <c:v>2.3808350679890141E-3</c:v>
                </c:pt>
                <c:pt idx="538">
                  <c:v>2.3645622771959374E-3</c:v>
                </c:pt>
                <c:pt idx="539">
                  <c:v>2.3479883766012988E-3</c:v>
                </c:pt>
                <c:pt idx="540">
                  <c:v>2.3311166751040172E-3</c:v>
                </c:pt>
                <c:pt idx="541">
                  <c:v>2.3139504816030109E-3</c:v>
                </c:pt>
                <c:pt idx="542">
                  <c:v>2.2964931049971977E-3</c:v>
                </c:pt>
                <c:pt idx="543">
                  <c:v>2.278747854185496E-3</c:v>
                </c:pt>
                <c:pt idx="544">
                  <c:v>2.2607180380668241E-3</c:v>
                </c:pt>
                <c:pt idx="545">
                  <c:v>2.2424069655401003E-3</c:v>
                </c:pt>
                <c:pt idx="546">
                  <c:v>2.2238179455042429E-3</c:v>
                </c:pt>
                <c:pt idx="547">
                  <c:v>2.2049542868581703E-3</c:v>
                </c:pt>
                <c:pt idx="548">
                  <c:v>2.1858192985008003E-3</c:v>
                </c:pt>
                <c:pt idx="549">
                  <c:v>2.1664162893310517E-3</c:v>
                </c:pt>
                <c:pt idx="550">
                  <c:v>2.1467485682478424E-3</c:v>
                </c:pt>
                <c:pt idx="551">
                  <c:v>2.1268194441500907E-3</c:v>
                </c:pt>
                <c:pt idx="552">
                  <c:v>2.1066322259367149E-3</c:v>
                </c:pt>
                <c:pt idx="553">
                  <c:v>2.0861902225066333E-3</c:v>
                </c:pt>
                <c:pt idx="554">
                  <c:v>2.0654967427587638E-3</c:v>
                </c:pt>
                <c:pt idx="555">
                  <c:v>2.0445550955920252E-3</c:v>
                </c:pt>
                <c:pt idx="556">
                  <c:v>2.0233685899053353E-3</c:v>
                </c:pt>
                <c:pt idx="557">
                  <c:v>2.0019405345976129E-3</c:v>
                </c:pt>
                <c:pt idx="558">
                  <c:v>1.980274238567776E-3</c:v>
                </c:pt>
                <c:pt idx="559">
                  <c:v>1.9583730107147427E-3</c:v>
                </c:pt>
                <c:pt idx="560">
                  <c:v>1.9362401599374312E-3</c:v>
                </c:pt>
                <c:pt idx="561">
                  <c:v>1.9138789951347601E-3</c:v>
                </c:pt>
                <c:pt idx="562">
                  <c:v>1.8912928252056475E-3</c:v>
                </c:pt>
                <c:pt idx="563">
                  <c:v>1.8684849590490115E-3</c:v>
                </c:pt>
                <c:pt idx="564">
                  <c:v>1.8454587055637705E-3</c:v>
                </c:pt>
                <c:pt idx="565">
                  <c:v>1.8222173736488429E-3</c:v>
                </c:pt>
                <c:pt idx="566">
                  <c:v>1.7987642722031467E-3</c:v>
                </c:pt>
                <c:pt idx="567">
                  <c:v>1.7751027101256004E-3</c:v>
                </c:pt>
                <c:pt idx="568">
                  <c:v>1.7512359963151221E-3</c:v>
                </c:pt>
                <c:pt idx="569">
                  <c:v>1.7271674396706299E-3</c:v>
                </c:pt>
                <c:pt idx="570">
                  <c:v>1.7029003490910423E-3</c:v>
                </c:pt>
                <c:pt idx="571">
                  <c:v>1.6784380334752776E-3</c:v>
                </c:pt>
                <c:pt idx="572">
                  <c:v>1.6537838017222539E-3</c:v>
                </c:pt>
                <c:pt idx="573">
                  <c:v>1.6289409627308895E-3</c:v>
                </c:pt>
                <c:pt idx="574">
                  <c:v>1.6039128254001027E-3</c:v>
                </c:pt>
                <c:pt idx="575">
                  <c:v>1.5787026986288117E-3</c:v>
                </c:pt>
                <c:pt idx="576">
                  <c:v>1.5533138913159349E-3</c:v>
                </c:pt>
                <c:pt idx="577">
                  <c:v>1.5277497123603904E-3</c:v>
                </c:pt>
                <c:pt idx="578">
                  <c:v>1.5020134706610964E-3</c:v>
                </c:pt>
                <c:pt idx="579">
                  <c:v>1.4761084751169714E-3</c:v>
                </c:pt>
                <c:pt idx="580">
                  <c:v>1.4500380346269335E-3</c:v>
                </c:pt>
                <c:pt idx="581">
                  <c:v>1.4238054580899011E-3</c:v>
                </c:pt>
                <c:pt idx="582">
                  <c:v>1.3974140544047921E-3</c:v>
                </c:pt>
                <c:pt idx="583">
                  <c:v>1.370867132470525E-3</c:v>
                </c:pt>
                <c:pt idx="584">
                  <c:v>1.344168001186018E-3</c:v>
                </c:pt>
                <c:pt idx="585">
                  <c:v>1.3173199694501896E-3</c:v>
                </c:pt>
                <c:pt idx="586">
                  <c:v>1.2903263461619577E-3</c:v>
                </c:pt>
                <c:pt idx="587">
                  <c:v>1.2631904402202409E-3</c:v>
                </c:pt>
                <c:pt idx="588">
                  <c:v>1.2359155605239571E-3</c:v>
                </c:pt>
                <c:pt idx="589">
                  <c:v>1.2085050159720248E-3</c:v>
                </c:pt>
                <c:pt idx="590">
                  <c:v>1.1809621154633622E-3</c:v>
                </c:pt>
                <c:pt idx="591">
                  <c:v>1.1532901678968875E-3</c:v>
                </c:pt>
                <c:pt idx="592">
                  <c:v>1.1254924821715191E-3</c:v>
                </c:pt>
                <c:pt idx="593">
                  <c:v>1.0975723671861753E-3</c:v>
                </c:pt>
                <c:pt idx="594">
                  <c:v>1.0695331318397742E-3</c:v>
                </c:pt>
                <c:pt idx="595">
                  <c:v>1.0413780850312341E-3</c:v>
                </c:pt>
                <c:pt idx="596">
                  <c:v>1.0131105356594732E-3</c:v>
                </c:pt>
                <c:pt idx="597">
                  <c:v>9.8473379262340984E-4</c:v>
                </c:pt>
                <c:pt idx="598">
                  <c:v>9.5625116482196215E-4</c:v>
                </c:pt>
                <c:pt idx="599">
                  <c:v>9.2766596115404854E-4</c:v>
                </c:pt>
                <c:pt idx="600">
                  <c:v>8.9898149051858721E-4</c:v>
                </c:pt>
                <c:pt idx="601">
                  <c:v>8.7020106181449636E-4</c:v>
                </c:pt>
                <c:pt idx="602">
                  <c:v>8.4132798394069433E-4</c:v>
                </c:pt>
                <c:pt idx="603">
                  <c:v>8.1236556579609943E-4</c:v>
                </c:pt>
                <c:pt idx="604">
                  <c:v>7.8331711627962976E-4</c:v>
                </c:pt>
                <c:pt idx="605">
                  <c:v>7.5418594429020364E-4</c:v>
                </c:pt>
                <c:pt idx="606">
                  <c:v>7.2497535872673938E-4</c:v>
                </c:pt>
                <c:pt idx="607">
                  <c:v>6.9568866848815521E-4</c:v>
                </c:pt>
                <c:pt idx="608">
                  <c:v>6.6632918247336943E-4</c:v>
                </c:pt>
                <c:pt idx="609">
                  <c:v>6.3690020958130026E-4</c:v>
                </c:pt>
                <c:pt idx="610">
                  <c:v>6.0740505871086591E-4</c:v>
                </c:pt>
                <c:pt idx="611">
                  <c:v>5.778470387609847E-4</c:v>
                </c:pt>
                <c:pt idx="612">
                  <c:v>5.4822945863057483E-4</c:v>
                </c:pt>
                <c:pt idx="613">
                  <c:v>5.1855562721855463E-4</c:v>
                </c:pt>
                <c:pt idx="614">
                  <c:v>4.888288534238423E-4</c:v>
                </c:pt>
                <c:pt idx="615">
                  <c:v>4.5905244614535611E-4</c:v>
                </c:pt>
                <c:pt idx="616">
                  <c:v>4.2922971428201433E-4</c:v>
                </c:pt>
                <c:pt idx="617">
                  <c:v>3.9936396673273522E-4</c:v>
                </c:pt>
                <c:pt idx="618">
                  <c:v>3.6945851239643705E-4</c:v>
                </c:pt>
                <c:pt idx="619">
                  <c:v>3.3951666017203807E-4</c:v>
                </c:pt>
                <c:pt idx="620">
                  <c:v>3.0954171895845655E-4</c:v>
                </c:pt>
                <c:pt idx="621">
                  <c:v>2.7953699765461071E-4</c:v>
                </c:pt>
                <c:pt idx="622">
                  <c:v>2.4950580515941881E-4</c:v>
                </c:pt>
                <c:pt idx="623">
                  <c:v>2.1945145037179914E-4</c:v>
                </c:pt>
                <c:pt idx="624">
                  <c:v>1.8937724219066993E-4</c:v>
                </c:pt>
                <c:pt idx="625">
                  <c:v>1.5928648951494946E-4</c:v>
                </c:pt>
                <c:pt idx="626">
                  <c:v>1.2918250124355598E-4</c:v>
                </c:pt>
                <c:pt idx="627">
                  <c:v>9.9068586275407745E-5</c:v>
                </c:pt>
                <c:pt idx="628">
                  <c:v>6.8948053509423012E-5</c:v>
                </c:pt>
                <c:pt idx="629">
                  <c:v>3.8824211844520048E-5</c:v>
                </c:pt>
                <c:pt idx="630">
                  <c:v>8.7003701796171043E-6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D3-4518-9D04-A1D42AFDB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1181647"/>
        <c:axId val="1821182063"/>
      </c:scatterChart>
      <c:valAx>
        <c:axId val="1821181647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1182063"/>
        <c:crosses val="autoZero"/>
        <c:crossBetween val="midCat"/>
      </c:valAx>
      <c:valAx>
        <c:axId val="18211820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8211816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z'(x)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7'!$R$54:$R$684</c:f>
              <c:numCache>
                <c:formatCode>0.00E+00</c:formatCode>
                <c:ptCount val="631"/>
                <c:pt idx="0">
                  <c:v>1.7100000000000001E-4</c:v>
                </c:pt>
                <c:pt idx="1">
                  <c:v>1.7099797357632716E-4</c:v>
                </c:pt>
                <c:pt idx="2">
                  <c:v>1.7099392072898148E-4</c:v>
                </c:pt>
                <c:pt idx="3">
                  <c:v>1.7098784145796293E-4</c:v>
                </c:pt>
                <c:pt idx="4">
                  <c:v>1.7097973576327155E-4</c:v>
                </c:pt>
                <c:pt idx="5">
                  <c:v>1.7096960364490732E-4</c:v>
                </c:pt>
                <c:pt idx="6">
                  <c:v>1.7095744510287023E-4</c:v>
                </c:pt>
                <c:pt idx="7">
                  <c:v>1.709432601371603E-4</c:v>
                </c:pt>
                <c:pt idx="8">
                  <c:v>1.7092704874777751E-4</c:v>
                </c:pt>
                <c:pt idx="9">
                  <c:v>1.709088109347219E-4</c:v>
                </c:pt>
                <c:pt idx="10">
                  <c:v>1.7088854669799344E-4</c:v>
                </c:pt>
                <c:pt idx="11">
                  <c:v>1.7086625603759213E-4</c:v>
                </c:pt>
                <c:pt idx="12">
                  <c:v>1.7084193895351796E-4</c:v>
                </c:pt>
                <c:pt idx="13">
                  <c:v>1.7081559544577095E-4</c:v>
                </c:pt>
                <c:pt idx="14">
                  <c:v>1.7078722551435111E-4</c:v>
                </c:pt>
                <c:pt idx="15">
                  <c:v>1.7075682915925839E-4</c:v>
                </c:pt>
                <c:pt idx="16">
                  <c:v>1.7072440638049284E-4</c:v>
                </c:pt>
                <c:pt idx="17">
                  <c:v>1.7068995717805445E-4</c:v>
                </c:pt>
                <c:pt idx="18">
                  <c:v>1.7065348155194323E-4</c:v>
                </c:pt>
                <c:pt idx="19">
                  <c:v>1.7061497950215913E-4</c:v>
                </c:pt>
                <c:pt idx="20">
                  <c:v>1.705744510287022E-4</c:v>
                </c:pt>
                <c:pt idx="21">
                  <c:v>1.705318961315724E-4</c:v>
                </c:pt>
                <c:pt idx="22">
                  <c:v>1.7048731481076977E-4</c:v>
                </c:pt>
                <c:pt idx="23">
                  <c:v>1.704407070662943E-4</c:v>
                </c:pt>
                <c:pt idx="24">
                  <c:v>1.7039207289814599E-4</c:v>
                </c:pt>
                <c:pt idx="25">
                  <c:v>1.7034141230632481E-4</c:v>
                </c:pt>
                <c:pt idx="26">
                  <c:v>1.7028872529083081E-4</c:v>
                </c:pt>
                <c:pt idx="27">
                  <c:v>1.7023401185166395E-4</c:v>
                </c:pt>
                <c:pt idx="28">
                  <c:v>1.7017727198882424E-4</c:v>
                </c:pt>
                <c:pt idx="29">
                  <c:v>1.7011850570231168E-4</c:v>
                </c:pt>
                <c:pt idx="30">
                  <c:v>1.7005771299212627E-4</c:v>
                </c:pt>
                <c:pt idx="31">
                  <c:v>1.6999489385826803E-4</c:v>
                </c:pt>
                <c:pt idx="32">
                  <c:v>1.6993004830073691E-4</c:v>
                </c:pt>
                <c:pt idx="33">
                  <c:v>1.6986317631953297E-4</c:v>
                </c:pt>
                <c:pt idx="34">
                  <c:v>1.6979427791465618E-4</c:v>
                </c:pt>
                <c:pt idx="35">
                  <c:v>1.6972335308610656E-4</c:v>
                </c:pt>
                <c:pt idx="36">
                  <c:v>1.6965040183388407E-4</c:v>
                </c:pt>
                <c:pt idx="37">
                  <c:v>1.6957542415798875E-4</c:v>
                </c:pt>
                <c:pt idx="38">
                  <c:v>1.6949842005842055E-4</c:v>
                </c:pt>
                <c:pt idx="39">
                  <c:v>1.6941938953517953E-4</c:v>
                </c:pt>
                <c:pt idx="40">
                  <c:v>1.6933833258826568E-4</c:v>
                </c:pt>
                <c:pt idx="41">
                  <c:v>1.6925524921767896E-4</c:v>
                </c:pt>
                <c:pt idx="42">
                  <c:v>1.6917013942341938E-4</c:v>
                </c:pt>
                <c:pt idx="43">
                  <c:v>1.6908300320548698E-4</c:v>
                </c:pt>
                <c:pt idx="44">
                  <c:v>1.6899384056388172E-4</c:v>
                </c:pt>
                <c:pt idx="45">
                  <c:v>1.6890265149860362E-4</c:v>
                </c:pt>
                <c:pt idx="46">
                  <c:v>1.6880943600965266E-4</c:v>
                </c:pt>
                <c:pt idx="47">
                  <c:v>1.6871419409702888E-4</c:v>
                </c:pt>
                <c:pt idx="48">
                  <c:v>1.6861692576073222E-4</c:v>
                </c:pt>
                <c:pt idx="49">
                  <c:v>1.6851763100076274E-4</c:v>
                </c:pt>
                <c:pt idx="50">
                  <c:v>1.684163098171204E-4</c:v>
                </c:pt>
                <c:pt idx="51">
                  <c:v>1.6831296220980521E-4</c:v>
                </c:pt>
                <c:pt idx="52">
                  <c:v>1.6820758817881717E-4</c:v>
                </c:pt>
                <c:pt idx="53">
                  <c:v>1.6810018772415631E-4</c:v>
                </c:pt>
                <c:pt idx="54">
                  <c:v>1.6799076084582257E-4</c:v>
                </c:pt>
                <c:pt idx="55">
                  <c:v>1.67879307543816E-4</c:v>
                </c:pt>
                <c:pt idx="56">
                  <c:v>1.6776582781813658E-4</c:v>
                </c:pt>
                <c:pt idx="57">
                  <c:v>1.6765032166878431E-4</c:v>
                </c:pt>
                <c:pt idx="58">
                  <c:v>1.6753278909575922E-4</c:v>
                </c:pt>
                <c:pt idx="59">
                  <c:v>1.6741323009906124E-4</c:v>
                </c:pt>
                <c:pt idx="60">
                  <c:v>1.6729164467869044E-4</c:v>
                </c:pt>
                <c:pt idx="61">
                  <c:v>1.6716803283464679E-4</c:v>
                </c:pt>
                <c:pt idx="62">
                  <c:v>1.6704239456693029E-4</c:v>
                </c:pt>
                <c:pt idx="63">
                  <c:v>1.6691472987554094E-4</c:v>
                </c:pt>
                <c:pt idx="64">
                  <c:v>1.6678503876047876E-4</c:v>
                </c:pt>
                <c:pt idx="65">
                  <c:v>1.6665332122174371E-4</c:v>
                </c:pt>
                <c:pt idx="66">
                  <c:v>1.6651957725933583E-4</c:v>
                </c:pt>
                <c:pt idx="67">
                  <c:v>1.663838068732551E-4</c:v>
                </c:pt>
                <c:pt idx="68">
                  <c:v>1.6624601006350151E-4</c:v>
                </c:pt>
                <c:pt idx="69">
                  <c:v>1.661061868300751E-4</c:v>
                </c:pt>
                <c:pt idx="70">
                  <c:v>1.6596433717297582E-4</c:v>
                </c:pt>
                <c:pt idx="71">
                  <c:v>1.6582046109220371E-4</c:v>
                </c:pt>
                <c:pt idx="72">
                  <c:v>1.6567455858775874E-4</c:v>
                </c:pt>
                <c:pt idx="73">
                  <c:v>1.6552662965964093E-4</c:v>
                </c:pt>
                <c:pt idx="74">
                  <c:v>1.6537667430785026E-4</c:v>
                </c:pt>
                <c:pt idx="75">
                  <c:v>1.6522469253238675E-4</c:v>
                </c:pt>
                <c:pt idx="76">
                  <c:v>1.650706843332504E-4</c:v>
                </c:pt>
                <c:pt idx="77">
                  <c:v>1.6491464971044121E-4</c:v>
                </c:pt>
                <c:pt idx="78">
                  <c:v>1.6475658866395916E-4</c:v>
                </c:pt>
                <c:pt idx="79">
                  <c:v>1.6459650119380427E-4</c:v>
                </c:pt>
                <c:pt idx="80">
                  <c:v>1.6443438729997652E-4</c:v>
                </c:pt>
                <c:pt idx="81">
                  <c:v>1.6427024698247595E-4</c:v>
                </c:pt>
                <c:pt idx="82">
                  <c:v>1.6410408024130249E-4</c:v>
                </c:pt>
                <c:pt idx="83">
                  <c:v>1.6393588707645622E-4</c:v>
                </c:pt>
                <c:pt idx="84">
                  <c:v>1.6376566748793709E-4</c:v>
                </c:pt>
                <c:pt idx="85">
                  <c:v>1.6359342147574511E-4</c:v>
                </c:pt>
                <c:pt idx="86">
                  <c:v>1.6341914903988031E-4</c:v>
                </c:pt>
                <c:pt idx="87">
                  <c:v>1.6324285018034262E-4</c:v>
                </c:pt>
                <c:pt idx="88">
                  <c:v>1.6306452489713212E-4</c:v>
                </c:pt>
                <c:pt idx="89">
                  <c:v>1.6288417319024876E-4</c:v>
                </c:pt>
                <c:pt idx="90">
                  <c:v>1.6270179505969255E-4</c:v>
                </c:pt>
                <c:pt idx="91">
                  <c:v>1.6251739050546351E-4</c:v>
                </c:pt>
                <c:pt idx="92">
                  <c:v>1.623309595275616E-4</c:v>
                </c:pt>
                <c:pt idx="93">
                  <c:v>1.6214250212598686E-4</c:v>
                </c:pt>
                <c:pt idx="94">
                  <c:v>1.6195201830073924E-4</c:v>
                </c:pt>
                <c:pt idx="95">
                  <c:v>1.617595080518188E-4</c:v>
                </c:pt>
                <c:pt idx="96">
                  <c:v>1.6156497137922554E-4</c:v>
                </c:pt>
                <c:pt idx="97">
                  <c:v>1.6136840828295939E-4</c:v>
                </c:pt>
                <c:pt idx="98">
                  <c:v>1.611698187630204E-4</c:v>
                </c:pt>
                <c:pt idx="99">
                  <c:v>1.6096920281940858E-4</c:v>
                </c:pt>
                <c:pt idx="100">
                  <c:v>1.607665604521239E-4</c:v>
                </c:pt>
                <c:pt idx="101">
                  <c:v>1.6056189166116638E-4</c:v>
                </c:pt>
                <c:pt idx="102">
                  <c:v>1.60355196446536E-4</c:v>
                </c:pt>
                <c:pt idx="103">
                  <c:v>1.6014647480823281E-4</c:v>
                </c:pt>
                <c:pt idx="104">
                  <c:v>1.5993572674625673E-4</c:v>
                </c:pt>
                <c:pt idx="105">
                  <c:v>1.5972295226060782E-4</c:v>
                </c:pt>
                <c:pt idx="106">
                  <c:v>1.5950815135128607E-4</c:v>
                </c:pt>
                <c:pt idx="107">
                  <c:v>1.5929132401829146E-4</c:v>
                </c:pt>
                <c:pt idx="108">
                  <c:v>1.5907247026162403E-4</c:v>
                </c:pt>
                <c:pt idx="109">
                  <c:v>1.5885159008128372E-4</c:v>
                </c:pt>
                <c:pt idx="110">
                  <c:v>1.5862868347727059E-4</c:v>
                </c:pt>
                <c:pt idx="111">
                  <c:v>1.584037504495846E-4</c:v>
                </c:pt>
                <c:pt idx="112">
                  <c:v>1.5817679099822577E-4</c:v>
                </c:pt>
                <c:pt idx="113">
                  <c:v>1.5794780512319408E-4</c:v>
                </c:pt>
                <c:pt idx="114">
                  <c:v>1.5771679282448954E-4</c:v>
                </c:pt>
                <c:pt idx="115">
                  <c:v>1.5748375410211217E-4</c:v>
                </c:pt>
                <c:pt idx="116">
                  <c:v>1.5724868895606196E-4</c:v>
                </c:pt>
                <c:pt idx="117">
                  <c:v>1.5701159738633889E-4</c:v>
                </c:pt>
                <c:pt idx="118">
                  <c:v>1.5677247939294297E-4</c:v>
                </c:pt>
                <c:pt idx="119">
                  <c:v>1.565313349758742E-4</c:v>
                </c:pt>
                <c:pt idx="120">
                  <c:v>1.562881641351326E-4</c:v>
                </c:pt>
                <c:pt idx="121">
                  <c:v>1.5604296687071813E-4</c:v>
                </c:pt>
                <c:pt idx="122">
                  <c:v>1.5579574318263083E-4</c:v>
                </c:pt>
                <c:pt idx="123">
                  <c:v>1.5554649307087068E-4</c:v>
                </c:pt>
                <c:pt idx="124">
                  <c:v>1.5529521653543768E-4</c:v>
                </c:pt>
                <c:pt idx="125">
                  <c:v>1.5504191357633185E-4</c:v>
                </c:pt>
                <c:pt idx="126">
                  <c:v>1.5478658419355314E-4</c:v>
                </c:pt>
                <c:pt idx="127">
                  <c:v>1.5452922838710161E-4</c:v>
                </c:pt>
                <c:pt idx="128">
                  <c:v>1.5426984615697723E-4</c:v>
                </c:pt>
                <c:pt idx="129">
                  <c:v>1.5400843750318E-4</c:v>
                </c:pt>
                <c:pt idx="130">
                  <c:v>1.5374500242570991E-4</c:v>
                </c:pt>
                <c:pt idx="131">
                  <c:v>1.5347954092456698E-4</c:v>
                </c:pt>
                <c:pt idx="132">
                  <c:v>1.5321205299975122E-4</c:v>
                </c:pt>
                <c:pt idx="133">
                  <c:v>1.5294253865126261E-4</c:v>
                </c:pt>
                <c:pt idx="134">
                  <c:v>1.5267099787910114E-4</c:v>
                </c:pt>
                <c:pt idx="135">
                  <c:v>1.5239743068326683E-4</c:v>
                </c:pt>
                <c:pt idx="136">
                  <c:v>1.5212183706375966E-4</c:v>
                </c:pt>
                <c:pt idx="137">
                  <c:v>1.5184421702057967E-4</c:v>
                </c:pt>
                <c:pt idx="138">
                  <c:v>1.515645705537268E-4</c:v>
                </c:pt>
                <c:pt idx="139">
                  <c:v>1.512828976632011E-4</c:v>
                </c:pt>
                <c:pt idx="140">
                  <c:v>1.5099919834900256E-4</c:v>
                </c:pt>
                <c:pt idx="141">
                  <c:v>1.5071347261113118E-4</c:v>
                </c:pt>
                <c:pt idx="142">
                  <c:v>1.5042572044958693E-4</c:v>
                </c:pt>
                <c:pt idx="143">
                  <c:v>1.5013594186436983E-4</c:v>
                </c:pt>
                <c:pt idx="144">
                  <c:v>1.4984413685547991E-4</c:v>
                </c:pt>
                <c:pt idx="145">
                  <c:v>1.4955030542291713E-4</c:v>
                </c:pt>
                <c:pt idx="146">
                  <c:v>1.492544475666815E-4</c:v>
                </c:pt>
                <c:pt idx="147">
                  <c:v>1.4895656328677305E-4</c:v>
                </c:pt>
                <c:pt idx="148">
                  <c:v>1.4865665258319172E-4</c:v>
                </c:pt>
                <c:pt idx="149">
                  <c:v>1.4835471545593756E-4</c:v>
                </c:pt>
                <c:pt idx="150">
                  <c:v>1.4805075190501055E-4</c:v>
                </c:pt>
                <c:pt idx="151">
                  <c:v>1.4774476193041069E-4</c:v>
                </c:pt>
                <c:pt idx="152">
                  <c:v>1.4743674553213798E-4</c:v>
                </c:pt>
                <c:pt idx="153">
                  <c:v>1.4712670271019242E-4</c:v>
                </c:pt>
                <c:pt idx="154">
                  <c:v>1.4681463346457403E-4</c:v>
                </c:pt>
                <c:pt idx="155">
                  <c:v>1.4650053779528279E-4</c:v>
                </c:pt>
                <c:pt idx="156">
                  <c:v>1.461844157023187E-4</c:v>
                </c:pt>
                <c:pt idx="157">
                  <c:v>1.4586626718568176E-4</c:v>
                </c:pt>
                <c:pt idx="158">
                  <c:v>1.4554609224537196E-4</c:v>
                </c:pt>
                <c:pt idx="159">
                  <c:v>1.4522389088138932E-4</c:v>
                </c:pt>
                <c:pt idx="160">
                  <c:v>1.4489966309373385E-4</c:v>
                </c:pt>
                <c:pt idx="161">
                  <c:v>1.4457340888240553E-4</c:v>
                </c:pt>
                <c:pt idx="162">
                  <c:v>1.4424512824740433E-4</c:v>
                </c:pt>
                <c:pt idx="163">
                  <c:v>1.4391482118873033E-4</c:v>
                </c:pt>
                <c:pt idx="164">
                  <c:v>1.4358248770638345E-4</c:v>
                </c:pt>
                <c:pt idx="165">
                  <c:v>1.4324812780036375E-4</c:v>
                </c:pt>
                <c:pt idx="166">
                  <c:v>1.4291174147067117E-4</c:v>
                </c:pt>
                <c:pt idx="167">
                  <c:v>1.4257332871730577E-4</c:v>
                </c:pt>
                <c:pt idx="168">
                  <c:v>1.4223288954026751E-4</c:v>
                </c:pt>
                <c:pt idx="169">
                  <c:v>1.418904239395564E-4</c:v>
                </c:pt>
                <c:pt idx="170">
                  <c:v>1.4154593191517247E-4</c:v>
                </c:pt>
                <c:pt idx="171">
                  <c:v>1.4119941346711566E-4</c:v>
                </c:pt>
                <c:pt idx="172">
                  <c:v>1.4085086859538603E-4</c:v>
                </c:pt>
                <c:pt idx="173">
                  <c:v>1.4050029729998354E-4</c:v>
                </c:pt>
                <c:pt idx="174">
                  <c:v>1.401476995809082E-4</c:v>
                </c:pt>
                <c:pt idx="175">
                  <c:v>1.3979307543816004E-4</c:v>
                </c:pt>
                <c:pt idx="176">
                  <c:v>1.39436424871739E-4</c:v>
                </c:pt>
                <c:pt idx="177">
                  <c:v>1.3907774788164511E-4</c:v>
                </c:pt>
                <c:pt idx="178">
                  <c:v>1.3871704446787839E-4</c:v>
                </c:pt>
                <c:pt idx="179">
                  <c:v>1.3835431463043882E-4</c:v>
                </c:pt>
                <c:pt idx="180">
                  <c:v>1.3799017689569473E-4</c:v>
                </c:pt>
                <c:pt idx="181">
                  <c:v>1.3762401709309726E-4</c:v>
                </c:pt>
                <c:pt idx="182">
                  <c:v>1.3725583522264647E-4</c:v>
                </c:pt>
                <c:pt idx="183">
                  <c:v>1.3688563128434229E-4</c:v>
                </c:pt>
                <c:pt idx="184">
                  <c:v>1.3651340527818479E-4</c:v>
                </c:pt>
                <c:pt idx="185">
                  <c:v>1.3613915720417393E-4</c:v>
                </c:pt>
                <c:pt idx="186">
                  <c:v>1.3576288706230972E-4</c:v>
                </c:pt>
                <c:pt idx="187">
                  <c:v>1.3538459485259215E-4</c:v>
                </c:pt>
                <c:pt idx="188">
                  <c:v>1.3500428057502123E-4</c:v>
                </c:pt>
                <c:pt idx="189">
                  <c:v>1.3462194422959696E-4</c:v>
                </c:pt>
                <c:pt idx="190">
                  <c:v>1.3423758581631933E-4</c:v>
                </c:pt>
                <c:pt idx="191">
                  <c:v>1.3385120533518835E-4</c:v>
                </c:pt>
                <c:pt idx="192">
                  <c:v>1.3346280278620404E-4</c:v>
                </c:pt>
                <c:pt idx="193">
                  <c:v>1.3307237816936635E-4</c:v>
                </c:pt>
                <c:pt idx="194">
                  <c:v>1.3267993148467533E-4</c:v>
                </c:pt>
                <c:pt idx="195">
                  <c:v>1.3228546273213096E-4</c:v>
                </c:pt>
                <c:pt idx="196">
                  <c:v>1.3188897191173323E-4</c:v>
                </c:pt>
                <c:pt idx="197">
                  <c:v>1.3149045902348215E-4</c:v>
                </c:pt>
                <c:pt idx="198">
                  <c:v>1.3108992406737772E-4</c:v>
                </c:pt>
                <c:pt idx="199">
                  <c:v>1.3068736704341993E-4</c:v>
                </c:pt>
                <c:pt idx="200">
                  <c:v>1.3028278795160878E-4</c:v>
                </c:pt>
                <c:pt idx="201">
                  <c:v>1.2987618679194429E-4</c:v>
                </c:pt>
                <c:pt idx="202">
                  <c:v>1.2946756356442646E-4</c:v>
                </c:pt>
                <c:pt idx="203">
                  <c:v>1.2905691826905526E-4</c:v>
                </c:pt>
                <c:pt idx="204">
                  <c:v>1.2864425090583072E-4</c:v>
                </c:pt>
                <c:pt idx="205">
                  <c:v>1.2822956147475281E-4</c:v>
                </c:pt>
                <c:pt idx="206">
                  <c:v>1.2781284997582157E-4</c:v>
                </c:pt>
                <c:pt idx="207">
                  <c:v>1.2739411640903697E-4</c:v>
                </c:pt>
                <c:pt idx="208">
                  <c:v>1.2697336077439902E-4</c:v>
                </c:pt>
                <c:pt idx="209">
                  <c:v>1.2655058307190772E-4</c:v>
                </c:pt>
                <c:pt idx="210">
                  <c:v>1.2612578330156306E-4</c:v>
                </c:pt>
                <c:pt idx="211">
                  <c:v>1.2569896146336507E-4</c:v>
                </c:pt>
                <c:pt idx="212">
                  <c:v>1.2527011755731371E-4</c:v>
                </c:pt>
                <c:pt idx="213">
                  <c:v>1.2483925158340899E-4</c:v>
                </c:pt>
                <c:pt idx="214">
                  <c:v>1.2440636354165094E-4</c:v>
                </c:pt>
                <c:pt idx="215">
                  <c:v>1.2397145343203954E-4</c:v>
                </c:pt>
                <c:pt idx="216">
                  <c:v>1.2353452125457475E-4</c:v>
                </c:pt>
                <c:pt idx="217">
                  <c:v>1.2309556700925664E-4</c:v>
                </c:pt>
                <c:pt idx="218">
                  <c:v>1.2265459069608518E-4</c:v>
                </c:pt>
                <c:pt idx="219">
                  <c:v>1.2221159231506036E-4</c:v>
                </c:pt>
                <c:pt idx="220">
                  <c:v>1.2176657186618219E-4</c:v>
                </c:pt>
                <c:pt idx="221">
                  <c:v>1.2131952934945067E-4</c:v>
                </c:pt>
                <c:pt idx="222">
                  <c:v>1.2087046476486581E-4</c:v>
                </c:pt>
                <c:pt idx="223">
                  <c:v>1.2041937811242757E-4</c:v>
                </c:pt>
                <c:pt idx="224">
                  <c:v>1.19966269392136E-4</c:v>
                </c:pt>
                <c:pt idx="225">
                  <c:v>1.1951113860399107E-4</c:v>
                </c:pt>
                <c:pt idx="226">
                  <c:v>1.1905398574799279E-4</c:v>
                </c:pt>
                <c:pt idx="227">
                  <c:v>1.1859481082414116E-4</c:v>
                </c:pt>
                <c:pt idx="228">
                  <c:v>1.1813361383243616E-4</c:v>
                </c:pt>
                <c:pt idx="229">
                  <c:v>1.1767039477287783E-4</c:v>
                </c:pt>
                <c:pt idx="230">
                  <c:v>1.1720515364546616E-4</c:v>
                </c:pt>
                <c:pt idx="231">
                  <c:v>1.1673789045020111E-4</c:v>
                </c:pt>
                <c:pt idx="232">
                  <c:v>1.1626860518708273E-4</c:v>
                </c:pt>
                <c:pt idx="233">
                  <c:v>1.1579729785611098E-4</c:v>
                </c:pt>
                <c:pt idx="234">
                  <c:v>1.153239684572859E-4</c:v>
                </c:pt>
                <c:pt idx="235">
                  <c:v>1.1484861699060744E-4</c:v>
                </c:pt>
                <c:pt idx="236">
                  <c:v>1.1437124345607566E-4</c:v>
                </c:pt>
                <c:pt idx="237">
                  <c:v>1.1389184785369051E-4</c:v>
                </c:pt>
                <c:pt idx="238">
                  <c:v>1.13410430183452E-4</c:v>
                </c:pt>
                <c:pt idx="239">
                  <c:v>1.1292699044536015E-4</c:v>
                </c:pt>
                <c:pt idx="240">
                  <c:v>1.1244152863941495E-4</c:v>
                </c:pt>
                <c:pt idx="241">
                  <c:v>1.1195404476561639E-4</c:v>
                </c:pt>
                <c:pt idx="242">
                  <c:v>1.1146453882396448E-4</c:v>
                </c:pt>
                <c:pt idx="243">
                  <c:v>1.1097301081445921E-4</c:v>
                </c:pt>
                <c:pt idx="244">
                  <c:v>1.1047946073710062E-4</c:v>
                </c:pt>
                <c:pt idx="245">
                  <c:v>1.0998388859188865E-4</c:v>
                </c:pt>
                <c:pt idx="246">
                  <c:v>1.0948629437882334E-4</c:v>
                </c:pt>
                <c:pt idx="247">
                  <c:v>1.0898667809790468E-4</c:v>
                </c:pt>
                <c:pt idx="248">
                  <c:v>1.0848503974913266E-4</c:v>
                </c:pt>
                <c:pt idx="249">
                  <c:v>1.0798137933250729E-4</c:v>
                </c:pt>
                <c:pt idx="250">
                  <c:v>1.0747569684802858E-4</c:v>
                </c:pt>
                <c:pt idx="251">
                  <c:v>1.0696799229569651E-4</c:v>
                </c:pt>
                <c:pt idx="252">
                  <c:v>1.0645826567551108E-4</c:v>
                </c:pt>
                <c:pt idx="253">
                  <c:v>1.0594651698747231E-4</c:v>
                </c:pt>
                <c:pt idx="254">
                  <c:v>1.0543274623158018E-4</c:v>
                </c:pt>
                <c:pt idx="255">
                  <c:v>1.0491695340783471E-4</c:v>
                </c:pt>
                <c:pt idx="256">
                  <c:v>1.0439913851623588E-4</c:v>
                </c:pt>
                <c:pt idx="257">
                  <c:v>1.0387930155678369E-4</c:v>
                </c:pt>
                <c:pt idx="258">
                  <c:v>1.0335744252947816E-4</c:v>
                </c:pt>
                <c:pt idx="259">
                  <c:v>1.0283356143431928E-4</c:v>
                </c:pt>
                <c:pt idx="260">
                  <c:v>1.0230765827130705E-4</c:v>
                </c:pt>
                <c:pt idx="261">
                  <c:v>1.0177973304044146E-4</c:v>
                </c:pt>
                <c:pt idx="262">
                  <c:v>1.0124978574172252E-4</c:v>
                </c:pt>
                <c:pt idx="263">
                  <c:v>1.0071781637515023E-4</c:v>
                </c:pt>
                <c:pt idx="264">
                  <c:v>1.0018382494072459E-4</c:v>
                </c:pt>
                <c:pt idx="265">
                  <c:v>9.9647811438445587E-5</c:v>
                </c:pt>
                <c:pt idx="266">
                  <c:v>9.9109775868313243E-5</c:v>
                </c:pt>
                <c:pt idx="267">
                  <c:v>9.8569718230327545E-5</c:v>
                </c:pt>
                <c:pt idx="268">
                  <c:v>9.8027638524488507E-5</c:v>
                </c:pt>
                <c:pt idx="269">
                  <c:v>9.7483536750796101E-5</c:v>
                </c:pt>
                <c:pt idx="270">
                  <c:v>9.693741290925034E-5</c:v>
                </c:pt>
                <c:pt idx="271">
                  <c:v>9.6389266999851239E-5</c:v>
                </c:pt>
                <c:pt idx="272">
                  <c:v>9.5839099022598784E-5</c:v>
                </c:pt>
                <c:pt idx="273">
                  <c:v>9.5286908977492975E-5</c:v>
                </c:pt>
                <c:pt idx="274">
                  <c:v>9.4732696864533811E-5</c:v>
                </c:pt>
                <c:pt idx="275">
                  <c:v>9.4176462683721307E-5</c:v>
                </c:pt>
                <c:pt idx="276">
                  <c:v>9.3618206435055448E-5</c:v>
                </c:pt>
                <c:pt idx="277">
                  <c:v>9.3057928118536222E-5</c:v>
                </c:pt>
                <c:pt idx="278">
                  <c:v>9.2495627734163669E-5</c:v>
                </c:pt>
                <c:pt idx="279">
                  <c:v>9.1931305281937748E-5</c:v>
                </c:pt>
                <c:pt idx="280">
                  <c:v>9.1364960761858473E-5</c:v>
                </c:pt>
                <c:pt idx="281">
                  <c:v>9.0796594173925857E-5</c:v>
                </c:pt>
                <c:pt idx="282">
                  <c:v>9.0226205518139887E-5</c:v>
                </c:pt>
                <c:pt idx="283">
                  <c:v>8.9653794794500563E-5</c:v>
                </c:pt>
                <c:pt idx="284">
                  <c:v>8.9079362003007884E-5</c:v>
                </c:pt>
                <c:pt idx="285">
                  <c:v>8.8502907143661865E-5</c:v>
                </c:pt>
                <c:pt idx="286">
                  <c:v>8.7924430216462492E-5</c:v>
                </c:pt>
                <c:pt idx="287">
                  <c:v>8.7343931221409751E-5</c:v>
                </c:pt>
                <c:pt idx="288">
                  <c:v>8.6761410158503669E-5</c:v>
                </c:pt>
                <c:pt idx="289">
                  <c:v>8.6176867027744233E-5</c:v>
                </c:pt>
                <c:pt idx="290">
                  <c:v>8.5590301829131457E-5</c:v>
                </c:pt>
                <c:pt idx="291">
                  <c:v>8.5001714562665313E-5</c:v>
                </c:pt>
                <c:pt idx="292">
                  <c:v>8.4411105228345814E-5</c:v>
                </c:pt>
                <c:pt idx="293">
                  <c:v>8.3818473826172975E-5</c:v>
                </c:pt>
                <c:pt idx="294">
                  <c:v>8.3223820356146796E-5</c:v>
                </c:pt>
                <c:pt idx="295">
                  <c:v>8.2627144818267248E-5</c:v>
                </c:pt>
                <c:pt idx="296">
                  <c:v>8.2028447212534347E-5</c:v>
                </c:pt>
                <c:pt idx="297">
                  <c:v>8.1427727538948105E-5</c:v>
                </c:pt>
                <c:pt idx="298">
                  <c:v>8.0824985797508508E-5</c:v>
                </c:pt>
                <c:pt idx="299">
                  <c:v>8.0220221988215558E-5</c:v>
                </c:pt>
                <c:pt idx="300">
                  <c:v>7.9613436111069253E-5</c:v>
                </c:pt>
                <c:pt idx="301">
                  <c:v>7.9004628166069607E-5</c:v>
                </c:pt>
                <c:pt idx="302">
                  <c:v>7.8393798153216608E-5</c:v>
                </c:pt>
                <c:pt idx="303">
                  <c:v>7.778094607251024E-5</c:v>
                </c:pt>
                <c:pt idx="304">
                  <c:v>7.7166071923950532E-5</c:v>
                </c:pt>
                <c:pt idx="305">
                  <c:v>7.6549175707537484E-5</c:v>
                </c:pt>
                <c:pt idx="306">
                  <c:v>7.5930257423271067E-5</c:v>
                </c:pt>
                <c:pt idx="307">
                  <c:v>7.5309317071151297E-5</c:v>
                </c:pt>
                <c:pt idx="308">
                  <c:v>7.4686354651178186E-5</c:v>
                </c:pt>
                <c:pt idx="309">
                  <c:v>7.406137016335172E-5</c:v>
                </c:pt>
                <c:pt idx="310">
                  <c:v>7.3434363607671901E-5</c:v>
                </c:pt>
                <c:pt idx="311">
                  <c:v>7.2805334984138727E-5</c:v>
                </c:pt>
                <c:pt idx="312">
                  <c:v>7.2174284292752199E-5</c:v>
                </c:pt>
                <c:pt idx="313">
                  <c:v>7.1541211533512317E-5</c:v>
                </c:pt>
                <c:pt idx="314">
                  <c:v>7.0906116706419094E-5</c:v>
                </c:pt>
                <c:pt idx="315">
                  <c:v>7.0268999811472517E-5</c:v>
                </c:pt>
                <c:pt idx="316">
                  <c:v>6.9629860848672586E-5</c:v>
                </c:pt>
                <c:pt idx="317">
                  <c:v>6.8988699818019314E-5</c:v>
                </c:pt>
                <c:pt idx="318">
                  <c:v>6.8345516719512688E-5</c:v>
                </c:pt>
                <c:pt idx="319">
                  <c:v>6.7700311553152721E-5</c:v>
                </c:pt>
                <c:pt idx="320">
                  <c:v>6.7053084318939373E-5</c:v>
                </c:pt>
                <c:pt idx="321">
                  <c:v>6.6403835016872685E-5</c:v>
                </c:pt>
                <c:pt idx="322">
                  <c:v>6.5752563646952642E-5</c:v>
                </c:pt>
                <c:pt idx="323">
                  <c:v>6.5099270209179259E-5</c:v>
                </c:pt>
                <c:pt idx="324">
                  <c:v>6.4443954703552521E-5</c:v>
                </c:pt>
                <c:pt idx="325">
                  <c:v>6.3786617130072429E-5</c:v>
                </c:pt>
                <c:pt idx="326">
                  <c:v>6.3127257488738997E-5</c:v>
                </c:pt>
                <c:pt idx="327">
                  <c:v>6.2465875779552197E-5</c:v>
                </c:pt>
                <c:pt idx="328">
                  <c:v>6.1802472002512042E-5</c:v>
                </c:pt>
                <c:pt idx="329">
                  <c:v>6.1137046157618534E-5</c:v>
                </c:pt>
                <c:pt idx="330">
                  <c:v>6.0469598244871685E-5</c:v>
                </c:pt>
                <c:pt idx="331">
                  <c:v>5.9800128264271481E-5</c:v>
                </c:pt>
                <c:pt idx="332">
                  <c:v>5.9128636215817937E-5</c:v>
                </c:pt>
                <c:pt idx="333">
                  <c:v>5.8455122099511039E-5</c:v>
                </c:pt>
                <c:pt idx="334">
                  <c:v>5.7779585915350787E-5</c:v>
                </c:pt>
                <c:pt idx="335">
                  <c:v>5.7102027663337166E-5</c:v>
                </c:pt>
                <c:pt idx="336">
                  <c:v>5.6422447343470206E-5</c:v>
                </c:pt>
                <c:pt idx="337">
                  <c:v>5.5740844955749891E-5</c:v>
                </c:pt>
                <c:pt idx="338">
                  <c:v>5.5057220500176222E-5</c:v>
                </c:pt>
                <c:pt idx="339">
                  <c:v>5.4371573976749212E-5</c:v>
                </c:pt>
                <c:pt idx="340">
                  <c:v>5.3683905385468848E-5</c:v>
                </c:pt>
                <c:pt idx="341">
                  <c:v>5.2994214726335143E-5</c:v>
                </c:pt>
                <c:pt idx="342">
                  <c:v>5.2302501999348057E-5</c:v>
                </c:pt>
                <c:pt idx="343">
                  <c:v>5.1608767204507631E-5</c:v>
                </c:pt>
                <c:pt idx="344">
                  <c:v>5.091301034181385E-5</c:v>
                </c:pt>
                <c:pt idx="345">
                  <c:v>5.0215231411266729E-5</c:v>
                </c:pt>
                <c:pt idx="346">
                  <c:v>4.9515430412866253E-5</c:v>
                </c:pt>
                <c:pt idx="347">
                  <c:v>4.8813607346612437E-5</c:v>
                </c:pt>
                <c:pt idx="348">
                  <c:v>4.8109762212505253E-5</c:v>
                </c:pt>
                <c:pt idx="349">
                  <c:v>4.7403895010544742E-5</c:v>
                </c:pt>
                <c:pt idx="350">
                  <c:v>4.669600574073085E-5</c:v>
                </c:pt>
                <c:pt idx="351">
                  <c:v>4.5986094403063603E-5</c:v>
                </c:pt>
                <c:pt idx="352">
                  <c:v>4.5274160997543002E-5</c:v>
                </c:pt>
                <c:pt idx="353">
                  <c:v>4.4560205524169075E-5</c:v>
                </c:pt>
                <c:pt idx="354">
                  <c:v>4.3844227982941793E-5</c:v>
                </c:pt>
                <c:pt idx="355">
                  <c:v>4.3126228373861156E-5</c:v>
                </c:pt>
                <c:pt idx="356">
                  <c:v>4.2406206696927166E-5</c:v>
                </c:pt>
                <c:pt idx="357">
                  <c:v>4.1684162952139794E-5</c:v>
                </c:pt>
                <c:pt idx="358">
                  <c:v>4.0960097139499096E-5</c:v>
                </c:pt>
                <c:pt idx="359">
                  <c:v>4.0234009259005043E-5</c:v>
                </c:pt>
                <c:pt idx="360">
                  <c:v>3.9505899310657636E-5</c:v>
                </c:pt>
                <c:pt idx="361">
                  <c:v>3.8775767294456901E-5</c:v>
                </c:pt>
                <c:pt idx="362">
                  <c:v>3.8043613210402786E-5</c:v>
                </c:pt>
                <c:pt idx="363">
                  <c:v>3.7309437058495343E-5</c:v>
                </c:pt>
                <c:pt idx="364">
                  <c:v>3.6573238838734547E-5</c:v>
                </c:pt>
                <c:pt idx="365">
                  <c:v>3.5835018551120396E-5</c:v>
                </c:pt>
                <c:pt idx="366">
                  <c:v>3.5094776195652863E-5</c:v>
                </c:pt>
                <c:pt idx="367">
                  <c:v>3.4352511772332004E-5</c:v>
                </c:pt>
                <c:pt idx="368">
                  <c:v>3.360822528115779E-5</c:v>
                </c:pt>
                <c:pt idx="369">
                  <c:v>3.2861916722130223E-5</c:v>
                </c:pt>
                <c:pt idx="370">
                  <c:v>3.2113586095249328E-5</c:v>
                </c:pt>
                <c:pt idx="371">
                  <c:v>3.1363233400515052E-5</c:v>
                </c:pt>
                <c:pt idx="372">
                  <c:v>3.0610858637927449E-5</c:v>
                </c:pt>
                <c:pt idx="373">
                  <c:v>2.9856461807486464E-5</c:v>
                </c:pt>
                <c:pt idx="374">
                  <c:v>2.9100042909192153E-5</c:v>
                </c:pt>
                <c:pt idx="375">
                  <c:v>2.834160194304446E-5</c:v>
                </c:pt>
                <c:pt idx="376">
                  <c:v>2.758113890904344E-5</c:v>
                </c:pt>
                <c:pt idx="377">
                  <c:v>2.6818653807189066E-5</c:v>
                </c:pt>
                <c:pt idx="378">
                  <c:v>2.6054146637481337E-5</c:v>
                </c:pt>
                <c:pt idx="379">
                  <c:v>2.5287617399920282E-5</c:v>
                </c:pt>
                <c:pt idx="380">
                  <c:v>2.4519066094505818E-5</c:v>
                </c:pt>
                <c:pt idx="381">
                  <c:v>2.3748492721238027E-5</c:v>
                </c:pt>
                <c:pt idx="382">
                  <c:v>2.2975897280116882E-5</c:v>
                </c:pt>
                <c:pt idx="383">
                  <c:v>2.220127977114241E-5</c:v>
                </c:pt>
                <c:pt idx="384">
                  <c:v>2.1424640194314556E-5</c:v>
                </c:pt>
                <c:pt idx="385">
                  <c:v>2.0645978549633376E-5</c:v>
                </c:pt>
                <c:pt idx="386">
                  <c:v>1.9865294837098841E-5</c:v>
                </c:pt>
                <c:pt idx="387">
                  <c:v>1.9082589056710952E-5</c:v>
                </c:pt>
                <c:pt idx="388">
                  <c:v>1.8297861208469709E-5</c:v>
                </c:pt>
                <c:pt idx="389">
                  <c:v>1.7511111292375112E-5</c:v>
                </c:pt>
                <c:pt idx="390">
                  <c:v>1.672233930842716E-5</c:v>
                </c:pt>
                <c:pt idx="391">
                  <c:v>1.5931545256625855E-5</c:v>
                </c:pt>
                <c:pt idx="392">
                  <c:v>1.5138729136971195E-5</c:v>
                </c:pt>
                <c:pt idx="393">
                  <c:v>1.4343890949463208E-5</c:v>
                </c:pt>
                <c:pt idx="394">
                  <c:v>1.3547030694101867E-5</c:v>
                </c:pt>
                <c:pt idx="395">
                  <c:v>1.2748148370887144E-5</c:v>
                </c:pt>
                <c:pt idx="396">
                  <c:v>1.1947243979819067E-5</c:v>
                </c:pt>
                <c:pt idx="397">
                  <c:v>1.1144317520897664E-5</c:v>
                </c:pt>
                <c:pt idx="398">
                  <c:v>1.0339368994122906E-5</c:v>
                </c:pt>
                <c:pt idx="399">
                  <c:v>9.5323983994947937E-6</c:v>
                </c:pt>
                <c:pt idx="400">
                  <c:v>8.7234057370133274E-6</c:v>
                </c:pt>
                <c:pt idx="401">
                  <c:v>7.9123910066785069E-6</c:v>
                </c:pt>
                <c:pt idx="402">
                  <c:v>7.0993542084903593E-6</c:v>
                </c:pt>
                <c:pt idx="403">
                  <c:v>6.2842953424488304E-6</c:v>
                </c:pt>
                <c:pt idx="404">
                  <c:v>5.4672144085539474E-6</c:v>
                </c:pt>
                <c:pt idx="405">
                  <c:v>4.6481114068057372E-6</c:v>
                </c:pt>
                <c:pt idx="406">
                  <c:v>3.8269863372041458E-6</c:v>
                </c:pt>
                <c:pt idx="407">
                  <c:v>3.0038391997492273E-6</c:v>
                </c:pt>
                <c:pt idx="408">
                  <c:v>2.1786699944409545E-6</c:v>
                </c:pt>
                <c:pt idx="409">
                  <c:v>1.3514787212793276E-6</c:v>
                </c:pt>
                <c:pt idx="410">
                  <c:v>5.2226538026434654E-7</c:v>
                </c:pt>
                <c:pt idx="411">
                  <c:v>-3.0897002860398874E-7</c:v>
                </c:pt>
                <c:pt idx="412">
                  <c:v>-1.1422275053256782E-6</c:v>
                </c:pt>
                <c:pt idx="413">
                  <c:v>-1.9775070499007219E-6</c:v>
                </c:pt>
                <c:pt idx="414">
                  <c:v>-2.8148086623291197E-6</c:v>
                </c:pt>
                <c:pt idx="415">
                  <c:v>-3.6541323426108447E-6</c:v>
                </c:pt>
                <c:pt idx="416">
                  <c:v>-4.4954780907459238E-6</c:v>
                </c:pt>
                <c:pt idx="417">
                  <c:v>-5.3388459067343571E-6</c:v>
                </c:pt>
                <c:pt idx="418">
                  <c:v>-6.1842357905761718E-6</c:v>
                </c:pt>
                <c:pt idx="419">
                  <c:v>-7.0316477422713135E-6</c:v>
                </c:pt>
                <c:pt idx="420">
                  <c:v>-7.8810817618198364E-6</c:v>
                </c:pt>
                <c:pt idx="421">
                  <c:v>-8.7325378492216865E-6</c:v>
                </c:pt>
                <c:pt idx="422">
                  <c:v>-9.5860160044768637E-6</c:v>
                </c:pt>
                <c:pt idx="423">
                  <c:v>-1.0441516227585422E-5</c:v>
                </c:pt>
                <c:pt idx="424">
                  <c:v>-1.1299038518547308E-5</c:v>
                </c:pt>
                <c:pt idx="425">
                  <c:v>-1.2158582877362575E-5</c:v>
                </c:pt>
                <c:pt idx="426">
                  <c:v>-1.3020149304031196E-5</c:v>
                </c:pt>
                <c:pt idx="427">
                  <c:v>-1.3883737798553171E-5</c:v>
                </c:pt>
                <c:pt idx="428">
                  <c:v>-1.4749348360928473E-5</c:v>
                </c:pt>
                <c:pt idx="429">
                  <c:v>-1.561698099115713E-5</c:v>
                </c:pt>
                <c:pt idx="430">
                  <c:v>-1.648663568923914E-5</c:v>
                </c:pt>
                <c:pt idx="431">
                  <c:v>-1.7358312455174505E-5</c:v>
                </c:pt>
                <c:pt idx="432">
                  <c:v>-1.8232011288963224E-5</c:v>
                </c:pt>
                <c:pt idx="433">
                  <c:v>-1.9107732190605297E-5</c:v>
                </c:pt>
                <c:pt idx="434">
                  <c:v>-1.9985475160100725E-5</c:v>
                </c:pt>
                <c:pt idx="435">
                  <c:v>-2.0865240197449507E-5</c:v>
                </c:pt>
                <c:pt idx="436">
                  <c:v>-2.1747027302651615E-5</c:v>
                </c:pt>
                <c:pt idx="437">
                  <c:v>-2.2630836475707105E-5</c:v>
                </c:pt>
                <c:pt idx="438">
                  <c:v>-2.3516667716615922E-5</c:v>
                </c:pt>
                <c:pt idx="439">
                  <c:v>-2.4404521025378121E-5</c:v>
                </c:pt>
                <c:pt idx="440">
                  <c:v>-2.5294396401993646E-5</c:v>
                </c:pt>
                <c:pt idx="441">
                  <c:v>-2.6186293846462499E-5</c:v>
                </c:pt>
                <c:pt idx="442">
                  <c:v>-2.7080213358784733E-5</c:v>
                </c:pt>
                <c:pt idx="443">
                  <c:v>-2.7976154938960294E-5</c:v>
                </c:pt>
                <c:pt idx="444">
                  <c:v>-2.8874118586989236E-5</c:v>
                </c:pt>
                <c:pt idx="445">
                  <c:v>-2.9774104302871559E-5</c:v>
                </c:pt>
                <c:pt idx="446">
                  <c:v>-3.067611208660721E-5</c:v>
                </c:pt>
                <c:pt idx="447">
                  <c:v>-3.1580141938196215E-5</c:v>
                </c:pt>
                <c:pt idx="448">
                  <c:v>-3.2486193857638574E-5</c:v>
                </c:pt>
                <c:pt idx="449">
                  <c:v>-3.339426784493426E-5</c:v>
                </c:pt>
                <c:pt idx="450">
                  <c:v>-3.4415585376049E-5</c:v>
                </c:pt>
                <c:pt idx="451">
                  <c:v>-3.5431228920879804E-5</c:v>
                </c:pt>
                <c:pt idx="452">
                  <c:v>-3.6441198479426619E-5</c:v>
                </c:pt>
                <c:pt idx="453">
                  <c:v>-3.7445494051689443E-5</c:v>
                </c:pt>
                <c:pt idx="454">
                  <c:v>-3.8444115637668278E-5</c:v>
                </c:pt>
                <c:pt idx="455">
                  <c:v>-3.9437063237363176E-5</c:v>
                </c:pt>
                <c:pt idx="456">
                  <c:v>-4.0424336850774085E-5</c:v>
                </c:pt>
                <c:pt idx="457">
                  <c:v>-4.1405936477901005E-5</c:v>
                </c:pt>
                <c:pt idx="458">
                  <c:v>-4.2381862118744015E-5</c:v>
                </c:pt>
                <c:pt idx="459">
                  <c:v>-4.3352113773303008E-5</c:v>
                </c:pt>
                <c:pt idx="460">
                  <c:v>-4.4316691441578039E-5</c:v>
                </c:pt>
                <c:pt idx="461">
                  <c:v>-4.5275595123569107E-5</c:v>
                </c:pt>
                <c:pt idx="462">
                  <c:v>-4.6228824819276212E-5</c:v>
                </c:pt>
                <c:pt idx="463">
                  <c:v>-4.71763805286993E-5</c:v>
                </c:pt>
                <c:pt idx="464">
                  <c:v>-4.811826225183848E-5</c:v>
                </c:pt>
                <c:pt idx="465">
                  <c:v>-4.9054469988693669E-5</c:v>
                </c:pt>
                <c:pt idx="466">
                  <c:v>-4.9985003739264869E-5</c:v>
                </c:pt>
                <c:pt idx="467">
                  <c:v>-5.0909863503552079E-5</c:v>
                </c:pt>
                <c:pt idx="468">
                  <c:v>-5.1829049281555353E-5</c:v>
                </c:pt>
                <c:pt idx="469">
                  <c:v>-5.2742561073274637E-5</c:v>
                </c:pt>
                <c:pt idx="470">
                  <c:v>-5.3650398878709958E-5</c:v>
                </c:pt>
                <c:pt idx="471">
                  <c:v>-5.4552562697861317E-5</c:v>
                </c:pt>
                <c:pt idx="472">
                  <c:v>-5.5449052530728686E-5</c:v>
                </c:pt>
                <c:pt idx="473">
                  <c:v>-5.6339868377312092E-5</c:v>
                </c:pt>
                <c:pt idx="474">
                  <c:v>-5.7225010237611535E-5</c:v>
                </c:pt>
                <c:pt idx="475">
                  <c:v>-5.8104478111627015E-5</c:v>
                </c:pt>
                <c:pt idx="476">
                  <c:v>-5.8978271999358506E-5</c:v>
                </c:pt>
                <c:pt idx="477">
                  <c:v>-5.9846391900806033E-5</c:v>
                </c:pt>
                <c:pt idx="478">
                  <c:v>-6.0708837815969598E-5</c:v>
                </c:pt>
                <c:pt idx="479">
                  <c:v>-6.1565609744849173E-5</c:v>
                </c:pt>
                <c:pt idx="480">
                  <c:v>-6.2416707687444812E-5</c:v>
                </c:pt>
                <c:pt idx="481">
                  <c:v>-6.3262131643756461E-5</c:v>
                </c:pt>
                <c:pt idx="482">
                  <c:v>-6.4101881613784121E-5</c:v>
                </c:pt>
                <c:pt idx="483">
                  <c:v>-6.493595759752779E-5</c:v>
                </c:pt>
                <c:pt idx="484">
                  <c:v>-6.5764359594987551E-5</c:v>
                </c:pt>
                <c:pt idx="485">
                  <c:v>-6.6587087606163295E-5</c:v>
                </c:pt>
                <c:pt idx="486">
                  <c:v>-6.7404141631055076E-5</c:v>
                </c:pt>
                <c:pt idx="487">
                  <c:v>-6.8215521669662895E-5</c:v>
                </c:pt>
                <c:pt idx="488">
                  <c:v>-6.902122772198675E-5</c:v>
                </c:pt>
                <c:pt idx="489">
                  <c:v>-6.9821259788026589E-5</c:v>
                </c:pt>
                <c:pt idx="490">
                  <c:v>-7.0615617867782519E-5</c:v>
                </c:pt>
                <c:pt idx="491">
                  <c:v>-7.1404301961254459E-5</c:v>
                </c:pt>
                <c:pt idx="492">
                  <c:v>-7.2187312068442409E-5</c:v>
                </c:pt>
                <c:pt idx="493">
                  <c:v>-7.2964648189346423E-5</c:v>
                </c:pt>
                <c:pt idx="494">
                  <c:v>-7.3736310323966448E-5</c:v>
                </c:pt>
                <c:pt idx="495">
                  <c:v>-7.4502298472302455E-5</c:v>
                </c:pt>
                <c:pt idx="496">
                  <c:v>-7.5262612634354554E-5</c:v>
                </c:pt>
                <c:pt idx="497">
                  <c:v>-7.6017252810122691E-5</c:v>
                </c:pt>
                <c:pt idx="498">
                  <c:v>-7.676621899960681E-5</c:v>
                </c:pt>
                <c:pt idx="499">
                  <c:v>-7.7509511202806966E-5</c:v>
                </c:pt>
                <c:pt idx="500">
                  <c:v>-7.824712941972316E-5</c:v>
                </c:pt>
                <c:pt idx="501">
                  <c:v>-7.897907365035539E-5</c:v>
                </c:pt>
                <c:pt idx="502">
                  <c:v>-7.9705343894703604E-5</c:v>
                </c:pt>
                <c:pt idx="503">
                  <c:v>-8.0425940152767909E-5</c:v>
                </c:pt>
                <c:pt idx="504">
                  <c:v>-8.1140862424548252E-5</c:v>
                </c:pt>
                <c:pt idx="505">
                  <c:v>-8.1850110710044577E-5</c:v>
                </c:pt>
                <c:pt idx="506">
                  <c:v>-8.255368500925694E-5</c:v>
                </c:pt>
                <c:pt idx="507">
                  <c:v>-8.3251585322185339E-5</c:v>
                </c:pt>
                <c:pt idx="508">
                  <c:v>-8.3943811648829776E-5</c:v>
                </c:pt>
                <c:pt idx="509">
                  <c:v>-8.463036398919025E-5</c:v>
                </c:pt>
                <c:pt idx="510">
                  <c:v>-8.5311242343266708E-5</c:v>
                </c:pt>
                <c:pt idx="511">
                  <c:v>-8.5986446711059202E-5</c:v>
                </c:pt>
                <c:pt idx="512">
                  <c:v>-8.6655977092567734E-5</c:v>
                </c:pt>
                <c:pt idx="513">
                  <c:v>-8.7319833487792302E-5</c:v>
                </c:pt>
                <c:pt idx="514">
                  <c:v>-8.7978015896732908E-5</c:v>
                </c:pt>
                <c:pt idx="515">
                  <c:v>-8.8630524319389552E-5</c:v>
                </c:pt>
                <c:pt idx="516">
                  <c:v>-8.9277358755762178E-5</c:v>
                </c:pt>
                <c:pt idx="517">
                  <c:v>-8.9918519205850895E-5</c:v>
                </c:pt>
                <c:pt idx="518">
                  <c:v>-9.0554005669655596E-5</c:v>
                </c:pt>
                <c:pt idx="519">
                  <c:v>-9.1183818147176334E-5</c:v>
                </c:pt>
                <c:pt idx="520">
                  <c:v>-9.1807956638413109E-5</c:v>
                </c:pt>
                <c:pt idx="521">
                  <c:v>-9.2426421143365921E-5</c:v>
                </c:pt>
                <c:pt idx="522">
                  <c:v>-9.303921166203477E-5</c:v>
                </c:pt>
                <c:pt idx="523">
                  <c:v>-9.3646328194419603E-5</c:v>
                </c:pt>
                <c:pt idx="524">
                  <c:v>-9.4247770740520526E-5</c:v>
                </c:pt>
                <c:pt idx="525">
                  <c:v>-9.4843539300337433E-5</c:v>
                </c:pt>
                <c:pt idx="526">
                  <c:v>-9.5433633873870377E-5</c:v>
                </c:pt>
                <c:pt idx="527">
                  <c:v>-9.6018054461119358E-5</c:v>
                </c:pt>
                <c:pt idx="528">
                  <c:v>-9.6596801062084377E-5</c:v>
                </c:pt>
                <c:pt idx="529">
                  <c:v>-9.7169873676765378E-5</c:v>
                </c:pt>
                <c:pt idx="530">
                  <c:v>-9.7737272305162471E-5</c:v>
                </c:pt>
                <c:pt idx="531">
                  <c:v>-9.8298996947275547E-5</c:v>
                </c:pt>
                <c:pt idx="532">
                  <c:v>-9.885504760310466E-5</c:v>
                </c:pt>
                <c:pt idx="533">
                  <c:v>-9.940542427264981E-5</c:v>
                </c:pt>
                <c:pt idx="534">
                  <c:v>-9.9950126955910998E-5</c:v>
                </c:pt>
                <c:pt idx="535">
                  <c:v>-1.0048915565288822E-4</c:v>
                </c:pt>
                <c:pt idx="536">
                  <c:v>-1.0102251036358143E-4</c:v>
                </c:pt>
                <c:pt idx="537">
                  <c:v>-1.0155019108799073E-4</c:v>
                </c:pt>
                <c:pt idx="538">
                  <c:v>-1.0207219782611601E-4</c:v>
                </c:pt>
                <c:pt idx="539">
                  <c:v>-1.0258853057795733E-4</c:v>
                </c:pt>
                <c:pt idx="540">
                  <c:v>-1.0309918934351469E-4</c:v>
                </c:pt>
                <c:pt idx="541">
                  <c:v>-1.0360417412278808E-4</c:v>
                </c:pt>
                <c:pt idx="542">
                  <c:v>-1.0410348491577751E-4</c:v>
                </c:pt>
                <c:pt idx="543">
                  <c:v>-1.0459712172248298E-4</c:v>
                </c:pt>
                <c:pt idx="544">
                  <c:v>-1.0508508454290443E-4</c:v>
                </c:pt>
                <c:pt idx="545">
                  <c:v>-1.0556737337704192E-4</c:v>
                </c:pt>
                <c:pt idx="546">
                  <c:v>-1.0604398822489544E-4</c:v>
                </c:pt>
                <c:pt idx="547">
                  <c:v>-1.0651492908646501E-4</c:v>
                </c:pt>
                <c:pt idx="548">
                  <c:v>-1.0698019596175061E-4</c:v>
                </c:pt>
                <c:pt idx="549">
                  <c:v>-1.0743978885075219E-4</c:v>
                </c:pt>
                <c:pt idx="550">
                  <c:v>-1.0789370775346981E-4</c:v>
                </c:pt>
                <c:pt idx="551">
                  <c:v>-1.0834195266990352E-4</c:v>
                </c:pt>
                <c:pt idx="552">
                  <c:v>-1.0878452360005321E-4</c:v>
                </c:pt>
                <c:pt idx="553">
                  <c:v>-1.0922142054391895E-4</c:v>
                </c:pt>
                <c:pt idx="554">
                  <c:v>-1.0965264350150072E-4</c:v>
                </c:pt>
                <c:pt idx="555">
                  <c:v>-1.1007819247279852E-4</c:v>
                </c:pt>
                <c:pt idx="556">
                  <c:v>-1.1049806745781231E-4</c:v>
                </c:pt>
                <c:pt idx="557">
                  <c:v>-1.1091226845654214E-4</c:v>
                </c:pt>
                <c:pt idx="558">
                  <c:v>-1.1132079546898805E-4</c:v>
                </c:pt>
                <c:pt idx="559">
                  <c:v>-1.1172364849514996E-4</c:v>
                </c:pt>
                <c:pt idx="560">
                  <c:v>-1.1212082753502784E-4</c:v>
                </c:pt>
                <c:pt idx="561">
                  <c:v>-1.1251233258862181E-4</c:v>
                </c:pt>
                <c:pt idx="562">
                  <c:v>-1.1289816365593183E-4</c:v>
                </c:pt>
                <c:pt idx="563">
                  <c:v>-1.1327832073695782E-4</c:v>
                </c:pt>
                <c:pt idx="564">
                  <c:v>-1.1365280383169991E-4</c:v>
                </c:pt>
                <c:pt idx="565">
                  <c:v>-1.1402161294015798E-4</c:v>
                </c:pt>
                <c:pt idx="566">
                  <c:v>-1.1438474806233208E-4</c:v>
                </c:pt>
                <c:pt idx="567">
                  <c:v>-1.1474220919822223E-4</c:v>
                </c:pt>
                <c:pt idx="568">
                  <c:v>-1.1509399634782841E-4</c:v>
                </c:pt>
                <c:pt idx="569">
                  <c:v>-1.1544010951115057E-4</c:v>
                </c:pt>
                <c:pt idx="570">
                  <c:v>-1.1578054868818883E-4</c:v>
                </c:pt>
                <c:pt idx="571">
                  <c:v>-1.1611531387894307E-4</c:v>
                </c:pt>
                <c:pt idx="572">
                  <c:v>-1.1644440508341334E-4</c:v>
                </c:pt>
                <c:pt idx="573">
                  <c:v>-1.1676782230159966E-4</c:v>
                </c:pt>
                <c:pt idx="574">
                  <c:v>-1.1708556553350201E-4</c:v>
                </c:pt>
                <c:pt idx="575">
                  <c:v>-1.173976347791204E-4</c:v>
                </c:pt>
                <c:pt idx="576">
                  <c:v>-1.1770403003845477E-4</c:v>
                </c:pt>
                <c:pt idx="577">
                  <c:v>-1.1800475131150517E-4</c:v>
                </c:pt>
                <c:pt idx="578">
                  <c:v>-1.1829979859827167E-4</c:v>
                </c:pt>
                <c:pt idx="579">
                  <c:v>-1.185891718987541E-4</c:v>
                </c:pt>
                <c:pt idx="580">
                  <c:v>-1.1887287121295267E-4</c:v>
                </c:pt>
                <c:pt idx="581">
                  <c:v>-1.1915089654086718E-4</c:v>
                </c:pt>
                <c:pt idx="582">
                  <c:v>-1.1942324788249777E-4</c:v>
                </c:pt>
                <c:pt idx="583">
                  <c:v>-1.196899252378444E-4</c:v>
                </c:pt>
                <c:pt idx="584">
                  <c:v>-1.1995092860690701E-4</c:v>
                </c:pt>
                <c:pt idx="585">
                  <c:v>-1.2020625798968567E-4</c:v>
                </c:pt>
                <c:pt idx="586">
                  <c:v>-1.2045591338618035E-4</c:v>
                </c:pt>
                <c:pt idx="587">
                  <c:v>-1.2069989479639108E-4</c:v>
                </c:pt>
                <c:pt idx="588">
                  <c:v>-1.2093820222031784E-4</c:v>
                </c:pt>
                <c:pt idx="589">
                  <c:v>-1.2117083565796059E-4</c:v>
                </c:pt>
                <c:pt idx="590">
                  <c:v>-1.2139779510931943E-4</c:v>
                </c:pt>
                <c:pt idx="591">
                  <c:v>-1.2161908057439425E-4</c:v>
                </c:pt>
                <c:pt idx="592">
                  <c:v>-1.218346920531851E-4</c:v>
                </c:pt>
                <c:pt idx="593">
                  <c:v>-1.22044629545692E-4</c:v>
                </c:pt>
                <c:pt idx="594">
                  <c:v>-1.2224889305191493E-4</c:v>
                </c:pt>
                <c:pt idx="595">
                  <c:v>-1.2244748257185384E-4</c:v>
                </c:pt>
                <c:pt idx="596">
                  <c:v>-1.2264039810550885E-4</c:v>
                </c:pt>
                <c:pt idx="597">
                  <c:v>-1.2282763965287989E-4</c:v>
                </c:pt>
                <c:pt idx="598">
                  <c:v>-1.2300920721396692E-4</c:v>
                </c:pt>
                <c:pt idx="599">
                  <c:v>-1.2318510078876998E-4</c:v>
                </c:pt>
                <c:pt idx="600">
                  <c:v>-1.2335532037728908E-4</c:v>
                </c:pt>
                <c:pt idx="601">
                  <c:v>-1.2351986597952422E-4</c:v>
                </c:pt>
                <c:pt idx="602">
                  <c:v>-1.2367873759547534E-4</c:v>
                </c:pt>
                <c:pt idx="603">
                  <c:v>-1.238319352251425E-4</c:v>
                </c:pt>
                <c:pt idx="604">
                  <c:v>-1.2397945886852575E-4</c:v>
                </c:pt>
                <c:pt idx="605">
                  <c:v>-1.2412130852562493E-4</c:v>
                </c:pt>
                <c:pt idx="606">
                  <c:v>-1.2425748419644025E-4</c:v>
                </c:pt>
                <c:pt idx="607">
                  <c:v>-1.2438798588097151E-4</c:v>
                </c:pt>
                <c:pt idx="608">
                  <c:v>-1.2451281357921885E-4</c:v>
                </c:pt>
                <c:pt idx="609">
                  <c:v>-1.2463196729118223E-4</c:v>
                </c:pt>
                <c:pt idx="610">
                  <c:v>-1.247454470168616E-4</c:v>
                </c:pt>
                <c:pt idx="611">
                  <c:v>-1.24853252756257E-4</c:v>
                </c:pt>
                <c:pt idx="612">
                  <c:v>-1.2495538450936844E-4</c:v>
                </c:pt>
                <c:pt idx="613">
                  <c:v>-1.2505184227619591E-4</c:v>
                </c:pt>
                <c:pt idx="614">
                  <c:v>-1.2514262605673942E-4</c:v>
                </c:pt>
                <c:pt idx="615">
                  <c:v>-1.2522773585099898E-4</c:v>
                </c:pt>
                <c:pt idx="616">
                  <c:v>-1.2530717165897456E-4</c:v>
                </c:pt>
                <c:pt idx="617">
                  <c:v>-1.2538093348066613E-4</c:v>
                </c:pt>
                <c:pt idx="618">
                  <c:v>-1.2544902131607374E-4</c:v>
                </c:pt>
                <c:pt idx="619">
                  <c:v>-1.2551143516519739E-4</c:v>
                </c:pt>
                <c:pt idx="620">
                  <c:v>-1.2556817502803707E-4</c:v>
                </c:pt>
                <c:pt idx="621">
                  <c:v>-1.2561924090459273E-4</c:v>
                </c:pt>
                <c:pt idx="622">
                  <c:v>-1.2566463279486449E-4</c:v>
                </c:pt>
                <c:pt idx="623">
                  <c:v>-1.2570435069885223E-4</c:v>
                </c:pt>
                <c:pt idx="624">
                  <c:v>-1.2573839461655601E-4</c:v>
                </c:pt>
                <c:pt idx="625">
                  <c:v>-1.2576676454797587E-4</c:v>
                </c:pt>
                <c:pt idx="626">
                  <c:v>-1.2578946049311173E-4</c:v>
                </c:pt>
                <c:pt idx="627">
                  <c:v>-1.2580648245196356E-4</c:v>
                </c:pt>
                <c:pt idx="628">
                  <c:v>-1.2581783042453149E-4</c:v>
                </c:pt>
                <c:pt idx="629">
                  <c:v>-1.2582350441081545E-4</c:v>
                </c:pt>
                <c:pt idx="630">
                  <c:v>-1.2582350441081539E-4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23E-4857-8017-2E391654D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1991711"/>
        <c:axId val="2021989215"/>
      </c:scatterChart>
      <c:valAx>
        <c:axId val="2021991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1989215"/>
        <c:crosses val="autoZero"/>
        <c:crossBetween val="midCat"/>
      </c:valAx>
      <c:valAx>
        <c:axId val="2021989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19917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z(x)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7'!$S$54:$S$684</c:f>
              <c:numCache>
                <c:formatCode>0.00E+00</c:formatCode>
                <c:ptCount val="631"/>
                <c:pt idx="0">
                  <c:v>-2.8948367159598833E-2</c:v>
                </c:pt>
                <c:pt idx="1">
                  <c:v>-2.8777367159598836E-2</c:v>
                </c:pt>
                <c:pt idx="2">
                  <c:v>-2.8606369186022506E-2</c:v>
                </c:pt>
                <c:pt idx="3">
                  <c:v>-2.8435375265293526E-2</c:v>
                </c:pt>
                <c:pt idx="4">
                  <c:v>-2.8264387423835562E-2</c:v>
                </c:pt>
                <c:pt idx="5">
                  <c:v>-2.8093407688072291E-2</c:v>
                </c:pt>
                <c:pt idx="6">
                  <c:v>-2.7922438084427379E-2</c:v>
                </c:pt>
                <c:pt idx="7">
                  <c:v>-2.7751480639324515E-2</c:v>
                </c:pt>
                <c:pt idx="8">
                  <c:v>-2.7580537379187354E-2</c:v>
                </c:pt>
                <c:pt idx="9">
                  <c:v>-2.7409610330439576E-2</c:v>
                </c:pt>
                <c:pt idx="10">
                  <c:v>-2.7238701519504849E-2</c:v>
                </c:pt>
                <c:pt idx="11">
                  <c:v>-2.7067812972806856E-2</c:v>
                </c:pt>
                <c:pt idx="12">
                  <c:v>-2.6896946716769263E-2</c:v>
                </c:pt>
                <c:pt idx="13">
                  <c:v>-2.6726104777815746E-2</c:v>
                </c:pt>
                <c:pt idx="14">
                  <c:v>-2.655528918236998E-2</c:v>
                </c:pt>
                <c:pt idx="15">
                  <c:v>-2.6384501956855624E-2</c:v>
                </c:pt>
                <c:pt idx="16">
                  <c:v>-2.6213745127696367E-2</c:v>
                </c:pt>
                <c:pt idx="17">
                  <c:v>-2.6043020721315872E-2</c:v>
                </c:pt>
                <c:pt idx="18">
                  <c:v>-2.5872330764137818E-2</c:v>
                </c:pt>
                <c:pt idx="19">
                  <c:v>-2.5701677282585881E-2</c:v>
                </c:pt>
                <c:pt idx="20">
                  <c:v>-2.5531062303083722E-2</c:v>
                </c:pt>
                <c:pt idx="21">
                  <c:v>-2.5360487852055014E-2</c:v>
                </c:pt>
                <c:pt idx="22">
                  <c:v>-2.5189955955923448E-2</c:v>
                </c:pt>
                <c:pt idx="23">
                  <c:v>-2.5019468641112676E-2</c:v>
                </c:pt>
                <c:pt idx="24">
                  <c:v>-2.4849027934046381E-2</c:v>
                </c:pt>
                <c:pt idx="25">
                  <c:v>-2.4678635861148237E-2</c:v>
                </c:pt>
                <c:pt idx="26">
                  <c:v>-2.4508294448841911E-2</c:v>
                </c:pt>
                <c:pt idx="27">
                  <c:v>-2.433800572355108E-2</c:v>
                </c:pt>
                <c:pt idx="28">
                  <c:v>-2.4167771711699416E-2</c:v>
                </c:pt>
                <c:pt idx="29">
                  <c:v>-2.3997594439710588E-2</c:v>
                </c:pt>
                <c:pt idx="30">
                  <c:v>-2.3827475934008278E-2</c:v>
                </c:pt>
                <c:pt idx="31">
                  <c:v>-2.3657418221016153E-2</c:v>
                </c:pt>
                <c:pt idx="32">
                  <c:v>-2.3487423327157888E-2</c:v>
                </c:pt>
                <c:pt idx="33">
                  <c:v>-2.3317493278857151E-2</c:v>
                </c:pt>
                <c:pt idx="34">
                  <c:v>-2.3147630102537616E-2</c:v>
                </c:pt>
                <c:pt idx="35">
                  <c:v>-2.2977835824622959E-2</c:v>
                </c:pt>
                <c:pt idx="36">
                  <c:v>-2.2808112471536853E-2</c:v>
                </c:pt>
                <c:pt idx="37">
                  <c:v>-2.2638462069702967E-2</c:v>
                </c:pt>
                <c:pt idx="38">
                  <c:v>-2.2468886645544982E-2</c:v>
                </c:pt>
                <c:pt idx="39">
                  <c:v>-2.229938822548656E-2</c:v>
                </c:pt>
                <c:pt idx="40">
                  <c:v>-2.2129968835951381E-2</c:v>
                </c:pt>
                <c:pt idx="41">
                  <c:v>-2.1960630503363113E-2</c:v>
                </c:pt>
                <c:pt idx="42">
                  <c:v>-2.1791375254145439E-2</c:v>
                </c:pt>
                <c:pt idx="43">
                  <c:v>-2.1622205114722019E-2</c:v>
                </c:pt>
                <c:pt idx="44">
                  <c:v>-2.1453122111516534E-2</c:v>
                </c:pt>
                <c:pt idx="45">
                  <c:v>-2.1284128270952652E-2</c:v>
                </c:pt>
                <c:pt idx="46">
                  <c:v>-2.1115225619454048E-2</c:v>
                </c:pt>
                <c:pt idx="47">
                  <c:v>-2.0946416183444398E-2</c:v>
                </c:pt>
                <c:pt idx="48">
                  <c:v>-2.077770198934736E-2</c:v>
                </c:pt>
                <c:pt idx="49">
                  <c:v>-2.0609085063586632E-2</c:v>
                </c:pt>
                <c:pt idx="50">
                  <c:v>-2.0440567432585866E-2</c:v>
                </c:pt>
                <c:pt idx="51">
                  <c:v>-2.0272151122768745E-2</c:v>
                </c:pt>
                <c:pt idx="52">
                  <c:v>-2.0103838160558943E-2</c:v>
                </c:pt>
                <c:pt idx="53">
                  <c:v>-1.9935630572380122E-2</c:v>
                </c:pt>
                <c:pt idx="54">
                  <c:v>-1.9767530384655969E-2</c:v>
                </c:pt>
                <c:pt idx="55">
                  <c:v>-1.9599539623810145E-2</c:v>
                </c:pt>
                <c:pt idx="56">
                  <c:v>-1.9431660316266332E-2</c:v>
                </c:pt>
                <c:pt idx="57">
                  <c:v>-1.9263894488448199E-2</c:v>
                </c:pt>
                <c:pt idx="58">
                  <c:v>-1.9096244166779412E-2</c:v>
                </c:pt>
                <c:pt idx="59">
                  <c:v>-1.8928711377683653E-2</c:v>
                </c:pt>
                <c:pt idx="60">
                  <c:v>-1.876129814758459E-2</c:v>
                </c:pt>
                <c:pt idx="61">
                  <c:v>-1.8594006502905897E-2</c:v>
                </c:pt>
                <c:pt idx="62">
                  <c:v>-1.842683847007125E-2</c:v>
                </c:pt>
                <c:pt idx="63">
                  <c:v>-1.8259796075504323E-2</c:v>
                </c:pt>
                <c:pt idx="64">
                  <c:v>-1.8092881345628777E-2</c:v>
                </c:pt>
                <c:pt idx="65">
                  <c:v>-1.7926096306868301E-2</c:v>
                </c:pt>
                <c:pt idx="66">
                  <c:v>-1.7759442985646561E-2</c:v>
                </c:pt>
                <c:pt idx="67">
                  <c:v>-1.7592923408387227E-2</c:v>
                </c:pt>
                <c:pt idx="68">
                  <c:v>-1.7426539601513965E-2</c:v>
                </c:pt>
                <c:pt idx="69">
                  <c:v>-1.7260293591450464E-2</c:v>
                </c:pt>
                <c:pt idx="70">
                  <c:v>-1.7094187404620386E-2</c:v>
                </c:pt>
                <c:pt idx="71">
                  <c:v>-1.6928223067447411E-2</c:v>
                </c:pt>
                <c:pt idx="72">
                  <c:v>-1.6762402606355208E-2</c:v>
                </c:pt>
                <c:pt idx="73">
                  <c:v>-1.6596728047767451E-2</c:v>
                </c:pt>
                <c:pt idx="74">
                  <c:v>-1.6431201418107815E-2</c:v>
                </c:pt>
                <c:pt idx="75">
                  <c:v>-1.6265824743799968E-2</c:v>
                </c:pt>
                <c:pt idx="76">
                  <c:v>-1.610060005126758E-2</c:v>
                </c:pt>
                <c:pt idx="77">
                  <c:v>-1.5935529366934331E-2</c:v>
                </c:pt>
                <c:pt idx="78">
                  <c:v>-1.5770614717223887E-2</c:v>
                </c:pt>
                <c:pt idx="79">
                  <c:v>-1.5605858128559932E-2</c:v>
                </c:pt>
                <c:pt idx="80">
                  <c:v>-1.5441261627366127E-2</c:v>
                </c:pt>
                <c:pt idx="81">
                  <c:v>-1.5276827240066149E-2</c:v>
                </c:pt>
                <c:pt idx="82">
                  <c:v>-1.5112556993083675E-2</c:v>
                </c:pt>
                <c:pt idx="83">
                  <c:v>-1.4948452912842374E-2</c:v>
                </c:pt>
                <c:pt idx="84">
                  <c:v>-1.4784517025765916E-2</c:v>
                </c:pt>
                <c:pt idx="85">
                  <c:v>-1.462075135827798E-2</c:v>
                </c:pt>
                <c:pt idx="86">
                  <c:v>-1.4457157936802233E-2</c:v>
                </c:pt>
                <c:pt idx="87">
                  <c:v>-1.4293738787762354E-2</c:v>
                </c:pt>
                <c:pt idx="88">
                  <c:v>-1.413049593758201E-2</c:v>
                </c:pt>
                <c:pt idx="89">
                  <c:v>-1.3967431412684876E-2</c:v>
                </c:pt>
                <c:pt idx="90">
                  <c:v>-1.3804547239494628E-2</c:v>
                </c:pt>
                <c:pt idx="91">
                  <c:v>-1.3641845444434931E-2</c:v>
                </c:pt>
                <c:pt idx="92">
                  <c:v>-1.3479328053929469E-2</c:v>
                </c:pt>
                <c:pt idx="93">
                  <c:v>-1.3316997094401909E-2</c:v>
                </c:pt>
                <c:pt idx="94">
                  <c:v>-1.3154854592275922E-2</c:v>
                </c:pt>
                <c:pt idx="95">
                  <c:v>-1.2992902573975182E-2</c:v>
                </c:pt>
                <c:pt idx="96">
                  <c:v>-1.2831143065923362E-2</c:v>
                </c:pt>
                <c:pt idx="97">
                  <c:v>-1.2669578094544135E-2</c:v>
                </c:pt>
                <c:pt idx="98">
                  <c:v>-1.2508209686261177E-2</c:v>
                </c:pt>
                <c:pt idx="99">
                  <c:v>-1.2347039867498159E-2</c:v>
                </c:pt>
                <c:pt idx="100">
                  <c:v>-1.2186070664678748E-2</c:v>
                </c:pt>
                <c:pt idx="101">
                  <c:v>-1.2025304104226623E-2</c:v>
                </c:pt>
                <c:pt idx="102">
                  <c:v>-1.1864742212565458E-2</c:v>
                </c:pt>
                <c:pt idx="103">
                  <c:v>-1.1704387016118921E-2</c:v>
                </c:pt>
                <c:pt idx="104">
                  <c:v>-1.1544240541310686E-2</c:v>
                </c:pt>
                <c:pt idx="105">
                  <c:v>-1.1384304814564429E-2</c:v>
                </c:pt>
                <c:pt idx="106">
                  <c:v>-1.1224581862303821E-2</c:v>
                </c:pt>
                <c:pt idx="107">
                  <c:v>-1.1065073710952536E-2</c:v>
                </c:pt>
                <c:pt idx="108">
                  <c:v>-1.0905782386934243E-2</c:v>
                </c:pt>
                <c:pt idx="109">
                  <c:v>-1.0746709916672622E-2</c:v>
                </c:pt>
                <c:pt idx="110">
                  <c:v>-1.0587858326591338E-2</c:v>
                </c:pt>
                <c:pt idx="111">
                  <c:v>-1.0429229643114065E-2</c:v>
                </c:pt>
                <c:pt idx="112">
                  <c:v>-1.0270825892664483E-2</c:v>
                </c:pt>
                <c:pt idx="113">
                  <c:v>-1.0112649101666257E-2</c:v>
                </c:pt>
                <c:pt idx="114">
                  <c:v>-9.9547012965430625E-3</c:v>
                </c:pt>
                <c:pt idx="115">
                  <c:v>-9.796984503718572E-3</c:v>
                </c:pt>
                <c:pt idx="116">
                  <c:v>-9.6395007496164632E-3</c:v>
                </c:pt>
                <c:pt idx="117">
                  <c:v>-9.4822520606604021E-3</c:v>
                </c:pt>
                <c:pt idx="118">
                  <c:v>-9.3252404632740635E-3</c:v>
                </c:pt>
                <c:pt idx="119">
                  <c:v>-9.1684679838811203E-3</c:v>
                </c:pt>
                <c:pt idx="120">
                  <c:v>-9.0119366489052454E-3</c:v>
                </c:pt>
                <c:pt idx="121">
                  <c:v>-8.8556484847701136E-3</c:v>
                </c:pt>
                <c:pt idx="122">
                  <c:v>-8.6996055178993944E-3</c:v>
                </c:pt>
                <c:pt idx="123">
                  <c:v>-8.5438097747167624E-3</c:v>
                </c:pt>
                <c:pt idx="124">
                  <c:v>-8.3882632816458941E-3</c:v>
                </c:pt>
                <c:pt idx="125">
                  <c:v>-8.2329680651104555E-3</c:v>
                </c:pt>
                <c:pt idx="126">
                  <c:v>-8.077926151534123E-3</c:v>
                </c:pt>
                <c:pt idx="127">
                  <c:v>-7.9231395673405695E-3</c:v>
                </c:pt>
                <c:pt idx="128">
                  <c:v>-7.7686103389534682E-3</c:v>
                </c:pt>
                <c:pt idx="129">
                  <c:v>-7.6143404927964918E-3</c:v>
                </c:pt>
                <c:pt idx="130">
                  <c:v>-7.4603320552933117E-3</c:v>
                </c:pt>
                <c:pt idx="131">
                  <c:v>-7.3065870528676016E-3</c:v>
                </c:pt>
                <c:pt idx="132">
                  <c:v>-7.1531075119430345E-3</c:v>
                </c:pt>
                <c:pt idx="133">
                  <c:v>-6.9998954589432835E-3</c:v>
                </c:pt>
                <c:pt idx="134">
                  <c:v>-6.8469529202920213E-3</c:v>
                </c:pt>
                <c:pt idx="135">
                  <c:v>-6.6942819224129202E-3</c:v>
                </c:pt>
                <c:pt idx="136">
                  <c:v>-6.5418844917296531E-3</c:v>
                </c:pt>
                <c:pt idx="137">
                  <c:v>-6.3897626546658938E-3</c:v>
                </c:pt>
                <c:pt idx="138">
                  <c:v>-6.2379184376453144E-3</c:v>
                </c:pt>
                <c:pt idx="139">
                  <c:v>-6.0863538670915878E-3</c:v>
                </c:pt>
                <c:pt idx="140">
                  <c:v>-5.9350709694283863E-3</c:v>
                </c:pt>
                <c:pt idx="141">
                  <c:v>-5.7840717710793835E-3</c:v>
                </c:pt>
                <c:pt idx="142">
                  <c:v>-5.6333582984682525E-3</c:v>
                </c:pt>
                <c:pt idx="143">
                  <c:v>-5.4829325780186644E-3</c:v>
                </c:pt>
                <c:pt idx="144">
                  <c:v>-5.3327966361542949E-3</c:v>
                </c:pt>
                <c:pt idx="145">
                  <c:v>-5.1829524992988152E-3</c:v>
                </c:pt>
                <c:pt idx="146">
                  <c:v>-5.0334021938758973E-3</c:v>
                </c:pt>
                <c:pt idx="147">
                  <c:v>-4.884147746309216E-3</c:v>
                </c:pt>
                <c:pt idx="148">
                  <c:v>-4.7351911830224433E-3</c:v>
                </c:pt>
                <c:pt idx="149">
                  <c:v>-4.5865345304392513E-3</c:v>
                </c:pt>
                <c:pt idx="150">
                  <c:v>-4.4381798149833148E-3</c:v>
                </c:pt>
                <c:pt idx="151">
                  <c:v>-4.290129063078304E-3</c:v>
                </c:pt>
                <c:pt idx="152">
                  <c:v>-4.1423843011478929E-3</c:v>
                </c:pt>
                <c:pt idx="153">
                  <c:v>-3.9949475556157552E-3</c:v>
                </c:pt>
                <c:pt idx="154">
                  <c:v>-3.8478208529055631E-3</c:v>
                </c:pt>
                <c:pt idx="155">
                  <c:v>-3.7010062194409894E-3</c:v>
                </c:pt>
                <c:pt idx="156">
                  <c:v>-3.5545056816457064E-3</c:v>
                </c:pt>
                <c:pt idx="157">
                  <c:v>-3.4083212659433877E-3</c:v>
                </c:pt>
                <c:pt idx="158">
                  <c:v>-3.2624549987577064E-3</c:v>
                </c:pt>
                <c:pt idx="159">
                  <c:v>-3.1169089065123338E-3</c:v>
                </c:pt>
                <c:pt idx="160">
                  <c:v>-2.9716850156309444E-3</c:v>
                </c:pt>
                <c:pt idx="161">
                  <c:v>-2.8267853525372104E-3</c:v>
                </c:pt>
                <c:pt idx="162">
                  <c:v>-2.6822119436548048E-3</c:v>
                </c:pt>
                <c:pt idx="163">
                  <c:v>-2.5379668154074005E-3</c:v>
                </c:pt>
                <c:pt idx="164">
                  <c:v>-2.3940519942186704E-3</c:v>
                </c:pt>
                <c:pt idx="165">
                  <c:v>-2.2504695065122867E-3</c:v>
                </c:pt>
                <c:pt idx="166">
                  <c:v>-2.1072213787119228E-3</c:v>
                </c:pt>
                <c:pt idx="167">
                  <c:v>-1.964309637241252E-3</c:v>
                </c:pt>
                <c:pt idx="168">
                  <c:v>-1.8217363085239458E-3</c:v>
                </c:pt>
                <c:pt idx="169">
                  <c:v>-1.6795034189836784E-3</c:v>
                </c:pt>
                <c:pt idx="170">
                  <c:v>-1.5376129950441222E-3</c:v>
                </c:pt>
                <c:pt idx="171">
                  <c:v>-1.3960670631289497E-3</c:v>
                </c:pt>
                <c:pt idx="172">
                  <c:v>-1.2548676496618339E-3</c:v>
                </c:pt>
                <c:pt idx="173">
                  <c:v>-1.1140167810664479E-3</c:v>
                </c:pt>
                <c:pt idx="174">
                  <c:v>-9.7351648376646429E-4</c:v>
                </c:pt>
                <c:pt idx="175">
                  <c:v>-8.3336878418555614E-4</c:v>
                </c:pt>
                <c:pt idx="176">
                  <c:v>-6.9357570874739604E-4</c:v>
                </c:pt>
                <c:pt idx="177">
                  <c:v>-5.5413928387565707E-4</c:v>
                </c:pt>
                <c:pt idx="178">
                  <c:v>-4.1506153599401197E-4</c:v>
                </c:pt>
                <c:pt idx="179">
                  <c:v>-2.7634449152613358E-4</c:v>
                </c:pt>
                <c:pt idx="180">
                  <c:v>-1.3799017689569473E-4</c:v>
                </c:pt>
                <c:pt idx="181">
                  <c:v>1.3762401709309726E-4</c:v>
                </c:pt>
                <c:pt idx="182">
                  <c:v>2.7487985231574371E-4</c:v>
                </c:pt>
                <c:pt idx="183">
                  <c:v>4.11765483600086E-4</c:v>
                </c:pt>
                <c:pt idx="184">
                  <c:v>5.4827888887827082E-4</c:v>
                </c:pt>
                <c:pt idx="185">
                  <c:v>6.8441804608244472E-4</c:v>
                </c:pt>
                <c:pt idx="186">
                  <c:v>8.2018093314475439E-4</c:v>
                </c:pt>
                <c:pt idx="187">
                  <c:v>9.555655279973466E-4</c:v>
                </c:pt>
                <c:pt idx="188">
                  <c:v>1.0905698085723679E-3</c:v>
                </c:pt>
                <c:pt idx="189">
                  <c:v>1.2251917528019649E-3</c:v>
                </c:pt>
                <c:pt idx="190">
                  <c:v>1.3594293386182841E-3</c:v>
                </c:pt>
                <c:pt idx="191">
                  <c:v>1.4932805439534726E-3</c:v>
                </c:pt>
                <c:pt idx="192">
                  <c:v>1.6267433467396766E-3</c:v>
                </c:pt>
                <c:pt idx="193">
                  <c:v>1.759815724909043E-3</c:v>
                </c:pt>
                <c:pt idx="194">
                  <c:v>1.8924956563937184E-3</c:v>
                </c:pt>
                <c:pt idx="195">
                  <c:v>2.0247811191258492E-3</c:v>
                </c:pt>
                <c:pt idx="196">
                  <c:v>2.1566700910375823E-3</c:v>
                </c:pt>
                <c:pt idx="197">
                  <c:v>2.2881605500610644E-3</c:v>
                </c:pt>
                <c:pt idx="198">
                  <c:v>2.4192504741284422E-3</c:v>
                </c:pt>
                <c:pt idx="199">
                  <c:v>2.5499378411718621E-3</c:v>
                </c:pt>
                <c:pt idx="200">
                  <c:v>2.6802206291234709E-3</c:v>
                </c:pt>
                <c:pt idx="201">
                  <c:v>2.8100968159154153E-3</c:v>
                </c:pt>
                <c:pt idx="202">
                  <c:v>2.9395643794798416E-3</c:v>
                </c:pt>
                <c:pt idx="203">
                  <c:v>3.0686212977488968E-3</c:v>
                </c:pt>
                <c:pt idx="204">
                  <c:v>3.1972655486547275E-3</c:v>
                </c:pt>
                <c:pt idx="205">
                  <c:v>3.3254951101294801E-3</c:v>
                </c:pt>
                <c:pt idx="206">
                  <c:v>3.4533079601053018E-3</c:v>
                </c:pt>
                <c:pt idx="207">
                  <c:v>3.5807020765143385E-3</c:v>
                </c:pt>
                <c:pt idx="208">
                  <c:v>3.7076754372887375E-3</c:v>
                </c:pt>
                <c:pt idx="209">
                  <c:v>3.8342260203606451E-3</c:v>
                </c:pt>
                <c:pt idx="210">
                  <c:v>3.9603518036622079E-3</c:v>
                </c:pt>
                <c:pt idx="211">
                  <c:v>4.0860507651255731E-3</c:v>
                </c:pt>
                <c:pt idx="212">
                  <c:v>4.211320882682887E-3</c:v>
                </c:pt>
                <c:pt idx="213">
                  <c:v>4.3361601342662964E-3</c:v>
                </c:pt>
                <c:pt idx="214">
                  <c:v>4.4605664978079477E-3</c:v>
                </c:pt>
                <c:pt idx="215">
                  <c:v>4.5845379512399875E-3</c:v>
                </c:pt>
                <c:pt idx="216">
                  <c:v>4.7080724724945624E-3</c:v>
                </c:pt>
                <c:pt idx="217">
                  <c:v>4.8311680395038189E-3</c:v>
                </c:pt>
                <c:pt idx="218">
                  <c:v>4.9538226301999045E-3</c:v>
                </c:pt>
                <c:pt idx="219">
                  <c:v>5.0760342225149649E-3</c:v>
                </c:pt>
                <c:pt idx="220">
                  <c:v>5.1978007943811475E-3</c:v>
                </c:pt>
                <c:pt idx="221">
                  <c:v>5.319120323730598E-3</c:v>
                </c:pt>
                <c:pt idx="222">
                  <c:v>5.4399907884954638E-3</c:v>
                </c:pt>
                <c:pt idx="223">
                  <c:v>5.5604101666078916E-3</c:v>
                </c:pt>
                <c:pt idx="224">
                  <c:v>5.6803764360000277E-3</c:v>
                </c:pt>
                <c:pt idx="225">
                  <c:v>5.799887574604019E-3</c:v>
                </c:pt>
                <c:pt idx="226">
                  <c:v>5.9189415603520118E-3</c:v>
                </c:pt>
                <c:pt idx="227">
                  <c:v>6.0375363711761528E-3</c:v>
                </c:pt>
                <c:pt idx="228">
                  <c:v>6.1556699850085893E-3</c:v>
                </c:pt>
                <c:pt idx="229">
                  <c:v>6.2733403797814672E-3</c:v>
                </c:pt>
                <c:pt idx="230">
                  <c:v>6.3905455334269338E-3</c:v>
                </c:pt>
                <c:pt idx="231">
                  <c:v>6.5072834238771348E-3</c:v>
                </c:pt>
                <c:pt idx="232">
                  <c:v>6.6235520290642176E-3</c:v>
                </c:pt>
                <c:pt idx="233">
                  <c:v>6.7393493269203289E-3</c:v>
                </c:pt>
                <c:pt idx="234">
                  <c:v>6.8546732953776151E-3</c:v>
                </c:pt>
                <c:pt idx="235">
                  <c:v>6.9695219123682229E-3</c:v>
                </c:pt>
                <c:pt idx="236">
                  <c:v>7.0838931558242987E-3</c:v>
                </c:pt>
                <c:pt idx="237">
                  <c:v>7.1977850036779893E-3</c:v>
                </c:pt>
                <c:pt idx="238">
                  <c:v>7.3111954338614411E-3</c:v>
                </c:pt>
                <c:pt idx="239">
                  <c:v>7.4241224243068015E-3</c:v>
                </c:pt>
                <c:pt idx="240">
                  <c:v>7.5365639529462163E-3</c:v>
                </c:pt>
                <c:pt idx="241">
                  <c:v>7.6485179977118329E-3</c:v>
                </c:pt>
                <c:pt idx="242">
                  <c:v>7.759982536535797E-3</c:v>
                </c:pt>
                <c:pt idx="243">
                  <c:v>7.8709555473502561E-3</c:v>
                </c:pt>
                <c:pt idx="244">
                  <c:v>7.9814350080873574E-3</c:v>
                </c:pt>
                <c:pt idx="245">
                  <c:v>8.091418896679246E-3</c:v>
                </c:pt>
                <c:pt idx="246">
                  <c:v>8.2009051910580701E-3</c:v>
                </c:pt>
                <c:pt idx="247">
                  <c:v>8.3098918691559744E-3</c:v>
                </c:pt>
                <c:pt idx="248">
                  <c:v>8.4183769089051074E-3</c:v>
                </c:pt>
                <c:pt idx="249">
                  <c:v>8.5263582882376156E-3</c:v>
                </c:pt>
                <c:pt idx="250">
                  <c:v>8.6338339850856437E-3</c:v>
                </c:pt>
                <c:pt idx="251">
                  <c:v>8.7408019773813402E-3</c:v>
                </c:pt>
                <c:pt idx="252">
                  <c:v>8.8472602430568516E-3</c:v>
                </c:pt>
                <c:pt idx="253">
                  <c:v>8.9532067600443244E-3</c:v>
                </c:pt>
                <c:pt idx="254">
                  <c:v>9.0586395062759052E-3</c:v>
                </c:pt>
                <c:pt idx="255">
                  <c:v>9.1635564596837405E-3</c:v>
                </c:pt>
                <c:pt idx="256">
                  <c:v>9.267955598199977E-3</c:v>
                </c:pt>
                <c:pt idx="257">
                  <c:v>9.3718348997567612E-3</c:v>
                </c:pt>
                <c:pt idx="258">
                  <c:v>9.4751923422862396E-3</c:v>
                </c:pt>
                <c:pt idx="259">
                  <c:v>9.5780259037205589E-3</c:v>
                </c:pt>
                <c:pt idx="260">
                  <c:v>9.6803335619918655E-3</c:v>
                </c:pt>
                <c:pt idx="261">
                  <c:v>9.7821132950323061E-3</c:v>
                </c:pt>
                <c:pt idx="262">
                  <c:v>9.883363080774029E-3</c:v>
                </c:pt>
                <c:pt idx="263">
                  <c:v>9.9840808971491789E-3</c:v>
                </c:pt>
                <c:pt idx="264">
                  <c:v>1.0084264722089904E-2</c:v>
                </c:pt>
                <c:pt idx="265">
                  <c:v>1.018391253352835E-2</c:v>
                </c:pt>
                <c:pt idx="266">
                  <c:v>1.0283022309396664E-2</c:v>
                </c:pt>
                <c:pt idx="267">
                  <c:v>1.0381592027626991E-2</c:v>
                </c:pt>
                <c:pt idx="268">
                  <c:v>1.047961966615148E-2</c:v>
                </c:pt>
                <c:pt idx="269">
                  <c:v>1.0577103202902276E-2</c:v>
                </c:pt>
                <c:pt idx="270">
                  <c:v>1.0674040615811526E-2</c:v>
                </c:pt>
                <c:pt idx="271">
                  <c:v>1.0770429882811378E-2</c:v>
                </c:pt>
                <c:pt idx="272">
                  <c:v>1.0866268981833977E-2</c:v>
                </c:pt>
                <c:pt idx="273">
                  <c:v>1.0961555890811469E-2</c:v>
                </c:pt>
                <c:pt idx="274">
                  <c:v>1.1056288587676003E-2</c:v>
                </c:pt>
                <c:pt idx="275">
                  <c:v>1.1150465050359723E-2</c:v>
                </c:pt>
                <c:pt idx="276">
                  <c:v>1.1244083256794778E-2</c:v>
                </c:pt>
                <c:pt idx="277">
                  <c:v>1.1337141184913314E-2</c:v>
                </c:pt>
                <c:pt idx="278">
                  <c:v>1.1429636812647477E-2</c:v>
                </c:pt>
                <c:pt idx="279">
                  <c:v>1.1521568117929416E-2</c:v>
                </c:pt>
                <c:pt idx="280">
                  <c:v>1.1612933078691275E-2</c:v>
                </c:pt>
                <c:pt idx="281">
                  <c:v>1.1703729672865201E-2</c:v>
                </c:pt>
                <c:pt idx="282">
                  <c:v>1.179395587838334E-2</c:v>
                </c:pt>
                <c:pt idx="283">
                  <c:v>1.1883609673177841E-2</c:v>
                </c:pt>
                <c:pt idx="284">
                  <c:v>1.1972689035180849E-2</c:v>
                </c:pt>
                <c:pt idx="285">
                  <c:v>1.2061191942324511E-2</c:v>
                </c:pt>
                <c:pt idx="286">
                  <c:v>1.2149116372540973E-2</c:v>
                </c:pt>
                <c:pt idx="287">
                  <c:v>1.2236460303762383E-2</c:v>
                </c:pt>
                <c:pt idx="288">
                  <c:v>1.2323221713920886E-2</c:v>
                </c:pt>
                <c:pt idx="289">
                  <c:v>1.2409398580948632E-2</c:v>
                </c:pt>
                <c:pt idx="290">
                  <c:v>1.2494988882777763E-2</c:v>
                </c:pt>
                <c:pt idx="291">
                  <c:v>1.2579990597340428E-2</c:v>
                </c:pt>
                <c:pt idx="292">
                  <c:v>1.2664401702568774E-2</c:v>
                </c:pt>
                <c:pt idx="293">
                  <c:v>1.2748220176394947E-2</c:v>
                </c:pt>
                <c:pt idx="294">
                  <c:v>1.2831443996751093E-2</c:v>
                </c:pt>
                <c:pt idx="295">
                  <c:v>1.291407114156936E-2</c:v>
                </c:pt>
                <c:pt idx="296">
                  <c:v>1.2996099588781894E-2</c:v>
                </c:pt>
                <c:pt idx="297">
                  <c:v>1.3077527316320841E-2</c:v>
                </c:pt>
                <c:pt idx="298">
                  <c:v>1.3158352302118349E-2</c:v>
                </c:pt>
                <c:pt idx="299">
                  <c:v>1.3238572524106564E-2</c:v>
                </c:pt>
                <c:pt idx="300">
                  <c:v>1.3318185960217634E-2</c:v>
                </c:pt>
                <c:pt idx="301">
                  <c:v>1.3397190588383704E-2</c:v>
                </c:pt>
                <c:pt idx="302">
                  <c:v>1.3475584386536921E-2</c:v>
                </c:pt>
                <c:pt idx="303">
                  <c:v>1.3553365332609431E-2</c:v>
                </c:pt>
                <c:pt idx="304">
                  <c:v>1.3630531404533382E-2</c:v>
                </c:pt>
                <c:pt idx="305">
                  <c:v>1.370708058024092E-2</c:v>
                </c:pt>
                <c:pt idx="306">
                  <c:v>1.378301083766419E-2</c:v>
                </c:pt>
                <c:pt idx="307">
                  <c:v>1.3858320154735341E-2</c:v>
                </c:pt>
                <c:pt idx="308">
                  <c:v>1.3933006509386519E-2</c:v>
                </c:pt>
                <c:pt idx="309">
                  <c:v>1.400706787954987E-2</c:v>
                </c:pt>
                <c:pt idx="310">
                  <c:v>1.4080502243157543E-2</c:v>
                </c:pt>
                <c:pt idx="311">
                  <c:v>1.4153307578141681E-2</c:v>
                </c:pt>
                <c:pt idx="312">
                  <c:v>1.4225481862434433E-2</c:v>
                </c:pt>
                <c:pt idx="313">
                  <c:v>1.4297023073967945E-2</c:v>
                </c:pt>
                <c:pt idx="314">
                  <c:v>1.4367929190674365E-2</c:v>
                </c:pt>
                <c:pt idx="315">
                  <c:v>1.4438198190485838E-2</c:v>
                </c:pt>
                <c:pt idx="316">
                  <c:v>1.450782805133451E-2</c:v>
                </c:pt>
                <c:pt idx="317">
                  <c:v>1.4576816751152528E-2</c:v>
                </c:pt>
                <c:pt idx="318">
                  <c:v>1.464516226787204E-2</c:v>
                </c:pt>
                <c:pt idx="319">
                  <c:v>1.4712862579425194E-2</c:v>
                </c:pt>
                <c:pt idx="320">
                  <c:v>1.4779915663744134E-2</c:v>
                </c:pt>
                <c:pt idx="321">
                  <c:v>1.4846319498761007E-2</c:v>
                </c:pt>
                <c:pt idx="322">
                  <c:v>1.4912072062407959E-2</c:v>
                </c:pt>
                <c:pt idx="323">
                  <c:v>1.4977171332617138E-2</c:v>
                </c:pt>
                <c:pt idx="324">
                  <c:v>1.5041615287320691E-2</c:v>
                </c:pt>
                <c:pt idx="325">
                  <c:v>1.5105401904450763E-2</c:v>
                </c:pt>
                <c:pt idx="326">
                  <c:v>1.5168529161939502E-2</c:v>
                </c:pt>
                <c:pt idx="327">
                  <c:v>1.5230995037719054E-2</c:v>
                </c:pt>
                <c:pt idx="328">
                  <c:v>1.5292797509721566E-2</c:v>
                </c:pt>
                <c:pt idx="329">
                  <c:v>1.5353934555879184E-2</c:v>
                </c:pt>
                <c:pt idx="330">
                  <c:v>1.5414404154124057E-2</c:v>
                </c:pt>
                <c:pt idx="331">
                  <c:v>1.5474204282388328E-2</c:v>
                </c:pt>
                <c:pt idx="332">
                  <c:v>1.5533332918604146E-2</c:v>
                </c:pt>
                <c:pt idx="333">
                  <c:v>1.5591788040703658E-2</c:v>
                </c:pt>
                <c:pt idx="334">
                  <c:v>1.564956762661901E-2</c:v>
                </c:pt>
                <c:pt idx="335">
                  <c:v>1.5706669654282347E-2</c:v>
                </c:pt>
                <c:pt idx="336">
                  <c:v>1.5763092101625818E-2</c:v>
                </c:pt>
                <c:pt idx="337">
                  <c:v>1.5818832946581568E-2</c:v>
                </c:pt>
                <c:pt idx="338">
                  <c:v>1.5873890167081746E-2</c:v>
                </c:pt>
                <c:pt idx="339">
                  <c:v>1.5928261741058495E-2</c:v>
                </c:pt>
                <c:pt idx="340">
                  <c:v>1.5981945646443965E-2</c:v>
                </c:pt>
                <c:pt idx="341">
                  <c:v>1.60349398611703E-2</c:v>
                </c:pt>
                <c:pt idx="342">
                  <c:v>1.6087242363169649E-2</c:v>
                </c:pt>
                <c:pt idx="343">
                  <c:v>1.6138851130374155E-2</c:v>
                </c:pt>
                <c:pt idx="344">
                  <c:v>1.6189764140715969E-2</c:v>
                </c:pt>
                <c:pt idx="345">
                  <c:v>1.6239979372127237E-2</c:v>
                </c:pt>
                <c:pt idx="346">
                  <c:v>1.6289494802540102E-2</c:v>
                </c:pt>
                <c:pt idx="347">
                  <c:v>1.6338308409886714E-2</c:v>
                </c:pt>
                <c:pt idx="348">
                  <c:v>1.638641817209922E-2</c:v>
                </c:pt>
                <c:pt idx="349">
                  <c:v>1.6433822067109766E-2</c:v>
                </c:pt>
                <c:pt idx="350">
                  <c:v>1.6480518072850496E-2</c:v>
                </c:pt>
                <c:pt idx="351">
                  <c:v>1.6526504167253559E-2</c:v>
                </c:pt>
                <c:pt idx="352">
                  <c:v>1.6571778328251102E-2</c:v>
                </c:pt>
                <c:pt idx="353">
                  <c:v>1.6616338533775272E-2</c:v>
                </c:pt>
                <c:pt idx="354">
                  <c:v>1.6660182761758215E-2</c:v>
                </c:pt>
                <c:pt idx="355">
                  <c:v>1.6703308990132077E-2</c:v>
                </c:pt>
                <c:pt idx="356">
                  <c:v>1.6745715196829006E-2</c:v>
                </c:pt>
                <c:pt idx="357">
                  <c:v>1.6787399359781144E-2</c:v>
                </c:pt>
                <c:pt idx="358">
                  <c:v>1.6828359456920641E-2</c:v>
                </c:pt>
                <c:pt idx="359">
                  <c:v>1.6868593466179645E-2</c:v>
                </c:pt>
                <c:pt idx="360">
                  <c:v>1.6908099365490301E-2</c:v>
                </c:pt>
                <c:pt idx="361">
                  <c:v>1.6946875132784759E-2</c:v>
                </c:pt>
                <c:pt idx="362">
                  <c:v>1.6984918745995163E-2</c:v>
                </c:pt>
                <c:pt idx="363">
                  <c:v>1.7022228183053659E-2</c:v>
                </c:pt>
                <c:pt idx="364">
                  <c:v>1.7058801421892394E-2</c:v>
                </c:pt>
                <c:pt idx="365">
                  <c:v>1.7094636440443515E-2</c:v>
                </c:pt>
                <c:pt idx="366">
                  <c:v>1.7129731216639167E-2</c:v>
                </c:pt>
                <c:pt idx="367">
                  <c:v>1.7164083728411498E-2</c:v>
                </c:pt>
                <c:pt idx="368">
                  <c:v>1.7197691953692657E-2</c:v>
                </c:pt>
                <c:pt idx="369">
                  <c:v>1.7230553870414788E-2</c:v>
                </c:pt>
                <c:pt idx="370">
                  <c:v>1.7262667456510037E-2</c:v>
                </c:pt>
                <c:pt idx="371">
                  <c:v>1.7294030689910551E-2</c:v>
                </c:pt>
                <c:pt idx="372">
                  <c:v>1.7324641548548479E-2</c:v>
                </c:pt>
                <c:pt idx="373">
                  <c:v>1.7354498010355966E-2</c:v>
                </c:pt>
                <c:pt idx="374">
                  <c:v>1.7383598053265156E-2</c:v>
                </c:pt>
                <c:pt idx="375">
                  <c:v>1.7411939655208201E-2</c:v>
                </c:pt>
                <c:pt idx="376">
                  <c:v>1.7439520794117244E-2</c:v>
                </c:pt>
                <c:pt idx="377">
                  <c:v>1.7466339447924435E-2</c:v>
                </c:pt>
                <c:pt idx="378">
                  <c:v>1.7492393594561916E-2</c:v>
                </c:pt>
                <c:pt idx="379">
                  <c:v>1.7517681211961837E-2</c:v>
                </c:pt>
                <c:pt idx="380">
                  <c:v>1.7542200278056343E-2</c:v>
                </c:pt>
                <c:pt idx="381">
                  <c:v>1.7565948770777582E-2</c:v>
                </c:pt>
                <c:pt idx="382">
                  <c:v>1.7588924668057698E-2</c:v>
                </c:pt>
                <c:pt idx="383">
                  <c:v>1.7611125947828841E-2</c:v>
                </c:pt>
                <c:pt idx="384">
                  <c:v>1.7632550588023155E-2</c:v>
                </c:pt>
                <c:pt idx="385">
                  <c:v>1.7653196566572788E-2</c:v>
                </c:pt>
                <c:pt idx="386">
                  <c:v>1.7673061861409888E-2</c:v>
                </c:pt>
                <c:pt idx="387">
                  <c:v>1.7692144450466598E-2</c:v>
                </c:pt>
                <c:pt idx="388">
                  <c:v>1.7710442311675068E-2</c:v>
                </c:pt>
                <c:pt idx="389">
                  <c:v>1.7727953422967443E-2</c:v>
                </c:pt>
                <c:pt idx="390">
                  <c:v>1.7744675762275872E-2</c:v>
                </c:pt>
                <c:pt idx="391">
                  <c:v>1.7760607307532497E-2</c:v>
                </c:pt>
                <c:pt idx="392">
                  <c:v>1.7775746036669468E-2</c:v>
                </c:pt>
                <c:pt idx="393">
                  <c:v>1.7790089927618932E-2</c:v>
                </c:pt>
                <c:pt idx="394">
                  <c:v>1.7803636958313034E-2</c:v>
                </c:pt>
                <c:pt idx="395">
                  <c:v>1.7816385106683923E-2</c:v>
                </c:pt>
                <c:pt idx="396">
                  <c:v>1.7828332350663743E-2</c:v>
                </c:pt>
                <c:pt idx="397">
                  <c:v>1.783947666818464E-2</c:v>
                </c:pt>
                <c:pt idx="398">
                  <c:v>1.7849816037178761E-2</c:v>
                </c:pt>
                <c:pt idx="399">
                  <c:v>1.7859348435578255E-2</c:v>
                </c:pt>
                <c:pt idx="400">
                  <c:v>1.7868071841315267E-2</c:v>
                </c:pt>
                <c:pt idx="401">
                  <c:v>1.7875984232321944E-2</c:v>
                </c:pt>
                <c:pt idx="402">
                  <c:v>1.7883083586530433E-2</c:v>
                </c:pt>
                <c:pt idx="403">
                  <c:v>1.788936788187288E-2</c:v>
                </c:pt>
                <c:pt idx="404">
                  <c:v>1.7894835096281436E-2</c:v>
                </c:pt>
                <c:pt idx="405">
                  <c:v>1.7899483207688242E-2</c:v>
                </c:pt>
                <c:pt idx="406">
                  <c:v>1.7903310194025447E-2</c:v>
                </c:pt>
                <c:pt idx="407">
                  <c:v>1.7906314033225196E-2</c:v>
                </c:pt>
                <c:pt idx="408">
                  <c:v>1.7908492703219637E-2</c:v>
                </c:pt>
                <c:pt idx="409">
                  <c:v>1.7909844181940915E-2</c:v>
                </c:pt>
                <c:pt idx="410">
                  <c:v>1.7910366447321181E-2</c:v>
                </c:pt>
                <c:pt idx="411">
                  <c:v>1.7910057477292577E-2</c:v>
                </c:pt>
                <c:pt idx="412">
                  <c:v>1.7908915249787251E-2</c:v>
                </c:pt>
                <c:pt idx="413">
                  <c:v>1.7906937742737349E-2</c:v>
                </c:pt>
                <c:pt idx="414">
                  <c:v>1.790412293407502E-2</c:v>
                </c:pt>
                <c:pt idx="415">
                  <c:v>1.7900468801732409E-2</c:v>
                </c:pt>
                <c:pt idx="416">
                  <c:v>1.7895973323641665E-2</c:v>
                </c:pt>
                <c:pt idx="417">
                  <c:v>1.789063447773493E-2</c:v>
                </c:pt>
                <c:pt idx="418">
                  <c:v>1.7884450241944353E-2</c:v>
                </c:pt>
                <c:pt idx="419">
                  <c:v>1.7877418594202082E-2</c:v>
                </c:pt>
                <c:pt idx="420">
                  <c:v>1.7869537512440262E-2</c:v>
                </c:pt>
                <c:pt idx="421">
                  <c:v>1.7860804974591041E-2</c:v>
                </c:pt>
                <c:pt idx="422">
                  <c:v>1.7851218958586563E-2</c:v>
                </c:pt>
                <c:pt idx="423">
                  <c:v>1.7840777442358978E-2</c:v>
                </c:pt>
                <c:pt idx="424">
                  <c:v>1.7829478403840429E-2</c:v>
                </c:pt>
                <c:pt idx="425">
                  <c:v>1.7817319820963066E-2</c:v>
                </c:pt>
                <c:pt idx="426">
                  <c:v>1.7804299671659037E-2</c:v>
                </c:pt>
                <c:pt idx="427">
                  <c:v>1.7790415933860482E-2</c:v>
                </c:pt>
                <c:pt idx="428">
                  <c:v>1.7775666585499554E-2</c:v>
                </c:pt>
                <c:pt idx="429">
                  <c:v>1.7760049604508398E-2</c:v>
                </c:pt>
                <c:pt idx="430">
                  <c:v>1.7743562968819158E-2</c:v>
                </c:pt>
                <c:pt idx="431">
                  <c:v>1.7726204656363983E-2</c:v>
                </c:pt>
                <c:pt idx="432">
                  <c:v>1.770797264507502E-2</c:v>
                </c:pt>
                <c:pt idx="433">
                  <c:v>1.7688864912884416E-2</c:v>
                </c:pt>
                <c:pt idx="434">
                  <c:v>1.7668879437724314E-2</c:v>
                </c:pt>
                <c:pt idx="435">
                  <c:v>1.7648014197526863E-2</c:v>
                </c:pt>
                <c:pt idx="436">
                  <c:v>1.7626267170224211E-2</c:v>
                </c:pt>
                <c:pt idx="437">
                  <c:v>1.7603636333748503E-2</c:v>
                </c:pt>
                <c:pt idx="438">
                  <c:v>1.7580119666031888E-2</c:v>
                </c:pt>
                <c:pt idx="439">
                  <c:v>1.755571514500651E-2</c:v>
                </c:pt>
                <c:pt idx="440">
                  <c:v>1.7530420748604517E-2</c:v>
                </c:pt>
                <c:pt idx="441">
                  <c:v>1.7504234454758055E-2</c:v>
                </c:pt>
                <c:pt idx="442">
                  <c:v>1.747715424139927E-2</c:v>
                </c:pt>
                <c:pt idx="443">
                  <c:v>1.744917808646031E-2</c:v>
                </c:pt>
                <c:pt idx="444">
                  <c:v>1.7420303967873321E-2</c:v>
                </c:pt>
                <c:pt idx="445">
                  <c:v>1.739052986357045E-2</c:v>
                </c:pt>
                <c:pt idx="446">
                  <c:v>1.7359853751483842E-2</c:v>
                </c:pt>
                <c:pt idx="447">
                  <c:v>1.7328273609545645E-2</c:v>
                </c:pt>
                <c:pt idx="448">
                  <c:v>1.7295787415688005E-2</c:v>
                </c:pt>
                <c:pt idx="449">
                  <c:v>1.7262393147843072E-2</c:v>
                </c:pt>
                <c:pt idx="450">
                  <c:v>1.7227977562467023E-2</c:v>
                </c:pt>
                <c:pt idx="451">
                  <c:v>1.7192546333546142E-2</c:v>
                </c:pt>
                <c:pt idx="452">
                  <c:v>1.7156105135066716E-2</c:v>
                </c:pt>
                <c:pt idx="453">
                  <c:v>1.7118659641015027E-2</c:v>
                </c:pt>
                <c:pt idx="454">
                  <c:v>1.7080215525377359E-2</c:v>
                </c:pt>
                <c:pt idx="455">
                  <c:v>1.7040778462139996E-2</c:v>
                </c:pt>
                <c:pt idx="456">
                  <c:v>1.7000354125289222E-2</c:v>
                </c:pt>
                <c:pt idx="457">
                  <c:v>1.6958948188811322E-2</c:v>
                </c:pt>
                <c:pt idx="458">
                  <c:v>1.6916566326692577E-2</c:v>
                </c:pt>
                <c:pt idx="459">
                  <c:v>1.6873214212919273E-2</c:v>
                </c:pt>
                <c:pt idx="460">
                  <c:v>1.6828897521477697E-2</c:v>
                </c:pt>
                <c:pt idx="461">
                  <c:v>1.6783621926354127E-2</c:v>
                </c:pt>
                <c:pt idx="462">
                  <c:v>1.673739310153485E-2</c:v>
                </c:pt>
                <c:pt idx="463">
                  <c:v>1.6690216721006151E-2</c:v>
                </c:pt>
                <c:pt idx="464">
                  <c:v>1.6642098458754313E-2</c:v>
                </c:pt>
                <c:pt idx="465">
                  <c:v>1.659304398876562E-2</c:v>
                </c:pt>
                <c:pt idx="466">
                  <c:v>1.6543058985026355E-2</c:v>
                </c:pt>
                <c:pt idx="467">
                  <c:v>1.6492149121522803E-2</c:v>
                </c:pt>
                <c:pt idx="468">
                  <c:v>1.6440320072241249E-2</c:v>
                </c:pt>
                <c:pt idx="469">
                  <c:v>1.6387577511167973E-2</c:v>
                </c:pt>
                <c:pt idx="470">
                  <c:v>1.6333927112289263E-2</c:v>
                </c:pt>
                <c:pt idx="471">
                  <c:v>1.6279374549591403E-2</c:v>
                </c:pt>
                <c:pt idx="472">
                  <c:v>1.6223925497060674E-2</c:v>
                </c:pt>
                <c:pt idx="473">
                  <c:v>1.6167585628683361E-2</c:v>
                </c:pt>
                <c:pt idx="474">
                  <c:v>1.611036061844575E-2</c:v>
                </c:pt>
                <c:pt idx="475">
                  <c:v>1.6052256140334124E-2</c:v>
                </c:pt>
                <c:pt idx="476">
                  <c:v>1.5993277868334765E-2</c:v>
                </c:pt>
                <c:pt idx="477">
                  <c:v>1.593343147643396E-2</c:v>
                </c:pt>
                <c:pt idx="478">
                  <c:v>1.5872722638617991E-2</c:v>
                </c:pt>
                <c:pt idx="479">
                  <c:v>1.5811157028873143E-2</c:v>
                </c:pt>
                <c:pt idx="480">
                  <c:v>1.5748740321185697E-2</c:v>
                </c:pt>
                <c:pt idx="481">
                  <c:v>1.568547818954194E-2</c:v>
                </c:pt>
                <c:pt idx="482">
                  <c:v>1.5621376307928156E-2</c:v>
                </c:pt>
                <c:pt idx="483">
                  <c:v>1.5556440350330629E-2</c:v>
                </c:pt>
                <c:pt idx="484">
                  <c:v>1.5490675990735642E-2</c:v>
                </c:pt>
                <c:pt idx="485">
                  <c:v>1.5424088903129478E-2</c:v>
                </c:pt>
                <c:pt idx="486">
                  <c:v>1.5356684761498422E-2</c:v>
                </c:pt>
                <c:pt idx="487">
                  <c:v>1.528846923982876E-2</c:v>
                </c:pt>
                <c:pt idx="488">
                  <c:v>1.5219448012106774E-2</c:v>
                </c:pt>
                <c:pt idx="489">
                  <c:v>1.5149626752318747E-2</c:v>
                </c:pt>
                <c:pt idx="490">
                  <c:v>1.5079011134450964E-2</c:v>
                </c:pt>
                <c:pt idx="491">
                  <c:v>1.5007606832489709E-2</c:v>
                </c:pt>
                <c:pt idx="492">
                  <c:v>1.4935419520421267E-2</c:v>
                </c:pt>
                <c:pt idx="493">
                  <c:v>1.4862454872231921E-2</c:v>
                </c:pt>
                <c:pt idx="494">
                  <c:v>1.4788718561907955E-2</c:v>
                </c:pt>
                <c:pt idx="495">
                  <c:v>1.4714216263435652E-2</c:v>
                </c:pt>
                <c:pt idx="496">
                  <c:v>1.4638953650801298E-2</c:v>
                </c:pt>
                <c:pt idx="497">
                  <c:v>1.4562936397991175E-2</c:v>
                </c:pt>
                <c:pt idx="498">
                  <c:v>1.4486170178991568E-2</c:v>
                </c:pt>
                <c:pt idx="499">
                  <c:v>1.440866066778876E-2</c:v>
                </c:pt>
                <c:pt idx="500">
                  <c:v>1.4330413538369037E-2</c:v>
                </c:pt>
                <c:pt idx="501">
                  <c:v>1.4251434464718682E-2</c:v>
                </c:pt>
                <c:pt idx="502">
                  <c:v>1.4171729120823979E-2</c:v>
                </c:pt>
                <c:pt idx="503">
                  <c:v>1.409130318067121E-2</c:v>
                </c:pt>
                <c:pt idx="504">
                  <c:v>1.4010162318246661E-2</c:v>
                </c:pt>
                <c:pt idx="505">
                  <c:v>1.3928312207536616E-2</c:v>
                </c:pt>
                <c:pt idx="506">
                  <c:v>1.384575852252736E-2</c:v>
                </c:pt>
                <c:pt idx="507">
                  <c:v>1.3762506937205174E-2</c:v>
                </c:pt>
                <c:pt idx="508">
                  <c:v>1.3678563125556344E-2</c:v>
                </c:pt>
                <c:pt idx="509">
                  <c:v>1.3593932761567154E-2</c:v>
                </c:pt>
                <c:pt idx="510">
                  <c:v>1.3508621519223888E-2</c:v>
                </c:pt>
                <c:pt idx="511">
                  <c:v>1.342263507251283E-2</c:v>
                </c:pt>
                <c:pt idx="512">
                  <c:v>1.3335979095420262E-2</c:v>
                </c:pt>
                <c:pt idx="513">
                  <c:v>1.324865926193247E-2</c:v>
                </c:pt>
                <c:pt idx="514">
                  <c:v>1.3160681246035737E-2</c:v>
                </c:pt>
                <c:pt idx="515">
                  <c:v>1.3072050721716348E-2</c:v>
                </c:pt>
                <c:pt idx="516">
                  <c:v>1.2982773362960586E-2</c:v>
                </c:pt>
                <c:pt idx="517">
                  <c:v>1.2892854843754735E-2</c:v>
                </c:pt>
                <c:pt idx="518">
                  <c:v>1.280230083808508E-2</c:v>
                </c:pt>
                <c:pt idx="519">
                  <c:v>1.2711117019937903E-2</c:v>
                </c:pt>
                <c:pt idx="520">
                  <c:v>1.2619309063299489E-2</c:v>
                </c:pt>
                <c:pt idx="521">
                  <c:v>1.2526882642156123E-2</c:v>
                </c:pt>
                <c:pt idx="522">
                  <c:v>1.2433843430494088E-2</c:v>
                </c:pt>
                <c:pt idx="523">
                  <c:v>1.2340197102299669E-2</c:v>
                </c:pt>
                <c:pt idx="524">
                  <c:v>1.2245949331559149E-2</c:v>
                </c:pt>
                <c:pt idx="525">
                  <c:v>1.2151105792258811E-2</c:v>
                </c:pt>
                <c:pt idx="526">
                  <c:v>1.205567215838494E-2</c:v>
                </c:pt>
                <c:pt idx="527">
                  <c:v>1.1959654103923821E-2</c:v>
                </c:pt>
                <c:pt idx="528">
                  <c:v>1.1863057302861737E-2</c:v>
                </c:pt>
                <c:pt idx="529">
                  <c:v>1.1765887429184971E-2</c:v>
                </c:pt>
                <c:pt idx="530">
                  <c:v>1.1668150156879808E-2</c:v>
                </c:pt>
                <c:pt idx="531">
                  <c:v>1.1569851159932533E-2</c:v>
                </c:pt>
                <c:pt idx="532">
                  <c:v>1.1470996112329429E-2</c:v>
                </c:pt>
                <c:pt idx="533">
                  <c:v>1.1371590688056779E-2</c:v>
                </c:pt>
                <c:pt idx="534">
                  <c:v>1.1271640561100868E-2</c:v>
                </c:pt>
                <c:pt idx="535">
                  <c:v>1.117115140544798E-2</c:v>
                </c:pt>
                <c:pt idx="536">
                  <c:v>1.1070128895084397E-2</c:v>
                </c:pt>
                <c:pt idx="537">
                  <c:v>1.0968578703996406E-2</c:v>
                </c:pt>
                <c:pt idx="538">
                  <c:v>1.0866506506170289E-2</c:v>
                </c:pt>
                <c:pt idx="539">
                  <c:v>1.0763917975592332E-2</c:v>
                </c:pt>
                <c:pt idx="540">
                  <c:v>1.0660818786248817E-2</c:v>
                </c:pt>
                <c:pt idx="541">
                  <c:v>1.0557214612126029E-2</c:v>
                </c:pt>
                <c:pt idx="542">
                  <c:v>1.0453111127210252E-2</c:v>
                </c:pt>
                <c:pt idx="543">
                  <c:v>1.034851400548777E-2</c:v>
                </c:pt>
                <c:pt idx="544">
                  <c:v>1.0243428920944864E-2</c:v>
                </c:pt>
                <c:pt idx="545">
                  <c:v>1.0137861547567822E-2</c:v>
                </c:pt>
                <c:pt idx="546">
                  <c:v>1.0031817559342926E-2</c:v>
                </c:pt>
                <c:pt idx="547">
                  <c:v>9.925302630256462E-3</c:v>
                </c:pt>
                <c:pt idx="548">
                  <c:v>9.8183224342947122E-3</c:v>
                </c:pt>
                <c:pt idx="549">
                  <c:v>9.7108826454439592E-3</c:v>
                </c:pt>
                <c:pt idx="550">
                  <c:v>9.6029889376904893E-3</c:v>
                </c:pt>
                <c:pt idx="551">
                  <c:v>9.4946469850205866E-3</c:v>
                </c:pt>
                <c:pt idx="552">
                  <c:v>9.3858624614205338E-3</c:v>
                </c:pt>
                <c:pt idx="553">
                  <c:v>9.276641040876615E-3</c:v>
                </c:pt>
                <c:pt idx="554">
                  <c:v>9.1669883973751146E-3</c:v>
                </c:pt>
                <c:pt idx="555">
                  <c:v>9.0569102049023169E-3</c:v>
                </c:pt>
                <c:pt idx="556">
                  <c:v>8.9464121374445045E-3</c:v>
                </c:pt>
                <c:pt idx="557">
                  <c:v>8.8354998689879616E-3</c:v>
                </c:pt>
                <c:pt idx="558">
                  <c:v>8.7241790735189742E-3</c:v>
                </c:pt>
                <c:pt idx="559">
                  <c:v>8.6124554250238249E-3</c:v>
                </c:pt>
                <c:pt idx="560">
                  <c:v>8.5003345974887963E-3</c:v>
                </c:pt>
                <c:pt idx="561">
                  <c:v>8.3878222649001744E-3</c:v>
                </c:pt>
                <c:pt idx="562">
                  <c:v>8.2749241012442434E-3</c:v>
                </c:pt>
                <c:pt idx="563">
                  <c:v>8.1616457805072859E-3</c:v>
                </c:pt>
                <c:pt idx="564">
                  <c:v>8.0479929766755862E-3</c:v>
                </c:pt>
                <c:pt idx="565">
                  <c:v>7.9339713637354287E-3</c:v>
                </c:pt>
                <c:pt idx="566">
                  <c:v>7.8195866156730957E-3</c:v>
                </c:pt>
                <c:pt idx="567">
                  <c:v>7.7048444064748735E-3</c:v>
                </c:pt>
                <c:pt idx="568">
                  <c:v>7.5897504101270453E-3</c:v>
                </c:pt>
                <c:pt idx="569">
                  <c:v>7.4743103006158947E-3</c:v>
                </c:pt>
                <c:pt idx="570">
                  <c:v>7.3585297519277058E-3</c:v>
                </c:pt>
                <c:pt idx="571">
                  <c:v>7.242414438048763E-3</c:v>
                </c:pt>
                <c:pt idx="572">
                  <c:v>7.1259700329653498E-3</c:v>
                </c:pt>
                <c:pt idx="573">
                  <c:v>7.0092022106637503E-3</c:v>
                </c:pt>
                <c:pt idx="574">
                  <c:v>6.892116645130248E-3</c:v>
                </c:pt>
                <c:pt idx="575">
                  <c:v>6.7747190103511273E-3</c:v>
                </c:pt>
                <c:pt idx="576">
                  <c:v>6.6570149803126723E-3</c:v>
                </c:pt>
                <c:pt idx="577">
                  <c:v>6.5390102290011675E-3</c:v>
                </c:pt>
                <c:pt idx="578">
                  <c:v>6.4207104304028961E-3</c:v>
                </c:pt>
                <c:pt idx="579">
                  <c:v>6.3021212585041416E-3</c:v>
                </c:pt>
                <c:pt idx="580">
                  <c:v>6.1832483872911893E-3</c:v>
                </c:pt>
                <c:pt idx="581">
                  <c:v>6.0640974907503224E-3</c:v>
                </c:pt>
                <c:pt idx="582">
                  <c:v>5.9446742428678244E-3</c:v>
                </c:pt>
                <c:pt idx="583">
                  <c:v>5.8249843176299797E-3</c:v>
                </c:pt>
                <c:pt idx="584">
                  <c:v>5.7050333890230724E-3</c:v>
                </c:pt>
                <c:pt idx="585">
                  <c:v>5.5848271310333869E-3</c:v>
                </c:pt>
                <c:pt idx="586">
                  <c:v>5.4643712176472067E-3</c:v>
                </c:pt>
                <c:pt idx="587">
                  <c:v>5.3436713228508159E-3</c:v>
                </c:pt>
                <c:pt idx="588">
                  <c:v>5.222733120630498E-3</c:v>
                </c:pt>
                <c:pt idx="589">
                  <c:v>5.1015622849725373E-3</c:v>
                </c:pt>
                <c:pt idx="590">
                  <c:v>4.9801644898632182E-3</c:v>
                </c:pt>
                <c:pt idx="591">
                  <c:v>4.8585454092888239E-3</c:v>
                </c:pt>
                <c:pt idx="592">
                  <c:v>4.7367107172356388E-3</c:v>
                </c:pt>
                <c:pt idx="593">
                  <c:v>4.6146660876899472E-3</c:v>
                </c:pt>
                <c:pt idx="594">
                  <c:v>4.4924171946380325E-3</c:v>
                </c:pt>
                <c:pt idx="595">
                  <c:v>4.369969712066179E-3</c:v>
                </c:pt>
                <c:pt idx="596">
                  <c:v>4.2473293139606702E-3</c:v>
                </c:pt>
                <c:pt idx="597">
                  <c:v>4.1245016743077902E-3</c:v>
                </c:pt>
                <c:pt idx="598">
                  <c:v>4.0014924670938234E-3</c:v>
                </c:pt>
                <c:pt idx="599">
                  <c:v>3.8783073663050532E-3</c:v>
                </c:pt>
                <c:pt idx="600">
                  <c:v>3.754952045927764E-3</c:v>
                </c:pt>
                <c:pt idx="601">
                  <c:v>3.6314321799482399E-3</c:v>
                </c:pt>
                <c:pt idx="602">
                  <c:v>3.5077534423527644E-3</c:v>
                </c:pt>
                <c:pt idx="603">
                  <c:v>3.3839215071276218E-3</c:v>
                </c:pt>
                <c:pt idx="604">
                  <c:v>3.259942048259096E-3</c:v>
                </c:pt>
                <c:pt idx="605">
                  <c:v>3.1358207397334712E-3</c:v>
                </c:pt>
                <c:pt idx="606">
                  <c:v>3.0115632555370309E-3</c:v>
                </c:pt>
                <c:pt idx="607">
                  <c:v>2.8871752696560593E-3</c:v>
                </c:pt>
                <c:pt idx="608">
                  <c:v>2.7626624560768403E-3</c:v>
                </c:pt>
                <c:pt idx="609">
                  <c:v>2.6380304887856582E-3</c:v>
                </c:pt>
                <c:pt idx="610">
                  <c:v>2.5132850417687964E-3</c:v>
                </c:pt>
                <c:pt idx="611">
                  <c:v>2.3884317890125392E-3</c:v>
                </c:pt>
                <c:pt idx="612">
                  <c:v>2.2634764045031709E-3</c:v>
                </c:pt>
                <c:pt idx="613">
                  <c:v>2.1384245622269749E-3</c:v>
                </c:pt>
                <c:pt idx="614">
                  <c:v>2.0132819361702355E-3</c:v>
                </c:pt>
                <c:pt idx="615">
                  <c:v>1.8880542003192366E-3</c:v>
                </c:pt>
                <c:pt idx="616">
                  <c:v>1.7627470286602619E-3</c:v>
                </c:pt>
                <c:pt idx="617">
                  <c:v>1.6373660951795959E-3</c:v>
                </c:pt>
                <c:pt idx="618">
                  <c:v>1.5119170738635221E-3</c:v>
                </c:pt>
                <c:pt idx="619">
                  <c:v>1.3864056386983248E-3</c:v>
                </c:pt>
                <c:pt idx="620">
                  <c:v>1.2608374636702876E-3</c:v>
                </c:pt>
                <c:pt idx="621">
                  <c:v>1.1352182227656949E-3</c:v>
                </c:pt>
                <c:pt idx="622">
                  <c:v>1.0095535899708305E-3</c:v>
                </c:pt>
                <c:pt idx="623">
                  <c:v>8.8384923927197824E-4</c:v>
                </c:pt>
                <c:pt idx="624">
                  <c:v>7.581108446554222E-4</c:v>
                </c:pt>
                <c:pt idx="625">
                  <c:v>6.3234408010744635E-4</c:v>
                </c:pt>
                <c:pt idx="626">
                  <c:v>5.0655461961433466E-4</c:v>
                </c:pt>
                <c:pt idx="627">
                  <c:v>3.8074813716237107E-4</c:v>
                </c:pt>
                <c:pt idx="628">
                  <c:v>2.5493030673783956E-4</c:v>
                </c:pt>
                <c:pt idx="629">
                  <c:v>1.2910680232702411E-4</c:v>
                </c:pt>
                <c:pt idx="630">
                  <c:v>3.2832979162087132E-6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1C9-4556-B2EA-EDB58C52FE0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1987551"/>
        <c:axId val="2021998367"/>
      </c:scatterChart>
      <c:valAx>
        <c:axId val="2021987551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1998367"/>
        <c:crosses val="autoZero"/>
        <c:crossBetween val="midCat"/>
      </c:valAx>
      <c:valAx>
        <c:axId val="20219983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0219875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f'(x)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7'!$T$54:$T$684</c:f>
              <c:numCache>
                <c:formatCode>General</c:formatCode>
                <c:ptCount val="631"/>
                <c:pt idx="0">
                  <c:v>1.7221254309718559E-4</c:v>
                </c:pt>
                <c:pt idx="1">
                  <c:v>1.7221044357236873E-4</c:v>
                </c:pt>
                <c:pt idx="2">
                  <c:v>1.7220624452695754E-4</c:v>
                </c:pt>
                <c:pt idx="3">
                  <c:v>1.7219994596939775E-4</c:v>
                </c:pt>
                <c:pt idx="4">
                  <c:v>1.7219154791235997E-4</c:v>
                </c:pt>
                <c:pt idx="5">
                  <c:v>1.721810503727419E-4</c:v>
                </c:pt>
                <c:pt idx="6">
                  <c:v>1.7216845337167145E-4</c:v>
                </c:pt>
                <c:pt idx="7">
                  <c:v>1.7215375693451065E-4</c:v>
                </c:pt>
                <c:pt idx="8">
                  <c:v>1.7213696109086028E-4</c:v>
                </c:pt>
                <c:pt idx="9">
                  <c:v>1.7211806587456526E-4</c:v>
                </c:pt>
                <c:pt idx="10">
                  <c:v>1.7209707132372079E-4</c:v>
                </c:pt>
                <c:pt idx="11">
                  <c:v>1.7207397748067953E-4</c:v>
                </c:pt>
                <c:pt idx="12">
                  <c:v>1.7204878439205909E-4</c:v>
                </c:pt>
                <c:pt idx="13">
                  <c:v>1.7202149210875084E-4</c:v>
                </c:pt>
                <c:pt idx="14">
                  <c:v>1.7199210068592917E-4</c:v>
                </c:pt>
                <c:pt idx="15">
                  <c:v>1.7196061018306147E-4</c:v>
                </c:pt>
                <c:pt idx="16">
                  <c:v>1.7192702066391927E-4</c:v>
                </c:pt>
                <c:pt idx="17">
                  <c:v>1.718913321965899E-4</c:v>
                </c:pt>
                <c:pt idx="18">
                  <c:v>1.7185354485348898E-4</c:v>
                </c:pt>
                <c:pt idx="19">
                  <c:v>1.7181365871137371E-4</c:v>
                </c:pt>
                <c:pt idx="20">
                  <c:v>1.7177167385135729E-4</c:v>
                </c:pt>
                <c:pt idx="21">
                  <c:v>1.7172759035892352E-4</c:v>
                </c:pt>
                <c:pt idx="22">
                  <c:v>1.7168140832394291E-4</c:v>
                </c:pt>
                <c:pt idx="23">
                  <c:v>1.7163312784068915E-4</c:v>
                </c:pt>
                <c:pt idx="24">
                  <c:v>1.7158274900785654E-4</c:v>
                </c:pt>
                <c:pt idx="25">
                  <c:v>1.7153027192857835E-4</c:v>
                </c:pt>
                <c:pt idx="26">
                  <c:v>1.7147569671044599E-4</c:v>
                </c:pt>
                <c:pt idx="27">
                  <c:v>1.7141902346552891E-4</c:v>
                </c:pt>
                <c:pt idx="28">
                  <c:v>1.7136025231039552E-4</c:v>
                </c:pt>
                <c:pt idx="29">
                  <c:v>1.7129938336613487E-4</c:v>
                </c:pt>
                <c:pt idx="30">
                  <c:v>1.7123641675837928E-4</c:v>
                </c:pt>
                <c:pt idx="31">
                  <c:v>1.7117135261732785E-4</c:v>
                </c:pt>
                <c:pt idx="32">
                  <c:v>1.7110419107777062E-4</c:v>
                </c:pt>
                <c:pt idx="33">
                  <c:v>1.7103493227911418E-4</c:v>
                </c:pt>
                <c:pt idx="34">
                  <c:v>1.7096357636540746E-4</c:v>
                </c:pt>
                <c:pt idx="35">
                  <c:v>1.7089012348536916E-4</c:v>
                </c:pt>
                <c:pt idx="36">
                  <c:v>1.7081457379241542E-4</c:v>
                </c:pt>
                <c:pt idx="37">
                  <c:v>1.7073692744468911E-4</c:v>
                </c:pt>
                <c:pt idx="38">
                  <c:v>1.7065718460508941E-4</c:v>
                </c:pt>
                <c:pt idx="39">
                  <c:v>1.7057534544130302E-4</c:v>
                </c:pt>
                <c:pt idx="40">
                  <c:v>1.7049141012583555E-4</c:v>
                </c:pt>
                <c:pt idx="41">
                  <c:v>1.7040537883604456E-4</c:v>
                </c:pt>
                <c:pt idx="42">
                  <c:v>1.7031725175417341E-4</c:v>
                </c:pt>
                <c:pt idx="43">
                  <c:v>1.7022702906738585E-4</c:v>
                </c:pt>
                <c:pt idx="44">
                  <c:v>1.7013471096780195E-4</c:v>
                </c:pt>
                <c:pt idx="45">
                  <c:v>1.7004029765253483E-4</c:v>
                </c:pt>
                <c:pt idx="46">
                  <c:v>1.6994378932372862E-4</c:v>
                </c:pt>
                <c:pt idx="47">
                  <c:v>1.6984518618859737E-4</c:v>
                </c:pt>
                <c:pt idx="48">
                  <c:v>1.6974448845946493E-4</c:v>
                </c:pt>
                <c:pt idx="49">
                  <c:v>1.6964169635380616E-4</c:v>
                </c:pt>
                <c:pt idx="50">
                  <c:v>1.6953681009428896E-4</c:v>
                </c:pt>
                <c:pt idx="51">
                  <c:v>1.6942982990881761E-4</c:v>
                </c:pt>
                <c:pt idx="52">
                  <c:v>1.6932075603057724E-4</c:v>
                </c:pt>
                <c:pt idx="53">
                  <c:v>1.692095886980793E-4</c:v>
                </c:pt>
                <c:pt idx="54">
                  <c:v>1.690963281552082E-4</c:v>
                </c:pt>
                <c:pt idx="55">
                  <c:v>1.6898097465126939E-4</c:v>
                </c:pt>
                <c:pt idx="56">
                  <c:v>1.6886352844103821E-4</c:v>
                </c:pt>
                <c:pt idx="57">
                  <c:v>1.6874398978481043E-4</c:v>
                </c:pt>
                <c:pt idx="58">
                  <c:v>1.6862235894845356E-4</c:v>
                </c:pt>
                <c:pt idx="59">
                  <c:v>1.684986362034597E-4</c:v>
                </c:pt>
                <c:pt idx="60">
                  <c:v>1.6837282182699976E-4</c:v>
                </c:pt>
                <c:pt idx="61">
                  <c:v>1.6824491610197841E-4</c:v>
                </c:pt>
                <c:pt idx="62">
                  <c:v>1.681149193170912E-4</c:v>
                </c:pt>
                <c:pt idx="63">
                  <c:v>1.6798283176688215E-4</c:v>
                </c:pt>
                <c:pt idx="64">
                  <c:v>1.6784865375180335E-4</c:v>
                </c:pt>
                <c:pt idx="65">
                  <c:v>1.6771238557827551E-4</c:v>
                </c:pt>
                <c:pt idx="66">
                  <c:v>1.6757402755875021E-4</c:v>
                </c:pt>
                <c:pt idx="67">
                  <c:v>1.6743358001177337E-4</c:v>
                </c:pt>
                <c:pt idx="68">
                  <c:v>1.6729104326205021E-4</c:v>
                </c:pt>
                <c:pt idx="69">
                  <c:v>1.6714641764051187E-4</c:v>
                </c:pt>
                <c:pt idx="70">
                  <c:v>1.6699970348438311E-4</c:v>
                </c:pt>
                <c:pt idx="71">
                  <c:v>1.668509011372521E-4</c:v>
                </c:pt>
                <c:pt idx="72">
                  <c:v>1.6670001094914127E-4</c:v>
                </c:pt>
                <c:pt idx="73">
                  <c:v>1.6654703327657997E-4</c:v>
                </c:pt>
                <c:pt idx="74">
                  <c:v>1.6639196848267876E-4</c:v>
                </c:pt>
                <c:pt idx="75">
                  <c:v>1.6623481693720524E-4</c:v>
                </c:pt>
                <c:pt idx="76">
                  <c:v>1.6607557901666167E-4</c:v>
                </c:pt>
                <c:pt idx="77">
                  <c:v>1.6591425510436404E-4</c:v>
                </c:pt>
                <c:pt idx="78">
                  <c:v>1.6575084559052321E-4</c:v>
                </c:pt>
                <c:pt idx="79">
                  <c:v>1.6558535087232758E-4</c:v>
                </c:pt>
                <c:pt idx="80">
                  <c:v>1.6541777135402772E-4</c:v>
                </c:pt>
                <c:pt idx="81">
                  <c:v>1.6524810744702258E-4</c:v>
                </c:pt>
                <c:pt idx="82">
                  <c:v>1.6507635956994779E-4</c:v>
                </c:pt>
                <c:pt idx="83">
                  <c:v>1.6490252814876593E-4</c:v>
                </c:pt>
                <c:pt idx="84">
                  <c:v>1.6472661361685838E-4</c:v>
                </c:pt>
                <c:pt idx="85">
                  <c:v>1.6454861641511959E-4</c:v>
                </c:pt>
                <c:pt idx="86">
                  <c:v>1.6436853699205298E-4</c:v>
                </c:pt>
                <c:pt idx="87">
                  <c:v>1.6418637580386909E-4</c:v>
                </c:pt>
                <c:pt idx="88">
                  <c:v>1.640021333145861E-4</c:v>
                </c:pt>
                <c:pt idx="89">
                  <c:v>1.6381580999613173E-4</c:v>
                </c:pt>
                <c:pt idx="90">
                  <c:v>1.6362740632844817E-4</c:v>
                </c:pt>
                <c:pt idx="91">
                  <c:v>1.6343692279959863E-4</c:v>
                </c:pt>
                <c:pt idx="92">
                  <c:v>1.632443599058765E-4</c:v>
                </c:pt>
                <c:pt idx="93">
                  <c:v>1.6304971815191683E-4</c:v>
                </c:pt>
                <c:pt idx="94">
                  <c:v>1.6285299805080975E-4</c:v>
                </c:pt>
                <c:pt idx="95">
                  <c:v>1.6265420012421701E-4</c:v>
                </c:pt>
                <c:pt idx="96">
                  <c:v>1.6245332490249031E-4</c:v>
                </c:pt>
                <c:pt idx="97">
                  <c:v>1.622503729247926E-4</c:v>
                </c:pt>
                <c:pt idx="98">
                  <c:v>1.6204534473922175E-4</c:v>
                </c:pt>
                <c:pt idx="99">
                  <c:v>1.6183824090293701E-4</c:v>
                </c:pt>
                <c:pt idx="100">
                  <c:v>1.6162906198228781E-4</c:v>
                </c:pt>
                <c:pt idx="101">
                  <c:v>1.6141780855294572E-4</c:v>
                </c:pt>
                <c:pt idx="102">
                  <c:v>1.6120448120003899E-4</c:v>
                </c:pt>
                <c:pt idx="103">
                  <c:v>1.6098908051828998E-4</c:v>
                </c:pt>
                <c:pt idx="104">
                  <c:v>1.6077160711215543E-4</c:v>
                </c:pt>
                <c:pt idx="105">
                  <c:v>1.6055206159596997E-4</c:v>
                </c:pt>
                <c:pt idx="106">
                  <c:v>1.6033044459409239E-4</c:v>
                </c:pt>
                <c:pt idx="107">
                  <c:v>1.6010675674105521E-4</c:v>
                </c:pt>
                <c:pt idx="108">
                  <c:v>1.598809986817174E-4</c:v>
                </c:pt>
                <c:pt idx="109">
                  <c:v>1.5965317107142024E-4</c:v>
                </c:pt>
                <c:pt idx="110">
                  <c:v>1.594232745761469E-4</c:v>
                </c:pt>
                <c:pt idx="111">
                  <c:v>1.5919130987268482E-4</c:v>
                </c:pt>
                <c:pt idx="112">
                  <c:v>1.5895727764879213E-4</c:v>
                </c:pt>
                <c:pt idx="113">
                  <c:v>1.5872117860336735E-4</c:v>
                </c:pt>
                <c:pt idx="114">
                  <c:v>1.5848301344662286E-4</c:v>
                </c:pt>
                <c:pt idx="115">
                  <c:v>1.5824278290026196E-4</c:v>
                </c:pt>
                <c:pt idx="116">
                  <c:v>1.5800048769765986E-4</c:v>
                </c:pt>
                <c:pt idx="117">
                  <c:v>1.5775612858404857E-4</c:v>
                </c:pt>
                <c:pt idx="118">
                  <c:v>1.5750970631670582E-4</c:v>
                </c:pt>
                <c:pt idx="119">
                  <c:v>1.5726122166514786E-4</c:v>
                </c:pt>
                <c:pt idx="120">
                  <c:v>1.5701067541132676E-4</c:v>
                </c:pt>
                <c:pt idx="121">
                  <c:v>1.5675806834983166E-4</c:v>
                </c:pt>
                <c:pt idx="122">
                  <c:v>1.5650340128809482E-4</c:v>
                </c:pt>
                <c:pt idx="123">
                  <c:v>1.5624667504660165E-4</c:v>
                </c:pt>
                <c:pt idx="124">
                  <c:v>1.5598789045910571E-4</c:v>
                </c:pt>
                <c:pt idx="125">
                  <c:v>1.5572704837284835E-4</c:v>
                </c:pt>
                <c:pt idx="126">
                  <c:v>1.5546414964878304E-4</c:v>
                </c:pt>
                <c:pt idx="127">
                  <c:v>1.5519919516180478E-4</c:v>
                </c:pt>
                <c:pt idx="128">
                  <c:v>1.5493218580098442E-4</c:v>
                </c:pt>
                <c:pt idx="129">
                  <c:v>1.5466312246980825E-4</c:v>
                </c:pt>
                <c:pt idx="130">
                  <c:v>1.54392006086423E-4</c:v>
                </c:pt>
                <c:pt idx="131">
                  <c:v>1.5411883758388592E-4</c:v>
                </c:pt>
                <c:pt idx="132">
                  <c:v>1.5384361791042091E-4</c:v>
                </c:pt>
                <c:pt idx="133">
                  <c:v>1.5356634802967978E-4</c:v>
                </c:pt>
                <c:pt idx="134">
                  <c:v>1.5328702892101006E-4</c:v>
                </c:pt>
                <c:pt idx="135">
                  <c:v>1.5300566157972807E-4</c:v>
                </c:pt>
                <c:pt idx="136">
                  <c:v>1.5272224701739858E-4</c:v>
                </c:pt>
                <c:pt idx="137">
                  <c:v>1.5243678626212078E-4</c:v>
                </c:pt>
                <c:pt idx="138">
                  <c:v>1.5214928035882038E-4</c:v>
                </c:pt>
                <c:pt idx="139">
                  <c:v>1.5185973036954868E-4</c:v>
                </c:pt>
                <c:pt idx="140">
                  <c:v>1.5156813737378814E-4</c:v>
                </c:pt>
                <c:pt idx="141">
                  <c:v>1.5127450246876507E-4</c:v>
                </c:pt>
                <c:pt idx="142">
                  <c:v>1.5097882676976939E-4</c:v>
                </c:pt>
                <c:pt idx="143">
                  <c:v>1.5068111141048186E-4</c:v>
                </c:pt>
                <c:pt idx="144">
                  <c:v>1.5038135754330859E-4</c:v>
                </c:pt>
                <c:pt idx="145">
                  <c:v>1.5007956633972315E-4</c:v>
                </c:pt>
                <c:pt idx="146">
                  <c:v>1.4977573899061712E-4</c:v>
                </c:pt>
                <c:pt idx="147">
                  <c:v>1.4946987670665817E-4</c:v>
                </c:pt>
                <c:pt idx="148">
                  <c:v>1.4916198071865673E-4</c:v>
                </c:pt>
                <c:pt idx="149">
                  <c:v>1.4885205227794127E-4</c:v>
                </c:pt>
                <c:pt idx="150">
                  <c:v>1.4854009265674191E-4</c:v>
                </c:pt>
                <c:pt idx="151">
                  <c:v>1.4822610314858367E-4</c:v>
                </c:pt>
                <c:pt idx="152">
                  <c:v>1.4791008506868843E-4</c:v>
                </c:pt>
                <c:pt idx="153">
                  <c:v>1.4759203975438662E-4</c:v>
                </c:pt>
                <c:pt idx="154">
                  <c:v>1.4727196856553854E-4</c:v>
                </c:pt>
                <c:pt idx="155">
                  <c:v>1.4694987288496565E-4</c:v>
                </c:pt>
                <c:pt idx="156">
                  <c:v>1.4662575411889225E-4</c:v>
                </c:pt>
                <c:pt idx="157">
                  <c:v>1.462996136973976E-4</c:v>
                </c:pt>
                <c:pt idx="158">
                  <c:v>1.4597145307487894E-4</c:v>
                </c:pt>
                <c:pt idx="159">
                  <c:v>1.4564127373052548E-4</c:v>
                </c:pt>
                <c:pt idx="160">
                  <c:v>1.4530907716880405E-4</c:v>
                </c:pt>
                <c:pt idx="161">
                  <c:v>1.4497486491995618E-4</c:v>
                </c:pt>
                <c:pt idx="162">
                  <c:v>1.4463863854050754E-4</c:v>
                </c:pt>
                <c:pt idx="163">
                  <c:v>1.443003996137898E-4</c:v>
                </c:pt>
                <c:pt idx="164">
                  <c:v>1.4396014975047471E-4</c:v>
                </c:pt>
                <c:pt idx="165">
                  <c:v>1.4361789058912213E-4</c:v>
                </c:pt>
                <c:pt idx="166">
                  <c:v>1.4327362379674066E-4</c:v>
                </c:pt>
                <c:pt idx="167">
                  <c:v>1.4292735106936281E-4</c:v>
                </c:pt>
                <c:pt idx="168">
                  <c:v>1.4257907413263389E-4</c:v>
                </c:pt>
                <c:pt idx="169">
                  <c:v>1.4222879474241594E-4</c:v>
                </c:pt>
                <c:pt idx="170">
                  <c:v>1.4187651468540644E-4</c:v>
                </c:pt>
                <c:pt idx="171">
                  <c:v>1.415222357797726E-4</c:v>
                </c:pt>
                <c:pt idx="172">
                  <c:v>1.4116595987580165E-4</c:v>
                </c:pt>
                <c:pt idx="173">
                  <c:v>1.4080768885656736E-4</c:v>
                </c:pt>
                <c:pt idx="174">
                  <c:v>1.4044742463861364E-4</c:v>
                </c:pt>
                <c:pt idx="175">
                  <c:v>1.4008516917265518E-4</c:v>
                </c:pt>
                <c:pt idx="176">
                  <c:v>1.3972092444429634E-4</c:v>
                </c:pt>
                <c:pt idx="177">
                  <c:v>1.3935469247476807E-4</c:v>
                </c:pt>
                <c:pt idx="178">
                  <c:v>1.3898647532168402E-4</c:v>
                </c:pt>
                <c:pt idx="179">
                  <c:v>1.3861627507981577E-4</c:v>
                </c:pt>
                <c:pt idx="180">
                  <c:v>1.3824471126942906E-4</c:v>
                </c:pt>
                <c:pt idx="181">
                  <c:v>1.3787122307788849E-4</c:v>
                </c:pt>
                <c:pt idx="182">
                  <c:v>1.374958106950297E-4</c:v>
                </c:pt>
                <c:pt idx="183">
                  <c:v>1.3711847432142134E-4</c:v>
                </c:pt>
                <c:pt idx="184">
                  <c:v>1.3673921416854114E-4</c:v>
                </c:pt>
                <c:pt idx="185">
                  <c:v>1.3635803045895632E-4</c:v>
                </c:pt>
                <c:pt idx="186">
                  <c:v>1.3597492342650981E-4</c:v>
                </c:pt>
                <c:pt idx="187">
                  <c:v>1.3558989331651208E-4</c:v>
                </c:pt>
                <c:pt idx="188">
                  <c:v>1.3520294038593835E-4</c:v>
                </c:pt>
                <c:pt idx="189">
                  <c:v>1.3481406490363187E-4</c:v>
                </c:pt>
                <c:pt idx="190">
                  <c:v>1.3442326715051308E-4</c:v>
                </c:pt>
                <c:pt idx="191">
                  <c:v>1.3403054741979538E-4</c:v>
                </c:pt>
                <c:pt idx="192">
                  <c:v>1.3363590601720674E-4</c:v>
                </c:pt>
                <c:pt idx="193">
                  <c:v>1.3323934326121836E-4</c:v>
                </c:pt>
                <c:pt idx="194">
                  <c:v>1.328408594832801E-4</c:v>
                </c:pt>
                <c:pt idx="195">
                  <c:v>1.3244045502806278E-4</c:v>
                </c:pt>
                <c:pt idx="196">
                  <c:v>1.3203813025370776E-4</c:v>
                </c:pt>
                <c:pt idx="197">
                  <c:v>1.3163388553208422E-4</c:v>
                </c:pt>
                <c:pt idx="198">
                  <c:v>1.312277212490539E-4</c:v>
                </c:pt>
                <c:pt idx="199">
                  <c:v>1.3081963780474392E-4</c:v>
                </c:pt>
                <c:pt idx="200">
                  <c:v>1.3040963561382788E-4</c:v>
                </c:pt>
                <c:pt idx="201">
                  <c:v>1.2999771510581541E-4</c:v>
                </c:pt>
                <c:pt idx="202">
                  <c:v>1.2958387672535029E-4</c:v>
                </c:pt>
                <c:pt idx="203">
                  <c:v>1.2916812093251794E-4</c:v>
                </c:pt>
                <c:pt idx="204">
                  <c:v>1.2875044820316218E-4</c:v>
                </c:pt>
                <c:pt idx="205">
                  <c:v>1.2833085902921141E-4</c:v>
                </c:pt>
                <c:pt idx="206">
                  <c:v>1.2790935391901505E-4</c:v>
                </c:pt>
                <c:pt idx="207">
                  <c:v>1.2748593339769013E-4</c:v>
                </c:pt>
                <c:pt idx="208">
                  <c:v>1.2706059800747854E-4</c:v>
                </c:pt>
                <c:pt idx="209">
                  <c:v>1.2663334830811552E-4</c:v>
                </c:pt>
                <c:pt idx="210">
                  <c:v>1.2620418487720904E-4</c:v>
                </c:pt>
                <c:pt idx="211">
                  <c:v>1.2577310831063165E-4</c:v>
                </c:pt>
                <c:pt idx="212">
                  <c:v>1.2534011922292379E-4</c:v>
                </c:pt>
                <c:pt idx="213">
                  <c:v>1.2490521824771024E-4</c:v>
                </c:pt>
                <c:pt idx="214">
                  <c:v>1.2446840603812936E-4</c:v>
                </c:pt>
                <c:pt idx="215">
                  <c:v>1.2402968326727585E-4</c:v>
                </c:pt>
                <c:pt idx="216">
                  <c:v>1.2358905062865742E-4</c:v>
                </c:pt>
                <c:pt idx="217">
                  <c:v>1.2314650883666622E-4</c:v>
                </c:pt>
                <c:pt idx="218">
                  <c:v>1.2270205862706472E-4</c:v>
                </c:pt>
                <c:pt idx="219">
                  <c:v>1.2225570075748751E-4</c:v>
                </c:pt>
                <c:pt idx="220">
                  <c:v>1.2180743600795897E-4</c:v>
                </c:pt>
                <c:pt idx="221">
                  <c:v>1.213572651814277E-4</c:v>
                </c:pt>
                <c:pt idx="222">
                  <c:v>1.2090518910431799E-4</c:v>
                </c:pt>
                <c:pt idx="223">
                  <c:v>1.2045120862709924E-4</c:v>
                </c:pt>
                <c:pt idx="224">
                  <c:v>1.1999532462487409E-4</c:v>
                </c:pt>
                <c:pt idx="225">
                  <c:v>1.1953753799798533E-4</c:v>
                </c:pt>
                <c:pt idx="226">
                  <c:v>1.1907784967264309E-4</c:v>
                </c:pt>
                <c:pt idx="227">
                  <c:v>1.1861626060157248E-4</c:v>
                </c:pt>
                <c:pt idx="228">
                  <c:v>1.181527717646827E-4</c:v>
                </c:pt>
                <c:pt idx="229">
                  <c:v>1.1768738416975841E-4</c:v>
                </c:pt>
                <c:pt idx="230">
                  <c:v>1.1722009885317401E-4</c:v>
                </c:pt>
                <c:pt idx="231">
                  <c:v>1.1675091688063205E-4</c:v>
                </c:pt>
                <c:pt idx="232">
                  <c:v>1.1627983934792637E-4</c:v>
                </c:pt>
                <c:pt idx="233">
                  <c:v>1.1580686738173105E-4</c:v>
                </c:pt>
                <c:pt idx="234">
                  <c:v>1.1533200214041626E-4</c:v>
                </c:pt>
                <c:pt idx="235">
                  <c:v>1.1485524481489174E-4</c:v>
                </c:pt>
                <c:pt idx="236">
                  <c:v>1.1437659662947959E-4</c:v>
                </c:pt>
                <c:pt idx="237">
                  <c:v>1.138960588428166E-4</c:v>
                </c:pt>
                <c:pt idx="238">
                  <c:v>1.1341363274878838E-4</c:v>
                </c:pt>
                <c:pt idx="239">
                  <c:v>1.1292931967749556E-4</c:v>
                </c:pt>
                <c:pt idx="240">
                  <c:v>1.1244312099625412E-4</c:v>
                </c:pt>
                <c:pt idx="241">
                  <c:v>1.1195503811063056E-4</c:v>
                </c:pt>
                <c:pt idx="242">
                  <c:v>1.1146507246551395E-4</c:v>
                </c:pt>
                <c:pt idx="243">
                  <c:v>1.1097322554622582E-4</c:v>
                </c:pt>
                <c:pt idx="244">
                  <c:v>1.1047949887966978E-4</c:v>
                </c:pt>
                <c:pt idx="245">
                  <c:v>1.0998389403552228E-4</c:v>
                </c:pt>
                <c:pt idx="246">
                  <c:v>1.0948641262746663E-4</c:v>
                </c:pt>
                <c:pt idx="247">
                  <c:v>1.0898705631447128E-4</c:v>
                </c:pt>
                <c:pt idx="248">
                  <c:v>1.084858268021151E-4</c:v>
                </c:pt>
                <c:pt idx="249">
                  <c:v>1.079827258439611E-4</c:v>
                </c:pt>
                <c:pt idx="250">
                  <c:v>1.0747775524298079E-4</c:v>
                </c:pt>
                <c:pt idx="251">
                  <c:v>1.0697091685303131E-4</c:v>
                </c:pt>
                <c:pt idx="252">
                  <c:v>1.0646221258038766E-4</c:v>
                </c:pt>
                <c:pt idx="253">
                  <c:v>1.0595164438533231E-4</c:v>
                </c:pt>
                <c:pt idx="254">
                  <c:v>1.0543921428380471E-4</c:v>
                </c:pt>
                <c:pt idx="255">
                  <c:v>1.0492492434911347E-4</c:v>
                </c:pt>
                <c:pt idx="256">
                  <c:v>1.0440877671371351E-4</c:v>
                </c:pt>
                <c:pt idx="257">
                  <c:v>1.0389077357105167E-4</c:v>
                </c:pt>
                <c:pt idx="258">
                  <c:v>1.0337091717748337E-4</c:v>
                </c:pt>
                <c:pt idx="259">
                  <c:v>1.0284920985426362E-4</c:v>
                </c:pt>
                <c:pt idx="260">
                  <c:v>1.0232565398961563E-4</c:v>
                </c:pt>
                <c:pt idx="261">
                  <c:v>1.0180025204088094E-4</c:v>
                </c:pt>
                <c:pt idx="262">
                  <c:v>1.0127300653675411E-4</c:v>
                </c:pt>
                <c:pt idx="263">
                  <c:v>1.0074392007960649E-4</c:v>
                </c:pt>
                <c:pt idx="264">
                  <c:v>1.0021299534790269E-4</c:v>
                </c:pt>
                <c:pt idx="265">
                  <c:v>9.9680235098714376E-5</c:v>
                </c:pt>
                <c:pt idx="266">
                  <c:v>9.9145642170335788E-5</c:v>
                </c:pt>
                <c:pt idx="267">
                  <c:v>9.8609219485005722E-5</c:v>
                </c:pt>
                <c:pt idx="268">
                  <c:v>9.8070970051741151E-5</c:v>
                </c:pt>
                <c:pt idx="269">
                  <c:v>9.7530896969287605E-5</c:v>
                </c:pt>
                <c:pt idx="270">
                  <c:v>9.6989003429192222E-5</c:v>
                </c:pt>
                <c:pt idx="271">
                  <c:v>9.6445292719004894E-5</c:v>
                </c:pt>
                <c:pt idx="272">
                  <c:v>9.5899768225614183E-5</c:v>
                </c:pt>
                <c:pt idx="273">
                  <c:v>9.5352433438724356E-5</c:v>
                </c:pt>
                <c:pt idx="274">
                  <c:v>9.4803291954480577E-5</c:v>
                </c:pt>
                <c:pt idx="275">
                  <c:v>9.4252347479249386E-5</c:v>
                </c:pt>
                <c:pt idx="276">
                  <c:v>9.3699603833562536E-5</c:v>
                </c:pt>
                <c:pt idx="277">
                  <c:v>9.3145064956232034E-5</c:v>
                </c:pt>
                <c:pt idx="278">
                  <c:v>9.2588734908645334E-5</c:v>
                </c:pt>
                <c:pt idx="279">
                  <c:v>9.203061787924954E-5</c:v>
                </c:pt>
                <c:pt idx="280">
                  <c:v>9.147071818823454E-5</c:v>
                </c:pt>
                <c:pt idx="281">
                  <c:v>9.0909040292425232E-5</c:v>
                </c:pt>
                <c:pt idx="282">
                  <c:v>9.0345588790393574E-5</c:v>
                </c:pt>
                <c:pt idx="283">
                  <c:v>8.9780368427802153E-5</c:v>
                </c:pt>
                <c:pt idx="284">
                  <c:v>8.9213384102991331E-5</c:v>
                </c:pt>
                <c:pt idx="285">
                  <c:v>8.864464087282276E-5</c:v>
                </c:pt>
                <c:pt idx="286">
                  <c:v>8.8074143958793234E-5</c:v>
                </c:pt>
                <c:pt idx="287">
                  <c:v>8.7501898753433073E-5</c:v>
                </c:pt>
                <c:pt idx="288">
                  <c:v>8.6927910827004723E-5</c:v>
                </c:pt>
                <c:pt idx="289">
                  <c:v>8.6352185934517595E-5</c:v>
                </c:pt>
                <c:pt idx="290">
                  <c:v>8.5774730023076897E-5</c:v>
                </c:pt>
                <c:pt idx="291">
                  <c:v>8.5195549239584491E-5</c:v>
                </c:pt>
                <c:pt idx="292">
                  <c:v>8.4614649938811876E-5</c:v>
                </c:pt>
                <c:pt idx="293">
                  <c:v>8.4032038691865505E-5</c:v>
                </c:pt>
                <c:pt idx="294">
                  <c:v>8.3447722295067292E-5</c:v>
                </c:pt>
                <c:pt idx="295">
                  <c:v>8.2861707779273319E-5</c:v>
                </c:pt>
                <c:pt idx="296">
                  <c:v>8.2274002419656508E-5</c:v>
                </c:pt>
                <c:pt idx="297">
                  <c:v>8.1684613745979277E-5</c:v>
                </c:pt>
                <c:pt idx="298">
                  <c:v>8.109354955338536E-5</c:v>
                </c:pt>
                <c:pt idx="299">
                  <c:v>8.0500817913740919E-5</c:v>
                </c:pt>
                <c:pt idx="300">
                  <c:v>7.9906427187557345E-5</c:v>
                </c:pt>
                <c:pt idx="301">
                  <c:v>7.9310386036530526E-5</c:v>
                </c:pt>
                <c:pt idx="302">
                  <c:v>7.8712703436733384E-5</c:v>
                </c:pt>
                <c:pt idx="303">
                  <c:v>7.8113388692501297E-5</c:v>
                </c:pt>
                <c:pt idx="304">
                  <c:v>7.7512451451052484E-5</c:v>
                </c:pt>
                <c:pt idx="305">
                  <c:v>7.6909901717888446E-5</c:v>
                </c:pt>
                <c:pt idx="306">
                  <c:v>7.6305749873022721E-5</c:v>
                </c:pt>
                <c:pt idx="307">
                  <c:v>7.5700006688089668E-5</c:v>
                </c:pt>
                <c:pt idx="308">
                  <c:v>7.5092683344388309E-5</c:v>
                </c:pt>
                <c:pt idx="309">
                  <c:v>7.4483791451920601E-5</c:v>
                </c:pt>
                <c:pt idx="310">
                  <c:v>7.3873343069487548E-5</c:v>
                </c:pt>
                <c:pt idx="311">
                  <c:v>7.3261350725911016E-5</c:v>
                </c:pt>
                <c:pt idx="312">
                  <c:v>7.2647827442454517E-5</c:v>
                </c:pt>
                <c:pt idx="313">
                  <c:v>7.2032786756520844E-5</c:v>
                </c:pt>
                <c:pt idx="314">
                  <c:v>7.1416242746711114E-5</c:v>
                </c:pt>
                <c:pt idx="315">
                  <c:v>7.079821005933521E-5</c:v>
                </c:pt>
                <c:pt idx="316">
                  <c:v>7.0178703936470927E-5</c:v>
                </c:pt>
                <c:pt idx="317">
                  <c:v>6.9557740245676264E-5</c:v>
                </c:pt>
                <c:pt idx="318">
                  <c:v>6.8935335511467218E-5</c:v>
                </c:pt>
                <c:pt idx="319">
                  <c:v>6.8311506948682188E-5</c:v>
                </c:pt>
                <c:pt idx="320">
                  <c:v>6.7686272497863306E-5</c:v>
                </c:pt>
                <c:pt idx="321">
                  <c:v>6.7059650862795323E-5</c:v>
                </c:pt>
                <c:pt idx="322">
                  <c:v>6.6431661550353467E-5</c:v>
                </c:pt>
                <c:pt idx="323">
                  <c:v>6.5802324912823918E-5</c:v>
                </c:pt>
                <c:pt idx="324">
                  <c:v>6.5171662192873374E-5</c:v>
                </c:pt>
                <c:pt idx="325">
                  <c:v>6.4539695571358378E-5</c:v>
                </c:pt>
                <c:pt idx="326">
                  <c:v>6.3906448218180691E-5</c:v>
                </c:pt>
                <c:pt idx="327">
                  <c:v>6.3271944346411193E-5</c:v>
                </c:pt>
                <c:pt idx="328">
                  <c:v>6.2636209269923833E-5</c:v>
                </c:pt>
                <c:pt idx="329">
                  <c:v>6.1999269464800327E-5</c:v>
                </c:pt>
                <c:pt idx="330">
                  <c:v>6.1361152634788527E-5</c:v>
                </c:pt>
                <c:pt idx="331">
                  <c:v>6.072188778112054E-5</c:v>
                </c:pt>
                <c:pt idx="332">
                  <c:v>6.0081505277023139E-5</c:v>
                </c:pt>
                <c:pt idx="333">
                  <c:v>5.9440036947280406E-5</c:v>
                </c:pt>
                <c:pt idx="334">
                  <c:v>5.8797516153239974E-5</c:v>
                </c:pt>
                <c:pt idx="335">
                  <c:v>5.815397788368744E-5</c:v>
                </c:pt>
                <c:pt idx="336">
                  <c:v>5.7509458852050459E-5</c:v>
                </c:pt>
                <c:pt idx="337">
                  <c:v>5.6863997600433929E-5</c:v>
                </c:pt>
                <c:pt idx="338">
                  <c:v>5.6217634611031884E-5</c:v>
                </c:pt>
                <c:pt idx="339">
                  <c:v>5.5570412425509547E-5</c:v>
                </c:pt>
                <c:pt idx="340">
                  <c:v>5.4922375773001318E-5</c:v>
                </c:pt>
                <c:pt idx="341">
                  <c:v>5.4273571707428286E-5</c:v>
                </c:pt>
                <c:pt idx="342">
                  <c:v>5.3624049754901412E-5</c:v>
                </c:pt>
                <c:pt idx="343">
                  <c:v>5.2973862072045506E-5</c:v>
                </c:pt>
                <c:pt idx="344">
                  <c:v>5.2323063616153903E-5</c:v>
                </c:pt>
                <c:pt idx="345">
                  <c:v>5.1671712328166749E-5</c:v>
                </c:pt>
                <c:pt idx="346">
                  <c:v>5.1019869329555059E-5</c:v>
                </c:pt>
                <c:pt idx="347">
                  <c:v>5.0367599134291598E-5</c:v>
                </c:pt>
                <c:pt idx="348">
                  <c:v>4.9714969877196728E-5</c:v>
                </c:pt>
                <c:pt idx="349">
                  <c:v>4.9062053560065189E-5</c:v>
                </c:pt>
                <c:pt idx="350">
                  <c:v>4.8408926317107039E-5</c:v>
                </c:pt>
                <c:pt idx="351">
                  <c:v>4.7755668701376782E-5</c:v>
                </c:pt>
                <c:pt idx="352">
                  <c:v>4.7102365994015006E-5</c:v>
                </c:pt>
                <c:pt idx="353">
                  <c:v>4.6449108538293515E-5</c:v>
                </c:pt>
                <c:pt idx="354">
                  <c:v>4.5795992100632926E-5</c:v>
                </c:pt>
                <c:pt idx="355">
                  <c:v>4.5143118260956181E-5</c:v>
                </c:pt>
                <c:pt idx="356">
                  <c:v>4.4490594834950314E-5</c:v>
                </c:pt>
                <c:pt idx="357">
                  <c:v>4.3838536331034186E-5</c:v>
                </c:pt>
                <c:pt idx="358">
                  <c:v>4.3187064445070914E-5</c:v>
                </c:pt>
                <c:pt idx="359">
                  <c:v>4.2536308596120785E-5</c:v>
                </c:pt>
                <c:pt idx="360">
                  <c:v>4.1886406506803627E-5</c:v>
                </c:pt>
                <c:pt idx="361">
                  <c:v>4.1237504832125652E-5</c:v>
                </c:pt>
                <c:pt idx="362">
                  <c:v>4.0589759840924915E-5</c:v>
                </c:pt>
                <c:pt idx="363">
                  <c:v>3.994333815439797E-5</c:v>
                </c:pt>
                <c:pt idx="364">
                  <c:v>3.9298417546481103E-5</c:v>
                </c:pt>
                <c:pt idx="365">
                  <c:v>3.865518781117109E-5</c:v>
                </c:pt>
                <c:pt idx="366">
                  <c:v>3.80138517021682E-5</c:v>
                </c:pt>
                <c:pt idx="367">
                  <c:v>3.7374625950501025E-5</c:v>
                </c:pt>
                <c:pt idx="368">
                  <c:v>3.6737742366029581E-5</c:v>
                </c:pt>
                <c:pt idx="369">
                  <c:v>3.6103449028902653E-5</c:v>
                </c:pt>
                <c:pt idx="370">
                  <c:v>3.5472011577137627E-5</c:v>
                </c:pt>
                <c:pt idx="371">
                  <c:v>3.4843714596465807E-5</c:v>
                </c:pt>
                <c:pt idx="372">
                  <c:v>3.421886311839913E-5</c:v>
                </c:pt>
                <c:pt idx="373">
                  <c:v>3.3597784232070814E-5</c:v>
                </c:pt>
                <c:pt idx="374">
                  <c:v>3.2980828814720054E-5</c:v>
                </c:pt>
                <c:pt idx="375">
                  <c:v>3.2368373384641916E-5</c:v>
                </c:pt>
                <c:pt idx="376">
                  <c:v>3.1760822078914261E-5</c:v>
                </c:pt>
                <c:pt idx="377">
                  <c:v>3.1158608756116908E-5</c:v>
                </c:pt>
                <c:pt idx="378">
                  <c:v>3.0562199221436158E-5</c:v>
                </c:pt>
                <c:pt idx="379">
                  <c:v>2.9972093567825387E-5</c:v>
                </c:pt>
                <c:pt idx="380">
                  <c:v>2.9388828622078051E-5</c:v>
                </c:pt>
                <c:pt idx="381">
                  <c:v>2.8812980478540112E-5</c:v>
                </c:pt>
                <c:pt idx="382">
                  <c:v>2.8245167095499992E-5</c:v>
                </c:pt>
                <c:pt idx="383">
                  <c:v>2.7686050919792477E-5</c:v>
                </c:pt>
                <c:pt idx="384">
                  <c:v>2.7136341493576383E-5</c:v>
                </c:pt>
                <c:pt idx="385">
                  <c:v>2.6596797983364948E-5</c:v>
                </c:pt>
                <c:pt idx="386">
                  <c:v>2.6068231555021971E-5</c:v>
                </c:pt>
                <c:pt idx="387">
                  <c:v>2.5551507499517958E-5</c:v>
                </c:pt>
                <c:pt idx="388">
                  <c:v>2.504754699286542E-5</c:v>
                </c:pt>
                <c:pt idx="389">
                  <c:v>2.4557328350180547E-5</c:v>
                </c:pt>
                <c:pt idx="390">
                  <c:v>2.4081887608965083E-5</c:v>
                </c:pt>
                <c:pt idx="391">
                  <c:v>2.3622318251665393E-5</c:v>
                </c:pt>
                <c:pt idx="392">
                  <c:v>2.317976985414838E-5</c:v>
                </c:pt>
                <c:pt idx="393">
                  <c:v>2.2755445427456429E-5</c:v>
                </c:pt>
                <c:pt idx="394">
                  <c:v>2.2350597208373775E-5</c:v>
                </c:pt>
                <c:pt idx="395">
                  <c:v>2.1966520654036672E-5</c:v>
                </c:pt>
                <c:pt idx="396">
                  <c:v>2.1604546411749904E-5</c:v>
                </c:pt>
                <c:pt idx="397">
                  <c:v>2.1266030072307376E-5</c:v>
                </c:pt>
                <c:pt idx="398">
                  <c:v>2.0952339578103638E-5</c:v>
                </c:pt>
                <c:pt idx="399">
                  <c:v>2.0664840249623251E-5</c:v>
                </c:pt>
                <c:pt idx="400">
                  <c:v>2.0404877516670425E-5</c:v>
                </c:pt>
                <c:pt idx="401">
                  <c:v>2.0173757591605207E-5</c:v>
                </c:pt>
                <c:pt idx="402">
                  <c:v>1.9972726493920474E-5</c:v>
                </c:pt>
                <c:pt idx="403">
                  <c:v>1.9802948016480318E-5</c:v>
                </c:pt>
                <c:pt idx="404">
                  <c:v>1.9665481396266558E-5</c:v>
                </c:pt>
                <c:pt idx="405">
                  <c:v>1.9561259595330781E-5</c:v>
                </c:pt>
                <c:pt idx="406">
                  <c:v>1.9491069188344758E-5</c:v>
                </c:pt>
                <c:pt idx="407">
                  <c:v>1.9455532871600119E-5</c:v>
                </c:pt>
                <c:pt idx="408">
                  <c:v>1.9455095540994793E-5</c:v>
                </c:pt>
                <c:pt idx="409">
                  <c:v>1.9490014730183705E-5</c:v>
                </c:pt>
                <c:pt idx="410">
                  <c:v>1.9560355963846119E-5</c:v>
                </c:pt>
                <c:pt idx="411">
                  <c:v>1.9665993286424864E-5</c:v>
                </c:pt>
                <c:pt idx="412">
                  <c:v>1.9806614904731886E-5</c:v>
                </c:pt>
                <c:pt idx="413">
                  <c:v>1.9981733569030214E-5</c:v>
                </c:pt>
                <c:pt idx="414">
                  <c:v>2.0190701045607035E-5</c:v>
                </c:pt>
                <c:pt idx="415">
                  <c:v>2.0432725831263898E-5</c:v>
                </c:pt>
                <c:pt idx="416">
                  <c:v>2.0706893142243362E-5</c:v>
                </c:pt>
                <c:pt idx="417">
                  <c:v>2.1012186179976843E-5</c:v>
                </c:pt>
                <c:pt idx="418">
                  <c:v>2.1347507725294547E-5</c:v>
                </c:pt>
                <c:pt idx="419">
                  <c:v>2.1711701224579033E-5</c:v>
                </c:pt>
                <c:pt idx="420">
                  <c:v>2.2103570684532022E-5</c:v>
                </c:pt>
                <c:pt idx="421">
                  <c:v>2.2521898865015511E-5</c:v>
                </c:pt>
                <c:pt idx="422">
                  <c:v>2.2965463432668354E-5</c:v>
                </c:pt>
                <c:pt idx="423">
                  <c:v>2.3433050897010392E-5</c:v>
                </c:pt>
                <c:pt idx="424">
                  <c:v>2.3923468286012795E-5</c:v>
                </c:pt>
                <c:pt idx="425">
                  <c:v>2.4435552624996022E-5</c:v>
                </c:pt>
                <c:pt idx="426">
                  <c:v>2.4968178360561115E-5</c:v>
                </c:pt>
                <c:pt idx="427">
                  <c:v>2.5520262922252481E-5</c:v>
                </c:pt>
                <c:pt idx="428">
                  <c:v>2.6090770642674132E-5</c:v>
                </c:pt>
                <c:pt idx="429">
                  <c:v>2.6678715266467048E-5</c:v>
                </c:pt>
                <c:pt idx="430">
                  <c:v>2.7283161274562342E-5</c:v>
                </c:pt>
                <c:pt idx="431">
                  <c:v>2.7903224236694494E-5</c:v>
                </c:pt>
                <c:pt idx="432">
                  <c:v>2.8538070385863103E-5</c:v>
                </c:pt>
                <c:pt idx="433">
                  <c:v>2.9186915586100051E-5</c:v>
                </c:pt>
                <c:pt idx="434">
                  <c:v>2.9849023841639531E-5</c:v>
                </c:pt>
                <c:pt idx="435">
                  <c:v>3.0523705472874609E-5</c:v>
                </c:pt>
                <c:pt idx="436">
                  <c:v>3.1210315063268695E-5</c:v>
                </c:pt>
                <c:pt idx="437">
                  <c:v>3.1908249262220761E-5</c:v>
                </c:pt>
                <c:pt idx="438">
                  <c:v>3.2616944512006964E-5</c:v>
                </c:pt>
                <c:pt idx="439">
                  <c:v>3.333587475237983E-5</c:v>
                </c:pt>
                <c:pt idx="440">
                  <c:v>3.4064549144099643E-5</c:v>
                </c:pt>
                <c:pt idx="441">
                  <c:v>3.480250984242673E-5</c:v>
                </c:pt>
                <c:pt idx="442">
                  <c:v>3.5549329843192582E-5</c:v>
                </c:pt>
                <c:pt idx="443">
                  <c:v>3.6304610917261986E-5</c:v>
                </c:pt>
                <c:pt idx="444">
                  <c:v>3.7067981643763952E-5</c:v>
                </c:pt>
                <c:pt idx="445">
                  <c:v>3.7839095548190346E-5</c:v>
                </c:pt>
                <c:pt idx="446">
                  <c:v>3.8617629348144325E-5</c:v>
                </c:pt>
                <c:pt idx="447">
                  <c:v>3.9403281306991842E-5</c:v>
                </c:pt>
                <c:pt idx="448">
                  <c:v>4.019576969378173E-5</c:v>
                </c:pt>
                <c:pt idx="449">
                  <c:v>4.099483134642684E-5</c:v>
                </c:pt>
                <c:pt idx="450">
                  <c:v>4.1495321978164821E-5</c:v>
                </c:pt>
                <c:pt idx="451">
                  <c:v>4.2020118263034532E-5</c:v>
                </c:pt>
                <c:pt idx="452">
                  <c:v>4.256777701402902E-5</c:v>
                </c:pt>
                <c:pt idx="453">
                  <c:v>4.3136893405179624E-5</c:v>
                </c:pt>
                <c:pt idx="454">
                  <c:v>4.372610569495521E-5</c:v>
                </c:pt>
                <c:pt idx="455">
                  <c:v>4.4334098849183565E-5</c:v>
                </c:pt>
                <c:pt idx="456">
                  <c:v>4.4959607172874174E-5</c:v>
                </c:pt>
                <c:pt idx="457">
                  <c:v>4.5601416065018246E-5</c:v>
                </c:pt>
                <c:pt idx="458">
                  <c:v>4.6258363010298907E-5</c:v>
                </c:pt>
                <c:pt idx="459">
                  <c:v>4.6929337917830962E-5</c:v>
                </c:pt>
                <c:pt idx="460">
                  <c:v>4.7613282910616415E-5</c:v>
                </c:pt>
                <c:pt idx="461">
                  <c:v>4.8309191661244222E-5</c:v>
                </c:pt>
                <c:pt idx="462">
                  <c:v>4.9016108360229975E-5</c:v>
                </c:pt>
                <c:pt idx="463">
                  <c:v>4.9733126393858107E-5</c:v>
                </c:pt>
                <c:pt idx="464">
                  <c:v>5.0459386798905404E-5</c:v>
                </c:pt>
                <c:pt idx="465">
                  <c:v>5.1194076552501424E-5</c:v>
                </c:pt>
                <c:pt idx="466">
                  <c:v>5.1936426746839918E-5</c:v>
                </c:pt>
                <c:pt idx="467">
                  <c:v>5.2685710690618417E-5</c:v>
                </c:pt>
                <c:pt idx="468">
                  <c:v>5.3441241972024922E-5</c:v>
                </c:pt>
                <c:pt idx="469">
                  <c:v>5.4202372511823593E-5</c:v>
                </c:pt>
                <c:pt idx="470">
                  <c:v>5.49684906296031E-5</c:v>
                </c:pt>
                <c:pt idx="471">
                  <c:v>5.573901914149758E-5</c:v>
                </c:pt>
                <c:pt idx="472">
                  <c:v>5.651341350362215E-5</c:v>
                </c:pt>
                <c:pt idx="473">
                  <c:v>5.7291160012014934E-5</c:v>
                </c:pt>
                <c:pt idx="474">
                  <c:v>5.8071774066982489E-5</c:v>
                </c:pt>
                <c:pt idx="475">
                  <c:v>5.8854798507341238E-5</c:v>
                </c:pt>
                <c:pt idx="476">
                  <c:v>5.9639802018068375E-5</c:v>
                </c:pt>
                <c:pt idx="477">
                  <c:v>6.0426377613266638E-5</c:v>
                </c:pt>
                <c:pt idx="478">
                  <c:v>6.1214141195053019E-5</c:v>
                </c:pt>
                <c:pt idx="479">
                  <c:v>6.2002730187955666E-5</c:v>
                </c:pt>
                <c:pt idx="480">
                  <c:v>6.2791802247602065E-5</c:v>
                </c:pt>
                <c:pt idx="481">
                  <c:v>6.3581034041869163E-5</c:v>
                </c:pt>
                <c:pt idx="482">
                  <c:v>6.4370120102210033E-5</c:v>
                </c:pt>
                <c:pt idx="483">
                  <c:v>6.5158771742543232E-5</c:v>
                </c:pt>
                <c:pt idx="484">
                  <c:v>6.5946716042868074E-5</c:v>
                </c:pt>
                <c:pt idx="485">
                  <c:v>6.6733694894630376E-5</c:v>
                </c:pt>
                <c:pt idx="486">
                  <c:v>6.7519464104793484E-5</c:v>
                </c:pt>
                <c:pt idx="487">
                  <c:v>6.8303792555550797E-5</c:v>
                </c:pt>
                <c:pt idx="488">
                  <c:v>6.9086461416642845E-5</c:v>
                </c:pt>
                <c:pt idx="489">
                  <c:v>6.9867263407298049E-5</c:v>
                </c:pt>
                <c:pt idx="490">
                  <c:v>7.0646002104898965E-5</c:v>
                </c:pt>
                <c:pt idx="491">
                  <c:v>7.1422491297573121E-5</c:v>
                </c:pt>
                <c:pt idx="492">
                  <c:v>7.2196554378022124E-5</c:v>
                </c:pt>
                <c:pt idx="493">
                  <c:v>7.2968023776019588E-5</c:v>
                </c:pt>
                <c:pt idx="494">
                  <c:v>7.373674042713463E-5</c:v>
                </c:pt>
                <c:pt idx="495">
                  <c:v>7.4502553275364121E-5</c:v>
                </c:pt>
                <c:pt idx="496">
                  <c:v>7.5265318807482968E-5</c:v>
                </c:pt>
                <c:pt idx="497">
                  <c:v>7.6024900617045936E-5</c:v>
                </c:pt>
                <c:pt idx="498">
                  <c:v>7.6781168996098198E-5</c:v>
                </c:pt>
                <c:pt idx="499">
                  <c:v>7.753400055276803E-5</c:v>
                </c:pt>
                <c:pt idx="500">
                  <c:v>7.8283277853029182E-5</c:v>
                </c:pt>
                <c:pt idx="501">
                  <c:v>7.9028889085029695E-5</c:v>
                </c:pt>
                <c:pt idx="502">
                  <c:v>7.9770727744486679E-5</c:v>
                </c:pt>
                <c:pt idx="503">
                  <c:v>8.0508692339745371E-5</c:v>
                </c:pt>
                <c:pt idx="504">
                  <c:v>8.1242686115192539E-5</c:v>
                </c:pt>
                <c:pt idx="505">
                  <c:v>8.1972616791803633E-5</c:v>
                </c:pt>
                <c:pt idx="506">
                  <c:v>8.2698396323683588E-5</c:v>
                </c:pt>
                <c:pt idx="507">
                  <c:v>8.3419940669539341E-5</c:v>
                </c:pt>
                <c:pt idx="508">
                  <c:v>8.4137169578094511E-5</c:v>
                </c:pt>
                <c:pt idx="509">
                  <c:v>8.4850006386524436E-5</c:v>
                </c:pt>
                <c:pt idx="510">
                  <c:v>8.5558377831052506E-5</c:v>
                </c:pt>
                <c:pt idx="511">
                  <c:v>8.6262213868909123E-5</c:v>
                </c:pt>
                <c:pt idx="512">
                  <c:v>8.6961447510907627E-5</c:v>
                </c:pt>
                <c:pt idx="513">
                  <c:v>8.7656014663945164E-5</c:v>
                </c:pt>
                <c:pt idx="514">
                  <c:v>8.8345853982782664E-5</c:v>
                </c:pt>
                <c:pt idx="515">
                  <c:v>8.9030906730503119E-5</c:v>
                </c:pt>
                <c:pt idx="516">
                  <c:v>8.9711116647088807E-5</c:v>
                </c:pt>
                <c:pt idx="517">
                  <c:v>9.0386429825596595E-5</c:v>
                </c:pt>
                <c:pt idx="518">
                  <c:v>9.1056794595445367E-5</c:v>
                </c:pt>
                <c:pt idx="519">
                  <c:v>9.1722161412364798E-5</c:v>
                </c:pt>
                <c:pt idx="520">
                  <c:v>9.2382482754583078E-5</c:v>
                </c:pt>
                <c:pt idx="521">
                  <c:v>9.3037713024861875E-5</c:v>
                </c:pt>
                <c:pt idx="522">
                  <c:v>9.3687808458012585E-5</c:v>
                </c:pt>
                <c:pt idx="523">
                  <c:v>9.433272703355256E-5</c:v>
                </c:pt>
                <c:pt idx="524">
                  <c:v>9.4972428393183758E-5</c:v>
                </c:pt>
                <c:pt idx="525">
                  <c:v>9.560687376279628E-5</c:v>
                </c:pt>
                <c:pt idx="526">
                  <c:v>9.6236025878721127E-5</c:v>
                </c:pt>
                <c:pt idx="527">
                  <c:v>9.685984891797246E-5</c:v>
                </c:pt>
                <c:pt idx="528">
                  <c:v>9.7478308432239131E-5</c:v>
                </c:pt>
                <c:pt idx="529">
                  <c:v>9.8091371285399594E-5</c:v>
                </c:pt>
                <c:pt idx="530">
                  <c:v>9.8699005594350136E-5</c:v>
                </c:pt>
                <c:pt idx="531">
                  <c:v>9.9301180672948746E-5</c:v>
                </c:pt>
                <c:pt idx="532">
                  <c:v>9.989786697889217E-5</c:v>
                </c:pt>
                <c:pt idx="533">
                  <c:v>1.0048903606335257E-4</c:v>
                </c:pt>
                <c:pt idx="534">
                  <c:v>1.0107466052321412E-4</c:v>
                </c:pt>
                <c:pt idx="535">
                  <c:v>1.0165471395575797E-4</c:v>
                </c:pt>
                <c:pt idx="536">
                  <c:v>1.0222917091565542E-4</c:v>
                </c:pt>
                <c:pt idx="537">
                  <c:v>1.0279800687413676E-4</c:v>
                </c:pt>
                <c:pt idx="538">
                  <c:v>1.0336119818021177E-4</c:v>
                </c:pt>
                <c:pt idx="539">
                  <c:v>1.0391872202382707E-4</c:v>
                </c:pt>
                <c:pt idx="540">
                  <c:v>1.0447055640085041E-4</c:v>
                </c:pt>
                <c:pt idx="541">
                  <c:v>1.0501668007978062E-4</c:v>
                </c:pt>
                <c:pt idx="542">
                  <c:v>1.0555707257008745E-4</c:v>
                </c:pt>
                <c:pt idx="543">
                  <c:v>1.0609171409209165E-4</c:v>
                </c:pt>
                <c:pt idx="544">
                  <c:v>1.0662058554830061E-4</c:v>
                </c:pt>
                <c:pt idx="545">
                  <c:v>1.0714366849612121E-4</c:v>
                </c:pt>
                <c:pt idx="546">
                  <c:v>1.0766094512187449E-4</c:v>
                </c:pt>
                <c:pt idx="547">
                  <c:v>1.081723982160432E-4</c:v>
                </c:pt>
                <c:pt idx="548">
                  <c:v>1.0867801114968585E-4</c:v>
                </c:pt>
                <c:pt idx="549">
                  <c:v>1.0917776785195588E-4</c:v>
                </c:pt>
                <c:pt idx="550">
                  <c:v>1.0967165278866763E-4</c:v>
                </c:pt>
                <c:pt idx="551">
                  <c:v>1.101596509418544E-4</c:v>
                </c:pt>
                <c:pt idx="552">
                  <c:v>1.1064174779026671E-4</c:v>
                </c:pt>
                <c:pt idx="553">
                  <c:v>1.1111792929076329E-4</c:v>
                </c:pt>
                <c:pt idx="554">
                  <c:v>1.1158818186054777E-4</c:v>
                </c:pt>
                <c:pt idx="555">
                  <c:v>1.1205249236020879E-4</c:v>
                </c:pt>
                <c:pt idx="556">
                  <c:v>1.1251084807752262E-4</c:v>
                </c:pt>
                <c:pt idx="557">
                  <c:v>1.1296323671198027E-4</c:v>
                </c:pt>
                <c:pt idx="558">
                  <c:v>1.1340964636000238E-4</c:v>
                </c:pt>
                <c:pt idx="559">
                  <c:v>1.1385006550080815E-4</c:v>
                </c:pt>
                <c:pt idx="560">
                  <c:v>1.1428448298290625E-4</c:v>
                </c:pt>
                <c:pt idx="561">
                  <c:v>1.1471288801117715E-4</c:v>
                </c:pt>
                <c:pt idx="562">
                  <c:v>1.1513527013451751E-4</c:v>
                </c:pt>
                <c:pt idx="563">
                  <c:v>1.1555161923402071E-4</c:v>
                </c:pt>
                <c:pt idx="564">
                  <c:v>1.1596192551166711E-4</c:v>
                </c:pt>
                <c:pt idx="565">
                  <c:v>1.1636617947949927E-4</c:v>
                </c:pt>
                <c:pt idx="566">
                  <c:v>1.1676437194926071E-4</c:v>
                </c:pt>
                <c:pt idx="567">
                  <c:v>1.1715649402247481E-4</c:v>
                </c:pt>
                <c:pt idx="568">
                  <c:v>1.1754253708094453E-4</c:v>
                </c:pt>
                <c:pt idx="569">
                  <c:v>1.1792249277765274E-4</c:v>
                </c:pt>
                <c:pt idx="570">
                  <c:v>1.1829635302804551E-4</c:v>
                </c:pt>
                <c:pt idx="571">
                  <c:v>1.1866411000167978E-4</c:v>
                </c:pt>
                <c:pt idx="572">
                  <c:v>1.1902575611422035E-4</c:v>
                </c:pt>
                <c:pt idx="573">
                  <c:v>1.1938128401976924E-4</c:v>
                </c:pt>
                <c:pt idx="574">
                  <c:v>1.197306866035133E-4</c:v>
                </c:pt>
                <c:pt idx="575">
                  <c:v>1.2007395697467583E-4</c:v>
                </c:pt>
                <c:pt idx="576">
                  <c:v>1.2041108845975877E-4</c:v>
                </c:pt>
                <c:pt idx="577">
                  <c:v>1.2074207459606319E-4</c:v>
                </c:pt>
                <c:pt idx="578">
                  <c:v>1.2106690912547539E-4</c:v>
                </c:pt>
                <c:pt idx="579">
                  <c:v>1.2138558598850767E-4</c:v>
                </c:pt>
                <c:pt idx="580">
                  <c:v>1.2169809931858362E-4</c:v>
                </c:pt>
                <c:pt idx="581">
                  <c:v>1.2200444343655564E-4</c:v>
                </c:pt>
                <c:pt idx="582">
                  <c:v>1.2230461284544786E-4</c:v>
                </c:pt>
                <c:pt idx="583">
                  <c:v>1.2259860222541222E-4</c:v>
                </c:pt>
                <c:pt idx="584">
                  <c:v>1.2288640642889122E-4</c:v>
                </c:pt>
                <c:pt idx="585">
                  <c:v>1.2316802047597795E-4</c:v>
                </c:pt>
                <c:pt idx="586">
                  <c:v>1.2344343954996537E-4</c:v>
                </c:pt>
                <c:pt idx="587">
                  <c:v>1.237126589930779E-4</c:v>
                </c:pt>
                <c:pt idx="588">
                  <c:v>1.2397567430237773E-4</c:v>
                </c:pt>
                <c:pt idx="589">
                  <c:v>1.2423248112583907E-4</c:v>
                </c:pt>
                <c:pt idx="590">
                  <c:v>1.2448307525858438E-4</c:v>
                </c:pt>
                <c:pt idx="591">
                  <c:v>1.2472745263927552E-4</c:v>
                </c:pt>
                <c:pt idx="592">
                  <c:v>1.2496560934665502E-4</c:v>
                </c:pt>
                <c:pt idx="593">
                  <c:v>1.2519754159623112E-4</c:v>
                </c:pt>
                <c:pt idx="594">
                  <c:v>1.2542324573710172E-4</c:v>
                </c:pt>
                <c:pt idx="595">
                  <c:v>1.256427182489122E-4</c:v>
                </c:pt>
                <c:pt idx="596">
                  <c:v>1.2585595573894244E-4</c:v>
                </c:pt>
                <c:pt idx="597">
                  <c:v>1.2606295493931786E-4</c:v>
                </c:pt>
                <c:pt idx="598">
                  <c:v>1.2626371270434134E-4</c:v>
                </c:pt>
                <c:pt idx="599">
                  <c:v>1.2645822600794115E-4</c:v>
                </c:pt>
                <c:pt idx="600">
                  <c:v>1.2664649194123095E-4</c:v>
                </c:pt>
                <c:pt idx="601">
                  <c:v>1.2682850771017878E-4</c:v>
                </c:pt>
                <c:pt idx="602">
                  <c:v>1.2700427063338097E-4</c:v>
                </c:pt>
                <c:pt idx="603">
                  <c:v>1.2717377813993832E-4</c:v>
                </c:pt>
                <c:pt idx="604">
                  <c:v>1.2733702776743046E-4</c:v>
                </c:pt>
                <c:pt idx="605">
                  <c:v>1.2749401715998635E-4</c:v>
                </c:pt>
                <c:pt idx="606">
                  <c:v>1.2764474406644821E-4</c:v>
                </c:pt>
                <c:pt idx="607">
                  <c:v>1.277892063386245E-4</c:v>
                </c:pt>
                <c:pt idx="608">
                  <c:v>1.2792740192963238E-4</c:v>
                </c:pt>
                <c:pt idx="609">
                  <c:v>1.2805932889232421E-4</c:v>
                </c:pt>
                <c:pt idx="610">
                  <c:v>1.2818498537779807E-4</c:v>
                </c:pt>
                <c:pt idx="611">
                  <c:v>1.2830436963398936E-4</c:v>
                </c:pt>
                <c:pt idx="612">
                  <c:v>1.2841748000434115E-4</c:v>
                </c:pt>
                <c:pt idx="613">
                  <c:v>1.2852431492655223E-4</c:v>
                </c:pt>
                <c:pt idx="614">
                  <c:v>1.2862487293140046E-4</c:v>
                </c:pt>
                <c:pt idx="615">
                  <c:v>1.2871915264164014E-4</c:v>
                </c:pt>
                <c:pt idx="616">
                  <c:v>1.2880715277097191E-4</c:v>
                </c:pt>
                <c:pt idx="617">
                  <c:v>1.2888887212308321E-4</c:v>
                </c:pt>
                <c:pt idx="618">
                  <c:v>1.28964309590759E-4</c:v>
                </c:pt>
                <c:pt idx="619">
                  <c:v>1.2903346415506055E-4</c:v>
                </c:pt>
                <c:pt idx="620">
                  <c:v>1.2909633488457145E-4</c:v>
                </c:pt>
                <c:pt idx="621">
                  <c:v>1.2915292093471043E-4</c:v>
                </c:pt>
                <c:pt idx="622">
                  <c:v>1.2920322154710926E-4</c:v>
                </c:pt>
                <c:pt idx="623">
                  <c:v>1.2924723604905501E-4</c:v>
                </c:pt>
                <c:pt idx="624">
                  <c:v>1.2928496385299667E-4</c:v>
                </c:pt>
                <c:pt idx="625">
                  <c:v>1.2931640445611447E-4</c:v>
                </c:pt>
                <c:pt idx="626">
                  <c:v>1.2934155743995164E-4</c:v>
                </c:pt>
                <c:pt idx="627">
                  <c:v>1.2936042247010897E-4</c:v>
                </c:pt>
                <c:pt idx="628">
                  <c:v>1.2937299929600038E-4</c:v>
                </c:pt>
                <c:pt idx="629">
                  <c:v>1.2937928775066989E-4</c:v>
                </c:pt>
                <c:pt idx="630">
                  <c:v>1.2937928775066983E-4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A3-4A23-A1AC-6CA021E94D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449663"/>
        <c:axId val="44445919"/>
      </c:scatterChart>
      <c:valAx>
        <c:axId val="444496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445919"/>
        <c:crosses val="autoZero"/>
        <c:crossBetween val="midCat"/>
      </c:valAx>
      <c:valAx>
        <c:axId val="44445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44496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|f(x)|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7'!$U$54:$U$684</c:f>
              <c:numCache>
                <c:formatCode>General</c:formatCode>
                <c:ptCount val="631"/>
                <c:pt idx="0">
                  <c:v>2.9099661502610667E-2</c:v>
                </c:pt>
                <c:pt idx="1">
                  <c:v>2.8927473175441403E-2</c:v>
                </c:pt>
                <c:pt idx="2">
                  <c:v>2.8755287229200274E-2</c:v>
                </c:pt>
                <c:pt idx="3">
                  <c:v>2.8583105759808651E-2</c:v>
                </c:pt>
                <c:pt idx="4">
                  <c:v>2.8410930863093164E-2</c:v>
                </c:pt>
                <c:pt idx="5">
                  <c:v>2.8238764634782827E-2</c:v>
                </c:pt>
                <c:pt idx="6">
                  <c:v>2.8066609170506195E-2</c:v>
                </c:pt>
                <c:pt idx="7">
                  <c:v>2.789446656578844E-2</c:v>
                </c:pt>
                <c:pt idx="8">
                  <c:v>2.772233891604841E-2</c:v>
                </c:pt>
                <c:pt idx="9">
                  <c:v>2.7550228316595753E-2</c:v>
                </c:pt>
                <c:pt idx="10">
                  <c:v>2.7378136862627942E-2</c:v>
                </c:pt>
                <c:pt idx="11">
                  <c:v>2.7206066649227353E-2</c:v>
                </c:pt>
                <c:pt idx="12">
                  <c:v>2.7034019771358248E-2</c:v>
                </c:pt>
                <c:pt idx="13">
                  <c:v>2.6861998323863819E-2</c:v>
                </c:pt>
                <c:pt idx="14">
                  <c:v>2.6690004401463182E-2</c:v>
                </c:pt>
                <c:pt idx="15">
                  <c:v>2.6518040098748336E-2</c:v>
                </c:pt>
                <c:pt idx="16">
                  <c:v>2.6346107510181169E-2</c:v>
                </c:pt>
                <c:pt idx="17">
                  <c:v>2.6174208730090361E-2</c:v>
                </c:pt>
                <c:pt idx="18">
                  <c:v>2.6002345852668352E-2</c:v>
                </c:pt>
                <c:pt idx="19">
                  <c:v>2.5830520971968234E-2</c:v>
                </c:pt>
                <c:pt idx="20">
                  <c:v>2.5658736181900635E-2</c:v>
                </c:pt>
                <c:pt idx="21">
                  <c:v>2.5486993576230622E-2</c:v>
                </c:pt>
                <c:pt idx="22">
                  <c:v>2.5315295248574562E-2</c:v>
                </c:pt>
                <c:pt idx="23">
                  <c:v>2.5143643292396919E-2</c:v>
                </c:pt>
                <c:pt idx="24">
                  <c:v>2.4972039801007123E-2</c:v>
                </c:pt>
                <c:pt idx="25">
                  <c:v>2.4800486867556357E-2</c:v>
                </c:pt>
                <c:pt idx="26">
                  <c:v>2.4628986585034304E-2</c:v>
                </c:pt>
                <c:pt idx="27">
                  <c:v>2.4457541046265956E-2</c:v>
                </c:pt>
                <c:pt idx="28">
                  <c:v>2.4286152343908334E-2</c:v>
                </c:pt>
                <c:pt idx="29">
                  <c:v>2.4114822570447187E-2</c:v>
                </c:pt>
                <c:pt idx="30">
                  <c:v>2.3943553818193731E-2</c:v>
                </c:pt>
                <c:pt idx="31">
                  <c:v>2.3772348179281276E-2</c:v>
                </c:pt>
                <c:pt idx="32">
                  <c:v>2.360120774566192E-2</c:v>
                </c:pt>
                <c:pt idx="33">
                  <c:v>2.3430134609103145E-2</c:v>
                </c:pt>
                <c:pt idx="34">
                  <c:v>2.325913086118446E-2</c:v>
                </c:pt>
                <c:pt idx="35">
                  <c:v>2.3088198593293956E-2</c:v>
                </c:pt>
                <c:pt idx="36">
                  <c:v>2.2917339896624887E-2</c:v>
                </c:pt>
                <c:pt idx="37">
                  <c:v>2.2746556862172179E-2</c:v>
                </c:pt>
                <c:pt idx="38">
                  <c:v>2.257585158072898E-2</c:v>
                </c:pt>
                <c:pt idx="39">
                  <c:v>2.2405226142883101E-2</c:v>
                </c:pt>
                <c:pt idx="40">
                  <c:v>2.2234682639013521E-2</c:v>
                </c:pt>
                <c:pt idx="41">
                  <c:v>2.2064223159286786E-2</c:v>
                </c:pt>
                <c:pt idx="42">
                  <c:v>2.1893849793653452E-2</c:v>
                </c:pt>
                <c:pt idx="43">
                  <c:v>2.1723564631844421E-2</c:v>
                </c:pt>
                <c:pt idx="44">
                  <c:v>2.1553369763367348E-2</c:v>
                </c:pt>
                <c:pt idx="45">
                  <c:v>2.1383267277502924E-2</c:v>
                </c:pt>
                <c:pt idx="46">
                  <c:v>2.1213259263301209E-2</c:v>
                </c:pt>
                <c:pt idx="47">
                  <c:v>2.1043347809577877E-2</c:v>
                </c:pt>
                <c:pt idx="48">
                  <c:v>2.0873535004910463E-2</c:v>
                </c:pt>
                <c:pt idx="49">
                  <c:v>2.0703822937634602E-2</c:v>
                </c:pt>
                <c:pt idx="50">
                  <c:v>2.0534213695840159E-2</c:v>
                </c:pt>
                <c:pt idx="51">
                  <c:v>2.036470936736743E-2</c:v>
                </c:pt>
                <c:pt idx="52">
                  <c:v>2.0195312039803241E-2</c:v>
                </c:pt>
                <c:pt idx="53">
                  <c:v>2.0026023800477011E-2</c:v>
                </c:pt>
                <c:pt idx="54">
                  <c:v>1.9856846736456883E-2</c:v>
                </c:pt>
                <c:pt idx="55">
                  <c:v>1.9687782934545654E-2</c:v>
                </c:pt>
                <c:pt idx="56">
                  <c:v>1.9518834481276857E-2</c:v>
                </c:pt>
                <c:pt idx="57">
                  <c:v>1.9350003462910645E-2</c:v>
                </c:pt>
                <c:pt idx="58">
                  <c:v>1.9181291965429757E-2</c:v>
                </c:pt>
                <c:pt idx="59">
                  <c:v>1.9012702074535405E-2</c:v>
                </c:pt>
                <c:pt idx="60">
                  <c:v>1.8844235875643121E-2</c:v>
                </c:pt>
                <c:pt idx="61">
                  <c:v>1.8675895453878565E-2</c:v>
                </c:pt>
                <c:pt idx="62">
                  <c:v>1.8507682894073337E-2</c:v>
                </c:pt>
                <c:pt idx="63">
                  <c:v>1.833960028076069E-2</c:v>
                </c:pt>
                <c:pt idx="64">
                  <c:v>1.8171649698171255E-2</c:v>
                </c:pt>
                <c:pt idx="65">
                  <c:v>1.8003833230228736E-2</c:v>
                </c:pt>
                <c:pt idx="66">
                  <c:v>1.7836152960545488E-2</c:v>
                </c:pt>
                <c:pt idx="67">
                  <c:v>1.7668610972418151E-2</c:v>
                </c:pt>
                <c:pt idx="68">
                  <c:v>1.7501209348823189E-2</c:v>
                </c:pt>
                <c:pt idx="69">
                  <c:v>1.7333950172412432E-2</c:v>
                </c:pt>
                <c:pt idx="70">
                  <c:v>1.7166835525508489E-2</c:v>
                </c:pt>
                <c:pt idx="71">
                  <c:v>1.699986749010025E-2</c:v>
                </c:pt>
                <c:pt idx="72">
                  <c:v>1.683304814783821E-2</c:v>
                </c:pt>
                <c:pt idx="73">
                  <c:v>1.6666379580029859E-2</c:v>
                </c:pt>
                <c:pt idx="74">
                  <c:v>1.6499863867634978E-2</c:v>
                </c:pt>
                <c:pt idx="75">
                  <c:v>1.633350309126087E-2</c:v>
                </c:pt>
                <c:pt idx="76">
                  <c:v>1.6167299331157604E-2</c:v>
                </c:pt>
                <c:pt idx="77">
                  <c:v>1.600125466721319E-2</c:v>
                </c:pt>
                <c:pt idx="78">
                  <c:v>1.5835371178948659E-2</c:v>
                </c:pt>
                <c:pt idx="79">
                  <c:v>1.5669650945513185E-2</c:v>
                </c:pt>
                <c:pt idx="80">
                  <c:v>1.5504096045679082E-2</c:v>
                </c:pt>
                <c:pt idx="81">
                  <c:v>1.5338708557836797E-2</c:v>
                </c:pt>
                <c:pt idx="82">
                  <c:v>1.5173490559989844E-2</c:v>
                </c:pt>
                <c:pt idx="83">
                  <c:v>1.5008444129749669E-2</c:v>
                </c:pt>
                <c:pt idx="84">
                  <c:v>1.4843571344330498E-2</c:v>
                </c:pt>
                <c:pt idx="85">
                  <c:v>1.4678874280544109E-2</c:v>
                </c:pt>
                <c:pt idx="86">
                  <c:v>1.4514355014794552E-2</c:v>
                </c:pt>
                <c:pt idx="87">
                  <c:v>1.4350015623072846E-2</c:v>
                </c:pt>
                <c:pt idx="88">
                  <c:v>1.4185858180951569E-2</c:v>
                </c:pt>
                <c:pt idx="89">
                  <c:v>1.4021884763579446E-2</c:v>
                </c:pt>
                <c:pt idx="90">
                  <c:v>1.3858097445675862E-2</c:v>
                </c:pt>
                <c:pt idx="91">
                  <c:v>1.3694498301525294E-2</c:v>
                </c:pt>
                <c:pt idx="92">
                  <c:v>1.3531089404971747E-2</c:v>
                </c:pt>
                <c:pt idx="93">
                  <c:v>1.3367872829413053E-2</c:v>
                </c:pt>
                <c:pt idx="94">
                  <c:v>1.3204850647795179E-2</c:v>
                </c:pt>
                <c:pt idx="95">
                  <c:v>1.304202493260645E-2</c:v>
                </c:pt>
                <c:pt idx="96">
                  <c:v>1.2879397755871694E-2</c:v>
                </c:pt>
                <c:pt idx="97">
                  <c:v>1.2716971189146364E-2</c:v>
                </c:pt>
                <c:pt idx="98">
                  <c:v>1.2554747303510562E-2</c:v>
                </c:pt>
                <c:pt idx="99">
                  <c:v>1.2392728169563019E-2</c:v>
                </c:pt>
                <c:pt idx="100">
                  <c:v>1.2230915857414999E-2</c:v>
                </c:pt>
                <c:pt idx="101">
                  <c:v>1.2069312436684163E-2</c:v>
                </c:pt>
                <c:pt idx="102">
                  <c:v>1.1907919976488339E-2</c:v>
                </c:pt>
                <c:pt idx="103">
                  <c:v>1.1746740545439225E-2</c:v>
                </c:pt>
                <c:pt idx="104">
                  <c:v>1.1585776211636057E-2</c:v>
                </c:pt>
                <c:pt idx="105">
                  <c:v>1.1425029042659162E-2</c:v>
                </c:pt>
                <c:pt idx="106">
                  <c:v>1.1264501105563483E-2</c:v>
                </c:pt>
                <c:pt idx="107">
                  <c:v>1.1104194466872004E-2</c:v>
                </c:pt>
                <c:pt idx="108">
                  <c:v>1.0944111192569109E-2</c:v>
                </c:pt>
                <c:pt idx="109">
                  <c:v>1.0784253348093889E-2</c:v>
                </c:pt>
                <c:pt idx="110">
                  <c:v>1.0624622998333333E-2</c:v>
                </c:pt>
                <c:pt idx="111">
                  <c:v>1.0465222207615485E-2</c:v>
                </c:pt>
                <c:pt idx="112">
                  <c:v>1.0306053039702509E-2</c:v>
                </c:pt>
                <c:pt idx="113">
                  <c:v>1.0147117557783653E-2</c:v>
                </c:pt>
                <c:pt idx="114">
                  <c:v>9.9884178244681789E-3</c:v>
                </c:pt>
                <c:pt idx="115">
                  <c:v>9.8299559017781743E-3</c:v>
                </c:pt>
                <c:pt idx="116">
                  <c:v>9.6717338511413085E-3</c:v>
                </c:pt>
                <c:pt idx="117">
                  <c:v>9.5137537333834683E-3</c:v>
                </c:pt>
                <c:pt idx="118">
                  <c:v>9.3560176087213714E-3</c:v>
                </c:pt>
                <c:pt idx="119">
                  <c:v>9.1985275367550343E-3</c:v>
                </c:pt>
                <c:pt idx="120">
                  <c:v>9.0412855764601882E-3</c:v>
                </c:pt>
                <c:pt idx="121">
                  <c:v>8.8842937861805978E-3</c:v>
                </c:pt>
                <c:pt idx="122">
                  <c:v>8.727554223620277E-3</c:v>
                </c:pt>
                <c:pt idx="123">
                  <c:v>8.5710689458356523E-3</c:v>
                </c:pt>
                <c:pt idx="124">
                  <c:v>8.4148400092275925E-3</c:v>
                </c:pt>
                <c:pt idx="125">
                  <c:v>8.2588694695333534E-3</c:v>
                </c:pt>
                <c:pt idx="126">
                  <c:v>8.1031593818184679E-3</c:v>
                </c:pt>
                <c:pt idx="127">
                  <c:v>7.9477118004684776E-3</c:v>
                </c:pt>
                <c:pt idx="128">
                  <c:v>7.7925287791806193E-3</c:v>
                </c:pt>
                <c:pt idx="129">
                  <c:v>7.6376123709553777E-3</c:v>
                </c:pt>
                <c:pt idx="130">
                  <c:v>7.4829646280879548E-3</c:v>
                </c:pt>
                <c:pt idx="131">
                  <c:v>7.3285876021596391E-3</c:v>
                </c:pt>
                <c:pt idx="132">
                  <c:v>7.174483344029061E-3</c:v>
                </c:pt>
                <c:pt idx="133">
                  <c:v>7.0206539038233443E-3</c:v>
                </c:pt>
                <c:pt idx="134">
                  <c:v>6.8671013309291587E-3</c:v>
                </c:pt>
                <c:pt idx="135">
                  <c:v>6.7138276739836548E-3</c:v>
                </c:pt>
                <c:pt idx="136">
                  <c:v>6.5608349808652976E-3</c:v>
                </c:pt>
                <c:pt idx="137">
                  <c:v>6.4081252986845794E-3</c:v>
                </c:pt>
                <c:pt idx="138">
                  <c:v>6.2557006737746224E-3</c:v>
                </c:pt>
                <c:pt idx="139">
                  <c:v>6.1035631516816683E-3</c:v>
                </c:pt>
                <c:pt idx="140">
                  <c:v>5.9517147771554497E-3</c:v>
                </c:pt>
                <c:pt idx="141">
                  <c:v>5.8001575941394367E-3</c:v>
                </c:pt>
                <c:pt idx="142">
                  <c:v>5.6488936457609719E-3</c:v>
                </c:pt>
                <c:pt idx="143">
                  <c:v>5.4979249743212751E-3</c:v>
                </c:pt>
                <c:pt idx="144">
                  <c:v>5.3472536212853311E-3</c:v>
                </c:pt>
                <c:pt idx="145">
                  <c:v>5.196881627271637E-3</c:v>
                </c:pt>
                <c:pt idx="146">
                  <c:v>5.0468110320418345E-3</c:v>
                </c:pt>
                <c:pt idx="147">
                  <c:v>4.8970438744902122E-3</c:v>
                </c:pt>
                <c:pt idx="148">
                  <c:v>4.7475821926330607E-3</c:v>
                </c:pt>
                <c:pt idx="149">
                  <c:v>4.5984280235979048E-3</c:v>
                </c:pt>
                <c:pt idx="150">
                  <c:v>4.4495834036126008E-3</c:v>
                </c:pt>
                <c:pt idx="151">
                  <c:v>4.3010503679942807E-3</c:v>
                </c:pt>
                <c:pt idx="152">
                  <c:v>4.152830951138174E-3</c:v>
                </c:pt>
                <c:pt idx="153">
                  <c:v>4.0049271865062706E-3</c:v>
                </c:pt>
                <c:pt idx="154">
                  <c:v>3.857341106615844E-3</c:v>
                </c:pt>
                <c:pt idx="155">
                  <c:v>3.7100747430278283E-3</c:v>
                </c:pt>
                <c:pt idx="156">
                  <c:v>3.5631301263350395E-3</c:v>
                </c:pt>
                <c:pt idx="157">
                  <c:v>3.4165092861502509E-3</c:v>
                </c:pt>
                <c:pt idx="158">
                  <c:v>3.2702142510941073E-3</c:v>
                </c:pt>
                <c:pt idx="159">
                  <c:v>3.1242470487828802E-3</c:v>
                </c:pt>
                <c:pt idx="160">
                  <c:v>2.9786097058160741E-3</c:v>
                </c:pt>
                <c:pt idx="161">
                  <c:v>2.8333042477638546E-3</c:v>
                </c:pt>
                <c:pt idx="162">
                  <c:v>2.688332699154322E-3</c:v>
                </c:pt>
                <c:pt idx="163">
                  <c:v>2.5436970834606136E-3</c:v>
                </c:pt>
                <c:pt idx="164">
                  <c:v>2.3993994230878325E-3</c:v>
                </c:pt>
                <c:pt idx="165">
                  <c:v>2.2554417393598068E-3</c:v>
                </c:pt>
                <c:pt idx="166">
                  <c:v>2.1118260525056728E-3</c:v>
                </c:pt>
                <c:pt idx="167">
                  <c:v>1.9685543816462744E-3</c:v>
                </c:pt>
                <c:pt idx="168">
                  <c:v>1.8256287447803833E-3</c:v>
                </c:pt>
                <c:pt idx="169">
                  <c:v>1.6830511587707375E-3</c:v>
                </c:pt>
                <c:pt idx="170">
                  <c:v>1.5408236393298846E-3</c:v>
                </c:pt>
                <c:pt idx="171">
                  <c:v>1.3989482010058386E-3</c:v>
                </c:pt>
                <c:pt idx="172">
                  <c:v>1.2574268571675434E-3</c:v>
                </c:pt>
                <c:pt idx="173">
                  <c:v>1.1162616199901368E-3</c:v>
                </c:pt>
                <c:pt idx="174">
                  <c:v>9.754545004400124E-4</c:v>
                </c:pt>
                <c:pt idx="175">
                  <c:v>8.3500750825968154E-4</c:v>
                </c:pt>
                <c:pt idx="176">
                  <c:v>6.9492265195242493E-4</c:v>
                </c:pt>
                <c:pt idx="177">
                  <c:v>5.552019387667352E-4</c:v>
                </c:pt>
                <c:pt idx="178">
                  <c:v>4.1584737468054452E-4</c:v>
                </c:pt>
                <c:pt idx="179">
                  <c:v>2.7686096438523516E-4</c:v>
                </c:pt>
                <c:pt idx="180">
                  <c:v>1.3824471126942906E-4</c:v>
                </c:pt>
                <c:pt idx="181">
                  <c:v>1.3787122307788849E-4</c:v>
                </c:pt>
                <c:pt idx="182">
                  <c:v>2.7536701162629579E-4</c:v>
                </c:pt>
                <c:pt idx="183">
                  <c:v>4.1248541931831188E-4</c:v>
                </c:pt>
                <c:pt idx="184">
                  <c:v>5.4922449984189711E-4</c:v>
                </c:pt>
                <c:pt idx="185">
                  <c:v>6.8558230690375459E-4</c:v>
                </c:pt>
                <c:pt idx="186">
                  <c:v>8.2155689423323594E-4</c:v>
                </c:pt>
                <c:pt idx="187">
                  <c:v>9.5714631558628147E-4</c:v>
                </c:pt>
                <c:pt idx="188">
                  <c:v>1.0923486247493941E-3</c:v>
                </c:pt>
                <c:pt idx="189">
                  <c:v>1.22716187554365E-3</c:v>
                </c:pt>
                <c:pt idx="190">
                  <c:v>1.3615841218287447E-3</c:v>
                </c:pt>
                <c:pt idx="191">
                  <c:v>1.4956134175070778E-3</c:v>
                </c:pt>
                <c:pt idx="192">
                  <c:v>1.6292478165278715E-3</c:v>
                </c:pt>
                <c:pt idx="193">
                  <c:v>1.7624853728913333E-3</c:v>
                </c:pt>
                <c:pt idx="194">
                  <c:v>1.8953241406528536E-3</c:v>
                </c:pt>
                <c:pt idx="195">
                  <c:v>2.0277621739272461E-3</c:v>
                </c:pt>
                <c:pt idx="196">
                  <c:v>2.1597975268930277E-3</c:v>
                </c:pt>
                <c:pt idx="197">
                  <c:v>2.2914282537967413E-3</c:v>
                </c:pt>
                <c:pt idx="198">
                  <c:v>2.4226524089573215E-3</c:v>
                </c:pt>
                <c:pt idx="199">
                  <c:v>2.5534680467705017E-3</c:v>
                </c:pt>
                <c:pt idx="200">
                  <c:v>2.68387322171327E-3</c:v>
                </c:pt>
                <c:pt idx="201">
                  <c:v>2.8138659883483672E-3</c:v>
                </c:pt>
                <c:pt idx="202">
                  <c:v>2.9434444013288303E-3</c:v>
                </c:pt>
                <c:pt idx="203">
                  <c:v>3.0726065154025894E-3</c:v>
                </c:pt>
                <c:pt idx="204">
                  <c:v>3.2013503854171044E-3</c:v>
                </c:pt>
                <c:pt idx="205">
                  <c:v>3.3296740663240568E-3</c:v>
                </c:pt>
                <c:pt idx="206">
                  <c:v>3.4575756131840921E-3</c:v>
                </c:pt>
                <c:pt idx="207">
                  <c:v>3.5850530811716084E-3</c:v>
                </c:pt>
                <c:pt idx="208">
                  <c:v>3.7121045255796028E-3</c:v>
                </c:pt>
                <c:pt idx="209">
                  <c:v>3.8387280018245696E-3</c:v>
                </c:pt>
                <c:pt idx="210">
                  <c:v>3.964921565451451E-3</c:v>
                </c:pt>
                <c:pt idx="211">
                  <c:v>4.0906832721386462E-3</c:v>
                </c:pt>
                <c:pt idx="212">
                  <c:v>4.2160111777030723E-3</c:v>
                </c:pt>
                <c:pt idx="213">
                  <c:v>4.3409033381052948E-3</c:v>
                </c:pt>
                <c:pt idx="214">
                  <c:v>4.4653578094546974E-3</c:v>
                </c:pt>
                <c:pt idx="215">
                  <c:v>4.5893726480147369E-3</c:v>
                </c:pt>
                <c:pt idx="216">
                  <c:v>4.7129459102082331E-3</c:v>
                </c:pt>
                <c:pt idx="217">
                  <c:v>4.8360756526227471E-3</c:v>
                </c:pt>
                <c:pt idx="218">
                  <c:v>4.9587599320160001E-3</c:v>
                </c:pt>
                <c:pt idx="219">
                  <c:v>5.0809968053213764E-3</c:v>
                </c:pt>
                <c:pt idx="220">
                  <c:v>5.2027843296534801E-3</c:v>
                </c:pt>
                <c:pt idx="221">
                  <c:v>5.3241205623137675E-3</c:v>
                </c:pt>
                <c:pt idx="222">
                  <c:v>5.4450035607962431E-3</c:v>
                </c:pt>
                <c:pt idx="223">
                  <c:v>5.565431382793232E-3</c:v>
                </c:pt>
                <c:pt idx="224">
                  <c:v>5.6854020862012189E-3</c:v>
                </c:pt>
                <c:pt idx="225">
                  <c:v>5.8049137291267617E-3</c:v>
                </c:pt>
                <c:pt idx="226">
                  <c:v>5.9239643698924867E-3</c:v>
                </c:pt>
                <c:pt idx="227">
                  <c:v>6.0425520670431493E-3</c:v>
                </c:pt>
                <c:pt idx="228">
                  <c:v>6.160674879351782E-3</c:v>
                </c:pt>
                <c:pt idx="229">
                  <c:v>6.2783308658259157E-3</c:v>
                </c:pt>
                <c:pt idx="230">
                  <c:v>6.3955180857138885E-3</c:v>
                </c:pt>
                <c:pt idx="231">
                  <c:v>6.5122345985112289E-3</c:v>
                </c:pt>
                <c:pt idx="232">
                  <c:v>6.6284784639671348E-3</c:v>
                </c:pt>
                <c:pt idx="233">
                  <c:v>6.7442477420910267E-3</c:v>
                </c:pt>
                <c:pt idx="234">
                  <c:v>6.8595404931591974E-3</c:v>
                </c:pt>
                <c:pt idx="235">
                  <c:v>6.9743547777215481E-3</c:v>
                </c:pt>
                <c:pt idx="236">
                  <c:v>7.0886886566084179E-3</c:v>
                </c:pt>
                <c:pt idx="237">
                  <c:v>7.2025401909375005E-3</c:v>
                </c:pt>
                <c:pt idx="238">
                  <c:v>7.3159074421208711E-3</c:v>
                </c:pt>
                <c:pt idx="239">
                  <c:v>7.4287884718720887E-3</c:v>
                </c:pt>
                <c:pt idx="240">
                  <c:v>7.54118134221342E-3</c:v>
                </c:pt>
                <c:pt idx="241">
                  <c:v>7.6530841154831466E-3</c:v>
                </c:pt>
                <c:pt idx="242">
                  <c:v>7.7644948543429864E-3</c:v>
                </c:pt>
                <c:pt idx="243">
                  <c:v>7.8754116217856183E-3</c:v>
                </c:pt>
                <c:pt idx="244">
                  <c:v>7.985832481142317E-3</c:v>
                </c:pt>
                <c:pt idx="245">
                  <c:v>8.0957554960906751E-3</c:v>
                </c:pt>
                <c:pt idx="246">
                  <c:v>8.2051787306624841E-3</c:v>
                </c:pt>
                <c:pt idx="247">
                  <c:v>8.3141002492516797E-3</c:v>
                </c:pt>
                <c:pt idx="248">
                  <c:v>8.422518116622436E-3</c:v>
                </c:pt>
                <c:pt idx="249">
                  <c:v>8.5304303979173678E-3</c:v>
                </c:pt>
                <c:pt idx="250">
                  <c:v>8.637835158665846E-3</c:v>
                </c:pt>
                <c:pt idx="251">
                  <c:v>8.7447304647924641E-3</c:v>
                </c:pt>
                <c:pt idx="252">
                  <c:v>8.8511143826255981E-3</c:v>
                </c:pt>
                <c:pt idx="253">
                  <c:v>8.9569849789061119E-3</c:v>
                </c:pt>
                <c:pt idx="254">
                  <c:v>9.0623403207962007E-3</c:v>
                </c:pt>
                <c:pt idx="255">
                  <c:v>9.1671784758883615E-3</c:v>
                </c:pt>
                <c:pt idx="256">
                  <c:v>9.2714975122144914E-3</c:v>
                </c:pt>
                <c:pt idx="257">
                  <c:v>9.3752954982551494E-3</c:v>
                </c:pt>
                <c:pt idx="258">
                  <c:v>9.4785705029489364E-3</c:v>
                </c:pt>
                <c:pt idx="259">
                  <c:v>9.5813205957020406E-3</c:v>
                </c:pt>
                <c:pt idx="260">
                  <c:v>9.6835438463979233E-3</c:v>
                </c:pt>
                <c:pt idx="261">
                  <c:v>9.7852383254071595E-3</c:v>
                </c:pt>
                <c:pt idx="262">
                  <c:v>9.8864021035974265E-3</c:v>
                </c:pt>
                <c:pt idx="263">
                  <c:v>9.9870332523436644E-3</c:v>
                </c:pt>
                <c:pt idx="264">
                  <c:v>1.0087129843538394E-2</c:v>
                </c:pt>
                <c:pt idx="265">
                  <c:v>1.0186689949602189E-2</c:v>
                </c:pt>
                <c:pt idx="266">
                  <c:v>1.0285711643494335E-2</c:v>
                </c:pt>
                <c:pt idx="267">
                  <c:v>1.0384192998723655E-2</c:v>
                </c:pt>
                <c:pt idx="268">
                  <c:v>1.0482132089359499E-2</c:v>
                </c:pt>
                <c:pt idx="269">
                  <c:v>1.0579526990042934E-2</c:v>
                </c:pt>
                <c:pt idx="270">
                  <c:v>1.0676375775998108E-2</c:v>
                </c:pt>
                <c:pt idx="271">
                  <c:v>1.0772676523043794E-2</c:v>
                </c:pt>
                <c:pt idx="272">
                  <c:v>1.0868427307605141E-2</c:v>
                </c:pt>
                <c:pt idx="273">
                  <c:v>1.0963626206725613E-2</c:v>
                </c:pt>
                <c:pt idx="274">
                  <c:v>1.1058271298079125E-2</c:v>
                </c:pt>
                <c:pt idx="275">
                  <c:v>1.1152360659982402E-2</c:v>
                </c:pt>
                <c:pt idx="276">
                  <c:v>1.1245892371407511E-2</c:v>
                </c:pt>
                <c:pt idx="277">
                  <c:v>1.1338864511994649E-2</c:v>
                </c:pt>
                <c:pt idx="278">
                  <c:v>1.1431275162065118E-2</c:v>
                </c:pt>
                <c:pt idx="279">
                  <c:v>1.1523122402634539E-2</c:v>
                </c:pt>
                <c:pt idx="280">
                  <c:v>1.1614404315426284E-2</c:v>
                </c:pt>
                <c:pt idx="281">
                  <c:v>1.1705118982885149E-2</c:v>
                </c:pt>
                <c:pt idx="282">
                  <c:v>1.1795264488191267E-2</c:v>
                </c:pt>
                <c:pt idx="283">
                  <c:v>1.1884838915274247E-2</c:v>
                </c:pt>
                <c:pt idx="284">
                  <c:v>1.1973840348827583E-2</c:v>
                </c:pt>
                <c:pt idx="285">
                  <c:v>1.2062266874323305E-2</c:v>
                </c:pt>
                <c:pt idx="286">
                  <c:v>1.2150116578026891E-2</c:v>
                </c:pt>
                <c:pt idx="287">
                  <c:v>1.2237387547012445E-2</c:v>
                </c:pt>
                <c:pt idx="288">
                  <c:v>1.2324077869178152E-2</c:v>
                </c:pt>
                <c:pt idx="289">
                  <c:v>1.2410185633262003E-2</c:v>
                </c:pt>
                <c:pt idx="290">
                  <c:v>1.2495708928857799E-2</c:v>
                </c:pt>
                <c:pt idx="291">
                  <c:v>1.2580645846431466E-2</c:v>
                </c:pt>
                <c:pt idx="292">
                  <c:v>1.2664994477337644E-2</c:v>
                </c:pt>
                <c:pt idx="293">
                  <c:v>1.2748752913836587E-2</c:v>
                </c:pt>
                <c:pt idx="294">
                  <c:v>1.283191924911138E-2</c:v>
                </c:pt>
                <c:pt idx="295">
                  <c:v>1.2914491577285463E-2</c:v>
                </c:pt>
                <c:pt idx="296">
                  <c:v>1.2996467993440484E-2</c:v>
                </c:pt>
                <c:pt idx="297">
                  <c:v>1.3077846593634489E-2</c:v>
                </c:pt>
                <c:pt idx="298">
                  <c:v>1.3158625474920438E-2</c:v>
                </c:pt>
                <c:pt idx="299">
                  <c:v>1.323880273536508E-2</c:v>
                </c:pt>
                <c:pt idx="300">
                  <c:v>1.3318376474068182E-2</c:v>
                </c:pt>
                <c:pt idx="301">
                  <c:v>1.3397344791182113E-2</c:v>
                </c:pt>
                <c:pt idx="302">
                  <c:v>1.3475705787931804E-2</c:v>
                </c:pt>
                <c:pt idx="303">
                  <c:v>1.3553457566635101E-2</c:v>
                </c:pt>
                <c:pt idx="304">
                  <c:v>1.3630598230723488E-2</c:v>
                </c:pt>
                <c:pt idx="305">
                  <c:v>1.3707125884763211E-2</c:v>
                </c:pt>
                <c:pt idx="306">
                  <c:v>1.3783038634476824E-2</c:v>
                </c:pt>
                <c:pt idx="307">
                  <c:v>1.3858334586765149E-2</c:v>
                </c:pt>
                <c:pt idx="308">
                  <c:v>1.3933011849729638E-2</c:v>
                </c:pt>
                <c:pt idx="309">
                  <c:v>1.4007068532695203E-2</c:v>
                </c:pt>
                <c:pt idx="310">
                  <c:v>1.4080502746233492E-2</c:v>
                </c:pt>
                <c:pt idx="311">
                  <c:v>1.415331260218659E-2</c:v>
                </c:pt>
                <c:pt idx="312">
                  <c:v>1.4225496213691234E-2</c:v>
                </c:pt>
                <c:pt idx="313">
                  <c:v>1.4297051695203473E-2</c:v>
                </c:pt>
                <c:pt idx="314">
                  <c:v>1.4367977162523839E-2</c:v>
                </c:pt>
                <c:pt idx="315">
                  <c:v>1.4438270732823017E-2</c:v>
                </c:pt>
                <c:pt idx="316">
                  <c:v>1.4507930524668027E-2</c:v>
                </c:pt>
                <c:pt idx="317">
                  <c:v>1.4576954658048938E-2</c:v>
                </c:pt>
                <c:pt idx="318">
                  <c:v>1.4645341254406126E-2</c:v>
                </c:pt>
                <c:pt idx="319">
                  <c:v>1.4713088436658075E-2</c:v>
                </c:pt>
                <c:pt idx="320">
                  <c:v>1.478019432922976E-2</c:v>
                </c:pt>
                <c:pt idx="321">
                  <c:v>1.4846657058081603E-2</c:v>
                </c:pt>
                <c:pt idx="322">
                  <c:v>1.4912474750739027E-2</c:v>
                </c:pt>
                <c:pt idx="323">
                  <c:v>1.4977645536322621E-2</c:v>
                </c:pt>
                <c:pt idx="324">
                  <c:v>1.5042167545578938E-2</c:v>
                </c:pt>
                <c:pt idx="325">
                  <c:v>1.5106038910911911E-2</c:v>
                </c:pt>
                <c:pt idx="326">
                  <c:v>1.5169257766414961E-2</c:v>
                </c:pt>
                <c:pt idx="327">
                  <c:v>1.5231822247903754E-2</c:v>
                </c:pt>
                <c:pt idx="328">
                  <c:v>1.5293730492949647E-2</c:v>
                </c:pt>
                <c:pt idx="329">
                  <c:v>1.5354980640913868E-2</c:v>
                </c:pt>
                <c:pt idx="330">
                  <c:v>1.541557083298239E-2</c:v>
                </c:pt>
                <c:pt idx="331">
                  <c:v>1.5475499212201569E-2</c:v>
                </c:pt>
                <c:pt idx="332">
                  <c:v>1.5534763923514546E-2</c:v>
                </c:pt>
                <c:pt idx="333">
                  <c:v>1.5593363113798418E-2</c:v>
                </c:pt>
                <c:pt idx="334">
                  <c:v>1.5651294931902222E-2</c:v>
                </c:pt>
                <c:pt idx="335">
                  <c:v>1.5708557528685749E-2</c:v>
                </c:pt>
                <c:pt idx="336">
                  <c:v>1.5765149057059176E-2</c:v>
                </c:pt>
                <c:pt idx="337">
                  <c:v>1.5821067672023612E-2</c:v>
                </c:pt>
                <c:pt idx="338">
                  <c:v>1.5876311530712468E-2</c:v>
                </c:pt>
                <c:pt idx="339">
                  <c:v>1.5930878792433798E-2</c:v>
                </c:pt>
                <c:pt idx="340">
                  <c:v>1.5984767618713557E-2</c:v>
                </c:pt>
                <c:pt idx="341">
                  <c:v>1.6037976173339789E-2</c:v>
                </c:pt>
                <c:pt idx="342">
                  <c:v>1.6090502622407857E-2</c:v>
                </c:pt>
                <c:pt idx="343">
                  <c:v>1.6142345134366631E-2</c:v>
                </c:pt>
                <c:pt idx="344">
                  <c:v>1.6193501880065755E-2</c:v>
                </c:pt>
                <c:pt idx="345">
                  <c:v>1.6243971032803946E-2</c:v>
                </c:pt>
                <c:pt idx="346">
                  <c:v>1.6293750768378419E-2</c:v>
                </c:pt>
                <c:pt idx="347">
                  <c:v>1.6342839265135418E-2</c:v>
                </c:pt>
                <c:pt idx="348">
                  <c:v>1.6391234704021897E-2</c:v>
                </c:pt>
                <c:pt idx="349">
                  <c:v>1.6438935268638401E-2</c:v>
                </c:pt>
                <c:pt idx="350">
                  <c:v>1.6485939145293151E-2</c:v>
                </c:pt>
                <c:pt idx="351">
                  <c:v>1.6532244523057387E-2</c:v>
                </c:pt>
                <c:pt idx="352">
                  <c:v>1.6577849593822001E-2</c:v>
                </c:pt>
                <c:pt idx="353">
                  <c:v>1.6622752552355461E-2</c:v>
                </c:pt>
                <c:pt idx="354">
                  <c:v>1.6666951596363142E-2</c:v>
                </c:pt>
                <c:pt idx="355">
                  <c:v>1.6710444926547982E-2</c:v>
                </c:pt>
                <c:pt idx="356">
                  <c:v>1.6753230746672634E-2</c:v>
                </c:pt>
                <c:pt idx="357">
                  <c:v>1.6795307263623046E-2</c:v>
                </c:pt>
                <c:pt idx="358">
                  <c:v>1.6836672687473585E-2</c:v>
                </c:pt>
                <c:pt idx="359">
                  <c:v>1.6877325231553691E-2</c:v>
                </c:pt>
                <c:pt idx="360">
                  <c:v>1.6917263112516127E-2</c:v>
                </c:pt>
                <c:pt idx="361">
                  <c:v>1.6956484550406905E-2</c:v>
                </c:pt>
                <c:pt idx="362">
                  <c:v>1.6994987768736852E-2</c:v>
                </c:pt>
                <c:pt idx="363">
                  <c:v>1.7032770994554965E-2</c:v>
                </c:pt>
                <c:pt idx="364">
                  <c:v>1.7069832458523525E-2</c:v>
                </c:pt>
                <c:pt idx="365">
                  <c:v>1.7106170394995037E-2</c:v>
                </c:pt>
                <c:pt idx="366">
                  <c:v>1.7141783042091099E-2</c:v>
                </c:pt>
                <c:pt idx="367">
                  <c:v>1.7176668641783185E-2</c:v>
                </c:pt>
                <c:pt idx="368">
                  <c:v>1.7210825439975434E-2</c:v>
                </c:pt>
                <c:pt idx="369">
                  <c:v>1.7244251686589523E-2</c:v>
                </c:pt>
                <c:pt idx="370">
                  <c:v>1.7276945635651624E-2</c:v>
                </c:pt>
                <c:pt idx="371">
                  <c:v>1.7308905545381562E-2</c:v>
                </c:pt>
                <c:pt idx="372">
                  <c:v>1.7340129678284251E-2</c:v>
                </c:pt>
                <c:pt idx="373">
                  <c:v>1.7370616301243355E-2</c:v>
                </c:pt>
                <c:pt idx="374">
                  <c:v>1.740036368561744E-2</c:v>
                </c:pt>
                <c:pt idx="375">
                  <c:v>1.7429370107338488E-2</c:v>
                </c:pt>
                <c:pt idx="376">
                  <c:v>1.7457633847012995E-2</c:v>
                </c:pt>
                <c:pt idx="377">
                  <c:v>1.748515319002563E-2</c:v>
                </c:pt>
                <c:pt idx="378">
                  <c:v>1.7511926426645598E-2</c:v>
                </c:pt>
                <c:pt idx="379">
                  <c:v>1.7537951852135764E-2</c:v>
                </c:pt>
                <c:pt idx="380">
                  <c:v>1.75632277668646E-2</c:v>
                </c:pt>
                <c:pt idx="381">
                  <c:v>1.7587752476421078E-2</c:v>
                </c:pt>
                <c:pt idx="382">
                  <c:v>1.7611524291732593E-2</c:v>
                </c:pt>
                <c:pt idx="383">
                  <c:v>1.763454152918598E-2</c:v>
                </c:pt>
                <c:pt idx="384">
                  <c:v>1.7656802510751735E-2</c:v>
                </c:pt>
                <c:pt idx="385">
                  <c:v>1.7678305564111596E-2</c:v>
                </c:pt>
                <c:pt idx="386">
                  <c:v>1.7699049022789449E-2</c:v>
                </c:pt>
                <c:pt idx="387">
                  <c:v>1.7719031226285837E-2</c:v>
                </c:pt>
                <c:pt idx="388">
                  <c:v>1.7738250520216051E-2</c:v>
                </c:pt>
                <c:pt idx="389">
                  <c:v>1.7756705256451975E-2</c:v>
                </c:pt>
                <c:pt idx="390">
                  <c:v>1.7774393793267788E-2</c:v>
                </c:pt>
                <c:pt idx="391">
                  <c:v>1.7791314495489652E-2</c:v>
                </c:pt>
                <c:pt idx="392">
                  <c:v>1.7807465734649534E-2</c:v>
                </c:pt>
                <c:pt idx="393">
                  <c:v>1.7822845889143235E-2</c:v>
                </c:pt>
                <c:pt idx="394">
                  <c:v>1.7837453344392802E-2</c:v>
                </c:pt>
                <c:pt idx="395">
                  <c:v>1.7851286493013496E-2</c:v>
                </c:pt>
                <c:pt idx="396">
                  <c:v>1.78643437349854E-2</c:v>
                </c:pt>
                <c:pt idx="397">
                  <c:v>1.7876623477829843E-2</c:v>
                </c:pt>
                <c:pt idx="398">
                  <c:v>1.788812413679081E-2</c:v>
                </c:pt>
                <c:pt idx="399">
                  <c:v>1.7898844135021508E-2</c:v>
                </c:pt>
                <c:pt idx="400">
                  <c:v>1.7908781903776219E-2</c:v>
                </c:pt>
                <c:pt idx="401">
                  <c:v>1.791793588260765E-2</c:v>
                </c:pt>
                <c:pt idx="402">
                  <c:v>1.7926304519569947E-2</c:v>
                </c:pt>
                <c:pt idx="403">
                  <c:v>1.7933886271427595E-2</c:v>
                </c:pt>
                <c:pt idx="404">
                  <c:v>1.7940679603870337E-2</c:v>
                </c:pt>
                <c:pt idx="405">
                  <c:v>1.7946682991734377E-2</c:v>
                </c:pt>
                <c:pt idx="406">
                  <c:v>1.7951894919230056E-2</c:v>
                </c:pt>
                <c:pt idx="407">
                  <c:v>1.7956313880176215E-2</c:v>
                </c:pt>
                <c:pt idx="408">
                  <c:v>1.7959938378241478E-2</c:v>
                </c:pt>
                <c:pt idx="409">
                  <c:v>1.7962766927192717E-2</c:v>
                </c:pt>
                <c:pt idx="410">
                  <c:v>1.7964798051150907E-2</c:v>
                </c:pt>
                <c:pt idx="411">
                  <c:v>1.796603028485463E-2</c:v>
                </c:pt>
                <c:pt idx="412">
                  <c:v>1.7966462173931563E-2</c:v>
                </c:pt>
                <c:pt idx="413">
                  <c:v>1.7966092275178123E-2</c:v>
                </c:pt>
                <c:pt idx="414">
                  <c:v>1.7964919156847642E-2</c:v>
                </c:pt>
                <c:pt idx="415">
                  <c:v>1.7962941398947326E-2</c:v>
                </c:pt>
                <c:pt idx="416">
                  <c:v>1.796015759354434E-2</c:v>
                </c:pt>
                <c:pt idx="417">
                  <c:v>1.7956566345081314E-2</c:v>
                </c:pt>
                <c:pt idx="418">
                  <c:v>1.795216627070163E-2</c:v>
                </c:pt>
                <c:pt idx="419">
                  <c:v>1.7946956000584841E-2</c:v>
                </c:pt>
                <c:pt idx="420">
                  <c:v>1.794093417829257E-2</c:v>
                </c:pt>
                <c:pt idx="421">
                  <c:v>1.7934099461125303E-2</c:v>
                </c:pt>
                <c:pt idx="422">
                  <c:v>1.7926450520490415E-2</c:v>
                </c:pt>
                <c:pt idx="423">
                  <c:v>1.7917986042281925E-2</c:v>
                </c:pt>
                <c:pt idx="424">
                  <c:v>1.7908704727272337E-2</c:v>
                </c:pt>
                <c:pt idx="425">
                  <c:v>1.7898605291517058E-2</c:v>
                </c:pt>
                <c:pt idx="426">
                  <c:v>1.7887686466771826E-2</c:v>
                </c:pt>
                <c:pt idx="427">
                  <c:v>1.7875947000923677E-2</c:v>
                </c:pt>
                <c:pt idx="428">
                  <c:v>1.7863385658435947E-2</c:v>
                </c:pt>
                <c:pt idx="429">
                  <c:v>1.7850001220807789E-2</c:v>
                </c:pt>
                <c:pt idx="430">
                  <c:v>1.7835792487048828E-2</c:v>
                </c:pt>
                <c:pt idx="431">
                  <c:v>1.7820758274169506E-2</c:v>
                </c:pt>
                <c:pt idx="432">
                  <c:v>1.780489741768768E-2</c:v>
                </c:pt>
                <c:pt idx="433">
                  <c:v>1.7788208772152161E-2</c:v>
                </c:pt>
                <c:pt idx="434">
                  <c:v>1.7770691211683794E-2</c:v>
                </c:pt>
                <c:pt idx="435">
                  <c:v>1.7752343630534819E-2</c:v>
                </c:pt>
                <c:pt idx="436">
                  <c:v>1.7733164943667147E-2</c:v>
                </c:pt>
                <c:pt idx="437">
                  <c:v>1.7713154087350386E-2</c:v>
                </c:pt>
                <c:pt idx="438">
                  <c:v>1.7692310019780319E-2</c:v>
                </c:pt>
                <c:pt idx="439">
                  <c:v>1.7670631721718705E-2</c:v>
                </c:pt>
                <c:pt idx="440">
                  <c:v>1.7648118197155185E-2</c:v>
                </c:pt>
                <c:pt idx="441">
                  <c:v>1.7624768473992275E-2</c:v>
                </c:pt>
                <c:pt idx="442">
                  <c:v>1.7600581604754272E-2</c:v>
                </c:pt>
                <c:pt idx="443">
                  <c:v>1.7575556667321097E-2</c:v>
                </c:pt>
                <c:pt idx="444">
                  <c:v>1.7549692765688109E-2</c:v>
                </c:pt>
                <c:pt idx="445">
                  <c:v>1.7522989030752899E-2</c:v>
                </c:pt>
                <c:pt idx="446">
                  <c:v>1.7495444621130191E-2</c:v>
                </c:pt>
                <c:pt idx="447">
                  <c:v>1.7467058723996037E-2</c:v>
                </c:pt>
                <c:pt idx="448">
                  <c:v>1.74378305559625E-2</c:v>
                </c:pt>
                <c:pt idx="449">
                  <c:v>1.7407759363984088E-2</c:v>
                </c:pt>
                <c:pt idx="450">
                  <c:v>1.7376642515401122E-2</c:v>
                </c:pt>
                <c:pt idx="451">
                  <c:v>1.7344484135013976E-2</c:v>
                </c:pt>
                <c:pt idx="452">
                  <c:v>1.7311288401055173E-2</c:v>
                </c:pt>
                <c:pt idx="453">
                  <c:v>1.7277059543742958E-2</c:v>
                </c:pt>
                <c:pt idx="454">
                  <c:v>1.7241801843880179E-2</c:v>
                </c:pt>
                <c:pt idx="455">
                  <c:v>1.720551963149675E-2</c:v>
                </c:pt>
                <c:pt idx="456">
                  <c:v>1.716821728453425E-2</c:v>
                </c:pt>
                <c:pt idx="457">
                  <c:v>1.7129899227571126E-2</c:v>
                </c:pt>
                <c:pt idx="458">
                  <c:v>1.7090569930587097E-2</c:v>
                </c:pt>
                <c:pt idx="459">
                  <c:v>1.7050233907765423E-2</c:v>
                </c:pt>
                <c:pt idx="460">
                  <c:v>1.7008895716331636E-2</c:v>
                </c:pt>
                <c:pt idx="461">
                  <c:v>1.6966559955427594E-2</c:v>
                </c:pt>
                <c:pt idx="462">
                  <c:v>1.6923231265019517E-2</c:v>
                </c:pt>
                <c:pt idx="463">
                  <c:v>1.6878914324838942E-2</c:v>
                </c:pt>
                <c:pt idx="464">
                  <c:v>1.6833613853355387E-2</c:v>
                </c:pt>
                <c:pt idx="465">
                  <c:v>1.6787334606779707E-2</c:v>
                </c:pt>
                <c:pt idx="466">
                  <c:v>1.6740081378097047E-2</c:v>
                </c:pt>
                <c:pt idx="467">
                  <c:v>1.669185899612843E-2</c:v>
                </c:pt>
                <c:pt idx="468">
                  <c:v>1.6642672324620012E-2</c:v>
                </c:pt>
                <c:pt idx="469">
                  <c:v>1.6592526261359021E-2</c:v>
                </c:pt>
                <c:pt idx="470">
                  <c:v>1.6541425737315572E-2</c:v>
                </c:pt>
                <c:pt idx="471">
                  <c:v>1.648937571580943E-2</c:v>
                </c:pt>
                <c:pt idx="472">
                  <c:v>1.6436381191700905E-2</c:v>
                </c:pt>
                <c:pt idx="473">
                  <c:v>1.6382447190605109E-2</c:v>
                </c:pt>
                <c:pt idx="474">
                  <c:v>1.6327578768128768E-2</c:v>
                </c:pt>
                <c:pt idx="475">
                  <c:v>1.6271781009128863E-2</c:v>
                </c:pt>
                <c:pt idx="476">
                  <c:v>1.6215059026992398E-2</c:v>
                </c:pt>
                <c:pt idx="477">
                  <c:v>1.6157417962936595E-2</c:v>
                </c:pt>
                <c:pt idx="478">
                  <c:v>1.6098862985328831E-2</c:v>
                </c:pt>
                <c:pt idx="479">
                  <c:v>1.6039399289025705E-2</c:v>
                </c:pt>
                <c:pt idx="480">
                  <c:v>1.5979032094730637E-2</c:v>
                </c:pt>
                <c:pt idx="481">
                  <c:v>1.5917766648369348E-2</c:v>
                </c:pt>
                <c:pt idx="482">
                  <c:v>1.5855608220482671E-2</c:v>
                </c:pt>
                <c:pt idx="483">
                  <c:v>1.5792562105636176E-2</c:v>
                </c:pt>
                <c:pt idx="484">
                  <c:v>1.5728633621846035E-2</c:v>
                </c:pt>
                <c:pt idx="485">
                  <c:v>1.5663828110020608E-2</c:v>
                </c:pt>
                <c:pt idx="486">
                  <c:v>1.5598150933417269E-2</c:v>
                </c:pt>
                <c:pt idx="487">
                  <c:v>1.553160747711403E-2</c:v>
                </c:pt>
                <c:pt idx="488">
                  <c:v>1.5464203147495399E-2</c:v>
                </c:pt>
                <c:pt idx="489">
                  <c:v>1.5395943371752143E-2</c:v>
                </c:pt>
                <c:pt idx="490">
                  <c:v>1.5326833597394446E-2</c:v>
                </c:pt>
                <c:pt idx="491">
                  <c:v>1.5256879291778063E-2</c:v>
                </c:pt>
                <c:pt idx="492">
                  <c:v>1.5186085941643107E-2</c:v>
                </c:pt>
                <c:pt idx="493">
                  <c:v>1.511445905266501E-2</c:v>
                </c:pt>
                <c:pt idx="494">
                  <c:v>1.5042004149017353E-2</c:v>
                </c:pt>
                <c:pt idx="495">
                  <c:v>1.4968726772946157E-2</c:v>
                </c:pt>
                <c:pt idx="496">
                  <c:v>1.4894632484355314E-2</c:v>
                </c:pt>
                <c:pt idx="497">
                  <c:v>1.4819726860402792E-2</c:v>
                </c:pt>
                <c:pt idx="498">
                  <c:v>1.4744015495107319E-2</c:v>
                </c:pt>
                <c:pt idx="499">
                  <c:v>1.4667503998965199E-2</c:v>
                </c:pt>
                <c:pt idx="500">
                  <c:v>1.4590197998576982E-2</c:v>
                </c:pt>
                <c:pt idx="501">
                  <c:v>1.4512103136283677E-2</c:v>
                </c:pt>
                <c:pt idx="502">
                  <c:v>1.4433225069812228E-2</c:v>
                </c:pt>
                <c:pt idx="503">
                  <c:v>1.4353569471929976E-2</c:v>
                </c:pt>
                <c:pt idx="504">
                  <c:v>1.4273142030107844E-2</c:v>
                </c:pt>
                <c:pt idx="505">
                  <c:v>1.4191948446191987E-2</c:v>
                </c:pt>
                <c:pt idx="506">
                  <c:v>1.4109994436083639E-2</c:v>
                </c:pt>
                <c:pt idx="507">
                  <c:v>1.4027285729426962E-2</c:v>
                </c:pt>
                <c:pt idx="508">
                  <c:v>1.3943828069304604E-2</c:v>
                </c:pt>
                <c:pt idx="509">
                  <c:v>1.3859627211940787E-2</c:v>
                </c:pt>
                <c:pt idx="510">
                  <c:v>1.3774688926411689E-2</c:v>
                </c:pt>
                <c:pt idx="511">
                  <c:v>1.3689018994362903E-2</c:v>
                </c:pt>
                <c:pt idx="512">
                  <c:v>1.3602623209733768E-2</c:v>
                </c:pt>
                <c:pt idx="513">
                  <c:v>1.3515507378488412E-2</c:v>
                </c:pt>
                <c:pt idx="514">
                  <c:v>1.3427677318353233E-2</c:v>
                </c:pt>
                <c:pt idx="515">
                  <c:v>1.3339138858560732E-2</c:v>
                </c:pt>
                <c:pt idx="516">
                  <c:v>1.3249897839599433E-2</c:v>
                </c:pt>
                <c:pt idx="517">
                  <c:v>1.3159960112969774E-2</c:v>
                </c:pt>
                <c:pt idx="518">
                  <c:v>1.3069331540945759E-2</c:v>
                </c:pt>
                <c:pt idx="519">
                  <c:v>1.2978017996342243E-2</c:v>
                </c:pt>
                <c:pt idx="520">
                  <c:v>1.2886025362287666E-2</c:v>
                </c:pt>
                <c:pt idx="521">
                  <c:v>1.2793359532002082E-2</c:v>
                </c:pt>
                <c:pt idx="522">
                  <c:v>1.2700026408580369E-2</c:v>
                </c:pt>
                <c:pt idx="523">
                  <c:v>1.2606031904780416E-2</c:v>
                </c:pt>
                <c:pt idx="524">
                  <c:v>1.2511381942816211E-2</c:v>
                </c:pt>
                <c:pt idx="525">
                  <c:v>1.2416082454155644E-2</c:v>
                </c:pt>
                <c:pt idx="526">
                  <c:v>1.2320139379322925E-2</c:v>
                </c:pt>
                <c:pt idx="527">
                  <c:v>1.2223558667705473E-2</c:v>
                </c:pt>
                <c:pt idx="528">
                  <c:v>1.2126346277365165E-2</c:v>
                </c:pt>
                <c:pt idx="529">
                  <c:v>1.2028508174853805E-2</c:v>
                </c:pt>
                <c:pt idx="530">
                  <c:v>1.1930050335032723E-2</c:v>
                </c:pt>
                <c:pt idx="531">
                  <c:v>1.1830978740896373E-2</c:v>
                </c:pt>
                <c:pt idx="532">
                  <c:v>1.1731299383399816E-2</c:v>
                </c:pt>
                <c:pt idx="533">
                  <c:v>1.1631018261290017E-2</c:v>
                </c:pt>
                <c:pt idx="534">
                  <c:v>1.1530141380940792E-2</c:v>
                </c:pt>
                <c:pt idx="535">
                  <c:v>1.1428674756191365E-2</c:v>
                </c:pt>
                <c:pt idx="536">
                  <c:v>1.1326624408188414E-2</c:v>
                </c:pt>
                <c:pt idx="537">
                  <c:v>1.1223996365231491E-2</c:v>
                </c:pt>
                <c:pt idx="538">
                  <c:v>1.112079666262176E-2</c:v>
                </c:pt>
                <c:pt idx="539">
                  <c:v>1.1017031342513941E-2</c:v>
                </c:pt>
                <c:pt idx="540">
                  <c:v>1.0912706453771388E-2</c:v>
                </c:pt>
                <c:pt idx="541">
                  <c:v>1.0807828051824203E-2</c:v>
                </c:pt>
                <c:pt idx="542">
                  <c:v>1.0702402198530312E-2</c:v>
                </c:pt>
                <c:pt idx="543">
                  <c:v>1.0596434962039427E-2</c:v>
                </c:pt>
                <c:pt idx="544">
                  <c:v>1.0489932416659813E-2</c:v>
                </c:pt>
                <c:pt idx="545">
                  <c:v>1.0382900642727783E-2</c:v>
                </c:pt>
                <c:pt idx="546">
                  <c:v>1.0275345726479852E-2</c:v>
                </c:pt>
                <c:pt idx="547">
                  <c:v>1.016727375992749E-2</c:v>
                </c:pt>
                <c:pt idx="548">
                  <c:v>1.0058690840734363E-2</c:v>
                </c:pt>
                <c:pt idx="549">
                  <c:v>9.9496030720960717E-3</c:v>
                </c:pt>
                <c:pt idx="550">
                  <c:v>9.840016562622244E-3</c:v>
                </c:pt>
                <c:pt idx="551">
                  <c:v>9.7299374262209623E-3</c:v>
                </c:pt>
                <c:pt idx="552">
                  <c:v>9.6193717819854641E-3</c:v>
                </c:pt>
                <c:pt idx="553">
                  <c:v>9.5083257540830302E-3</c:v>
                </c:pt>
                <c:pt idx="554">
                  <c:v>9.3968054716460445E-3</c:v>
                </c:pt>
                <c:pt idx="555">
                  <c:v>9.2848170686651143E-3</c:v>
                </c:pt>
                <c:pt idx="556">
                  <c:v>9.1723666838842543E-3</c:v>
                </c:pt>
                <c:pt idx="557">
                  <c:v>9.0594604606980458E-3</c:v>
                </c:pt>
                <c:pt idx="558">
                  <c:v>8.9461045470507206E-3</c:v>
                </c:pt>
                <c:pt idx="559">
                  <c:v>8.8323050953371292E-3</c:v>
                </c:pt>
                <c:pt idx="560">
                  <c:v>8.7180682623055634E-3</c:v>
                </c:pt>
                <c:pt idx="561">
                  <c:v>8.6034002089623342E-3</c:v>
                </c:pt>
                <c:pt idx="562">
                  <c:v>8.4883071004781176E-3</c:v>
                </c:pt>
                <c:pt idx="563">
                  <c:v>8.3727951060959781E-3</c:v>
                </c:pt>
                <c:pt idx="564">
                  <c:v>8.2568703990410722E-3</c:v>
                </c:pt>
                <c:pt idx="565">
                  <c:v>8.1405391564319321E-3</c:v>
                </c:pt>
                <c:pt idx="566">
                  <c:v>8.0238075591933487E-3</c:v>
                </c:pt>
                <c:pt idx="567">
                  <c:v>7.906681791970788E-3</c:v>
                </c:pt>
                <c:pt idx="568">
                  <c:v>7.7891680430462835E-3</c:v>
                </c:pt>
                <c:pt idx="569">
                  <c:v>7.6712725042558131E-3</c:v>
                </c:pt>
                <c:pt idx="570">
                  <c:v>7.5530013709080987E-3</c:v>
                </c:pt>
                <c:pt idx="571">
                  <c:v>7.4343608417047893E-3</c:v>
                </c:pt>
                <c:pt idx="572">
                  <c:v>7.3153571186620209E-3</c:v>
                </c:pt>
                <c:pt idx="573">
                  <c:v>7.1959964070333051E-3</c:v>
                </c:pt>
                <c:pt idx="574">
                  <c:v>7.0762849152337251E-3</c:v>
                </c:pt>
                <c:pt idx="575">
                  <c:v>6.9562288547654078E-3</c:v>
                </c:pt>
                <c:pt idx="576">
                  <c:v>6.8358344401442594E-3</c:v>
                </c:pt>
                <c:pt idx="577">
                  <c:v>6.7151078888279345E-3</c:v>
                </c:pt>
                <c:pt idx="578">
                  <c:v>6.5940554211450135E-3</c:v>
                </c:pt>
                <c:pt idx="579">
                  <c:v>6.4726832602253889E-3</c:v>
                </c:pt>
                <c:pt idx="580">
                  <c:v>6.350997631931839E-3</c:v>
                </c:pt>
                <c:pt idx="581">
                  <c:v>6.2290047647927628E-3</c:v>
                </c:pt>
                <c:pt idx="582">
                  <c:v>6.1067108899361027E-3</c:v>
                </c:pt>
                <c:pt idx="583">
                  <c:v>5.9841222410244232E-3</c:v>
                </c:pt>
                <c:pt idx="584">
                  <c:v>5.8612450541911743E-3</c:v>
                </c:pt>
                <c:pt idx="585">
                  <c:v>5.7380855679781267E-3</c:v>
                </c:pt>
                <c:pt idx="586">
                  <c:v>5.6146500232740135E-3</c:v>
                </c:pt>
                <c:pt idx="587">
                  <c:v>5.4909446632544021E-3</c:v>
                </c:pt>
                <c:pt idx="588">
                  <c:v>5.3669757333228204E-3</c:v>
                </c:pt>
                <c:pt idx="589">
                  <c:v>5.2427494810532152E-3</c:v>
                </c:pt>
                <c:pt idx="590">
                  <c:v>5.1182721561337735E-3</c:v>
                </c:pt>
                <c:pt idx="591">
                  <c:v>4.9935500103122166E-3</c:v>
                </c:pt>
                <c:pt idx="592">
                  <c:v>4.8685892973426674E-3</c:v>
                </c:pt>
                <c:pt idx="593">
                  <c:v>4.743396272934226E-3</c:v>
                </c:pt>
                <c:pt idx="594">
                  <c:v>4.6179771947014257E-3</c:v>
                </c:pt>
                <c:pt idx="595">
                  <c:v>4.4923383221167883E-3</c:v>
                </c:pt>
                <c:pt idx="596">
                  <c:v>4.3664859164657616E-3</c:v>
                </c:pt>
                <c:pt idx="597">
                  <c:v>4.2404262408043663E-3</c:v>
                </c:pt>
                <c:pt idx="598">
                  <c:v>4.1141655599200152E-3</c:v>
                </c:pt>
                <c:pt idx="599">
                  <c:v>3.987710140296045E-3</c:v>
                </c:pt>
                <c:pt idx="600">
                  <c:v>3.8610662500806847E-3</c:v>
                </c:pt>
                <c:pt idx="601">
                  <c:v>3.7342401590613724E-3</c:v>
                </c:pt>
                <c:pt idx="602">
                  <c:v>3.6072381386456011E-3</c:v>
                </c:pt>
                <c:pt idx="603">
                  <c:v>3.4800664618498439E-3</c:v>
                </c:pt>
                <c:pt idx="604">
                  <c:v>3.3527314032985619E-3</c:v>
                </c:pt>
                <c:pt idx="605">
                  <c:v>3.22523923923598E-3</c:v>
                </c:pt>
                <c:pt idx="606">
                  <c:v>3.0975962475541844E-3</c:v>
                </c:pt>
                <c:pt idx="607">
                  <c:v>2.9698087078423689E-3</c:v>
                </c:pt>
                <c:pt idx="608">
                  <c:v>2.8418829014637721E-3</c:v>
                </c:pt>
                <c:pt idx="609">
                  <c:v>2.7138251116693947E-3</c:v>
                </c:pt>
                <c:pt idx="610">
                  <c:v>2.585641623761176E-3</c:v>
                </c:pt>
                <c:pt idx="611">
                  <c:v>2.4573387253226768E-3</c:v>
                </c:pt>
                <c:pt idx="612">
                  <c:v>2.3289227065433011E-3</c:v>
                </c:pt>
                <c:pt idx="613">
                  <c:v>2.2003998606743408E-3</c:v>
                </c:pt>
                <c:pt idx="614">
                  <c:v>2.0717764846742131E-3</c:v>
                </c:pt>
                <c:pt idx="615">
                  <c:v>1.9430588801307969E-3</c:v>
                </c:pt>
                <c:pt idx="616">
                  <c:v>1.8142533545988558E-3</c:v>
                </c:pt>
                <c:pt idx="617">
                  <c:v>1.6853662235752152E-3</c:v>
                </c:pt>
                <c:pt idx="618">
                  <c:v>1.5564038134822926E-3</c:v>
                </c:pt>
                <c:pt idx="619">
                  <c:v>1.4273724662991383E-3</c:v>
                </c:pt>
                <c:pt idx="620">
                  <c:v>1.2982785469883881E-3</c:v>
                </c:pt>
                <c:pt idx="621">
                  <c:v>1.1691284558837222E-3</c:v>
                </c:pt>
                <c:pt idx="622">
                  <c:v>1.0399286503559953E-3</c:v>
                </c:pt>
                <c:pt idx="623">
                  <c:v>9.1068568498244267E-4</c:v>
                </c:pt>
                <c:pt idx="624">
                  <c:v>7.8140629165876399E-4</c:v>
                </c:pt>
                <c:pt idx="625">
                  <c:v>6.520975551165091E-4</c:v>
                </c:pt>
                <c:pt idx="626">
                  <c:v>5.2276734909533569E-4</c:v>
                </c:pt>
                <c:pt idx="627">
                  <c:v>3.9342563304800522E-4</c:v>
                </c:pt>
                <c:pt idx="628">
                  <c:v>2.6408955938504502E-4</c:v>
                </c:pt>
                <c:pt idx="629">
                  <c:v>1.3481797295782728E-4</c:v>
                </c:pt>
                <c:pt idx="630">
                  <c:v>9.2992734376913044E-6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20-41C6-ACED-CD2D680451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2296671"/>
        <c:axId val="2132297919"/>
      </c:scatterChart>
      <c:valAx>
        <c:axId val="21322966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32297919"/>
        <c:crosses val="autoZero"/>
        <c:crossBetween val="midCat"/>
      </c:valAx>
      <c:valAx>
        <c:axId val="213229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322966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y'(x)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'Arbre 7'!$B$54:$B$684</c:f>
              <c:numCache>
                <c:formatCode>General</c:formatCode>
                <c:ptCount val="63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0.30000000000000004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0.79999999999999993</c:v>
                </c:pt>
                <c:pt idx="9">
                  <c:v>0.89999999999999991</c:v>
                </c:pt>
                <c:pt idx="10">
                  <c:v>0.99999999999999989</c:v>
                </c:pt>
                <c:pt idx="11">
                  <c:v>1.0999999999999999</c:v>
                </c:pt>
                <c:pt idx="12">
                  <c:v>1.2</c:v>
                </c:pt>
                <c:pt idx="13">
                  <c:v>1.3</c:v>
                </c:pt>
                <c:pt idx="14">
                  <c:v>1.4000000000000001</c:v>
                </c:pt>
                <c:pt idx="15">
                  <c:v>1.5000000000000002</c:v>
                </c:pt>
                <c:pt idx="16">
                  <c:v>1.6000000000000003</c:v>
                </c:pt>
                <c:pt idx="17">
                  <c:v>1.7000000000000004</c:v>
                </c:pt>
                <c:pt idx="18">
                  <c:v>1.8000000000000005</c:v>
                </c:pt>
                <c:pt idx="19">
                  <c:v>1.9000000000000006</c:v>
                </c:pt>
                <c:pt idx="20">
                  <c:v>2.0000000000000004</c:v>
                </c:pt>
                <c:pt idx="21">
                  <c:v>2.1000000000000005</c:v>
                </c:pt>
                <c:pt idx="22">
                  <c:v>2.2000000000000006</c:v>
                </c:pt>
                <c:pt idx="23">
                  <c:v>2.3000000000000007</c:v>
                </c:pt>
                <c:pt idx="24">
                  <c:v>2.4000000000000008</c:v>
                </c:pt>
                <c:pt idx="25">
                  <c:v>2.5000000000000009</c:v>
                </c:pt>
                <c:pt idx="26">
                  <c:v>2.600000000000001</c:v>
                </c:pt>
                <c:pt idx="27">
                  <c:v>2.7000000000000011</c:v>
                </c:pt>
                <c:pt idx="28">
                  <c:v>2.8000000000000012</c:v>
                </c:pt>
                <c:pt idx="29">
                  <c:v>2.9000000000000012</c:v>
                </c:pt>
                <c:pt idx="30">
                  <c:v>3.0000000000000013</c:v>
                </c:pt>
                <c:pt idx="31">
                  <c:v>3.1000000000000014</c:v>
                </c:pt>
                <c:pt idx="32">
                  <c:v>3.2000000000000015</c:v>
                </c:pt>
                <c:pt idx="33">
                  <c:v>3.3000000000000016</c:v>
                </c:pt>
                <c:pt idx="34">
                  <c:v>3.4000000000000017</c:v>
                </c:pt>
                <c:pt idx="35">
                  <c:v>3.5000000000000018</c:v>
                </c:pt>
                <c:pt idx="36">
                  <c:v>3.6000000000000019</c:v>
                </c:pt>
                <c:pt idx="37">
                  <c:v>3.700000000000002</c:v>
                </c:pt>
                <c:pt idx="38">
                  <c:v>3.800000000000002</c:v>
                </c:pt>
                <c:pt idx="39">
                  <c:v>3.9000000000000021</c:v>
                </c:pt>
                <c:pt idx="40">
                  <c:v>4.0000000000000018</c:v>
                </c:pt>
                <c:pt idx="41">
                  <c:v>4.1000000000000014</c:v>
                </c:pt>
                <c:pt idx="42">
                  <c:v>4.2000000000000011</c:v>
                </c:pt>
                <c:pt idx="43">
                  <c:v>4.3000000000000007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4.6999999999999993</c:v>
                </c:pt>
                <c:pt idx="48">
                  <c:v>4.7999999999999989</c:v>
                </c:pt>
                <c:pt idx="49">
                  <c:v>4.8999999999999986</c:v>
                </c:pt>
                <c:pt idx="50">
                  <c:v>4.9999999999999982</c:v>
                </c:pt>
                <c:pt idx="51">
                  <c:v>5.0999999999999979</c:v>
                </c:pt>
                <c:pt idx="52">
                  <c:v>5.1999999999999975</c:v>
                </c:pt>
                <c:pt idx="53">
                  <c:v>5.2999999999999972</c:v>
                </c:pt>
                <c:pt idx="54">
                  <c:v>5.3999999999999968</c:v>
                </c:pt>
                <c:pt idx="55">
                  <c:v>5.4999999999999964</c:v>
                </c:pt>
                <c:pt idx="56">
                  <c:v>5.5999999999999961</c:v>
                </c:pt>
                <c:pt idx="57">
                  <c:v>5.6999999999999957</c:v>
                </c:pt>
                <c:pt idx="58">
                  <c:v>5.7999999999999954</c:v>
                </c:pt>
                <c:pt idx="59">
                  <c:v>5.899999999999995</c:v>
                </c:pt>
                <c:pt idx="60">
                  <c:v>5.9999999999999947</c:v>
                </c:pt>
                <c:pt idx="61">
                  <c:v>6.0999999999999943</c:v>
                </c:pt>
                <c:pt idx="62">
                  <c:v>6.199999999999994</c:v>
                </c:pt>
                <c:pt idx="63">
                  <c:v>6.2999999999999936</c:v>
                </c:pt>
                <c:pt idx="64">
                  <c:v>6.3999999999999932</c:v>
                </c:pt>
                <c:pt idx="65">
                  <c:v>6.4999999999999929</c:v>
                </c:pt>
                <c:pt idx="66">
                  <c:v>6.5999999999999925</c:v>
                </c:pt>
                <c:pt idx="67">
                  <c:v>6.6999999999999922</c:v>
                </c:pt>
                <c:pt idx="68">
                  <c:v>6.7999999999999918</c:v>
                </c:pt>
                <c:pt idx="69">
                  <c:v>6.8999999999999915</c:v>
                </c:pt>
                <c:pt idx="70">
                  <c:v>6.9999999999999911</c:v>
                </c:pt>
                <c:pt idx="71">
                  <c:v>7.0999999999999908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7.4999999999999893</c:v>
                </c:pt>
                <c:pt idx="76">
                  <c:v>7.599999999999989</c:v>
                </c:pt>
                <c:pt idx="77">
                  <c:v>7.6999999999999886</c:v>
                </c:pt>
                <c:pt idx="78">
                  <c:v>7.7999999999999883</c:v>
                </c:pt>
                <c:pt idx="79">
                  <c:v>7.8999999999999879</c:v>
                </c:pt>
                <c:pt idx="80">
                  <c:v>7.9999999999999876</c:v>
                </c:pt>
                <c:pt idx="81">
                  <c:v>8.0999999999999872</c:v>
                </c:pt>
                <c:pt idx="82">
                  <c:v>8.1999999999999869</c:v>
                </c:pt>
                <c:pt idx="83">
                  <c:v>8.2999999999999865</c:v>
                </c:pt>
                <c:pt idx="84">
                  <c:v>8.3999999999999861</c:v>
                </c:pt>
                <c:pt idx="85">
                  <c:v>8.4999999999999858</c:v>
                </c:pt>
                <c:pt idx="86">
                  <c:v>8.5999999999999854</c:v>
                </c:pt>
                <c:pt idx="87">
                  <c:v>8.6999999999999851</c:v>
                </c:pt>
                <c:pt idx="88">
                  <c:v>8.7999999999999847</c:v>
                </c:pt>
                <c:pt idx="89">
                  <c:v>8.8999999999999844</c:v>
                </c:pt>
                <c:pt idx="90">
                  <c:v>8.999999999999984</c:v>
                </c:pt>
                <c:pt idx="91">
                  <c:v>9.0999999999999837</c:v>
                </c:pt>
                <c:pt idx="92">
                  <c:v>9.1999999999999833</c:v>
                </c:pt>
                <c:pt idx="93">
                  <c:v>9.2999999999999829</c:v>
                </c:pt>
                <c:pt idx="94">
                  <c:v>9.3999999999999826</c:v>
                </c:pt>
                <c:pt idx="95">
                  <c:v>9.4999999999999822</c:v>
                </c:pt>
                <c:pt idx="96">
                  <c:v>9.5999999999999819</c:v>
                </c:pt>
                <c:pt idx="97">
                  <c:v>9.6999999999999815</c:v>
                </c:pt>
                <c:pt idx="98">
                  <c:v>9.7999999999999812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10.09999999999998</c:v>
                </c:pt>
                <c:pt idx="102">
                  <c:v>10.19999999999998</c:v>
                </c:pt>
                <c:pt idx="103">
                  <c:v>10.299999999999979</c:v>
                </c:pt>
                <c:pt idx="104">
                  <c:v>10.399999999999979</c:v>
                </c:pt>
                <c:pt idx="105">
                  <c:v>10.499999999999979</c:v>
                </c:pt>
                <c:pt idx="106">
                  <c:v>10.599999999999978</c:v>
                </c:pt>
                <c:pt idx="107">
                  <c:v>10.699999999999978</c:v>
                </c:pt>
                <c:pt idx="108">
                  <c:v>10.799999999999978</c:v>
                </c:pt>
                <c:pt idx="109">
                  <c:v>10.899999999999977</c:v>
                </c:pt>
                <c:pt idx="110">
                  <c:v>10.999999999999977</c:v>
                </c:pt>
                <c:pt idx="111">
                  <c:v>11.099999999999977</c:v>
                </c:pt>
                <c:pt idx="112">
                  <c:v>11.199999999999976</c:v>
                </c:pt>
                <c:pt idx="113">
                  <c:v>11.299999999999976</c:v>
                </c:pt>
                <c:pt idx="114">
                  <c:v>11.399999999999975</c:v>
                </c:pt>
                <c:pt idx="115">
                  <c:v>11.499999999999975</c:v>
                </c:pt>
                <c:pt idx="116">
                  <c:v>11.599999999999975</c:v>
                </c:pt>
                <c:pt idx="117">
                  <c:v>11.699999999999974</c:v>
                </c:pt>
                <c:pt idx="118">
                  <c:v>11.799999999999974</c:v>
                </c:pt>
                <c:pt idx="119">
                  <c:v>11.899999999999974</c:v>
                </c:pt>
                <c:pt idx="120">
                  <c:v>11.999999999999973</c:v>
                </c:pt>
                <c:pt idx="121">
                  <c:v>12.099999999999973</c:v>
                </c:pt>
                <c:pt idx="122">
                  <c:v>12.199999999999973</c:v>
                </c:pt>
                <c:pt idx="123">
                  <c:v>12.299999999999972</c:v>
                </c:pt>
                <c:pt idx="124">
                  <c:v>12.399999999999972</c:v>
                </c:pt>
                <c:pt idx="125">
                  <c:v>12.499999999999972</c:v>
                </c:pt>
                <c:pt idx="126">
                  <c:v>12.599999999999971</c:v>
                </c:pt>
                <c:pt idx="127">
                  <c:v>12.699999999999971</c:v>
                </c:pt>
                <c:pt idx="128">
                  <c:v>12.799999999999971</c:v>
                </c:pt>
                <c:pt idx="129">
                  <c:v>12.89999999999997</c:v>
                </c:pt>
                <c:pt idx="130">
                  <c:v>12.99999999999997</c:v>
                </c:pt>
                <c:pt idx="131">
                  <c:v>13.099999999999969</c:v>
                </c:pt>
                <c:pt idx="132">
                  <c:v>13.199999999999969</c:v>
                </c:pt>
                <c:pt idx="133">
                  <c:v>13.299999999999969</c:v>
                </c:pt>
                <c:pt idx="134">
                  <c:v>13.399999999999968</c:v>
                </c:pt>
                <c:pt idx="135">
                  <c:v>13.499999999999968</c:v>
                </c:pt>
                <c:pt idx="136">
                  <c:v>13.599999999999968</c:v>
                </c:pt>
                <c:pt idx="137">
                  <c:v>13.699999999999967</c:v>
                </c:pt>
                <c:pt idx="138">
                  <c:v>13.799999999999967</c:v>
                </c:pt>
                <c:pt idx="139">
                  <c:v>13.899999999999967</c:v>
                </c:pt>
                <c:pt idx="140">
                  <c:v>13.999999999999966</c:v>
                </c:pt>
                <c:pt idx="141">
                  <c:v>14.099999999999966</c:v>
                </c:pt>
                <c:pt idx="142">
                  <c:v>14.199999999999966</c:v>
                </c:pt>
                <c:pt idx="143">
                  <c:v>14.299999999999965</c:v>
                </c:pt>
                <c:pt idx="144">
                  <c:v>14.399999999999965</c:v>
                </c:pt>
                <c:pt idx="145">
                  <c:v>14.499999999999964</c:v>
                </c:pt>
                <c:pt idx="146">
                  <c:v>14.599999999999964</c:v>
                </c:pt>
                <c:pt idx="147">
                  <c:v>14.699999999999964</c:v>
                </c:pt>
                <c:pt idx="148">
                  <c:v>14.799999999999963</c:v>
                </c:pt>
                <c:pt idx="149">
                  <c:v>14.899999999999963</c:v>
                </c:pt>
                <c:pt idx="150">
                  <c:v>14.999999999999963</c:v>
                </c:pt>
                <c:pt idx="151">
                  <c:v>15.099999999999962</c:v>
                </c:pt>
                <c:pt idx="152">
                  <c:v>15.199999999999962</c:v>
                </c:pt>
                <c:pt idx="153">
                  <c:v>15.299999999999962</c:v>
                </c:pt>
                <c:pt idx="154">
                  <c:v>15.399999999999961</c:v>
                </c:pt>
                <c:pt idx="155">
                  <c:v>15.499999999999961</c:v>
                </c:pt>
                <c:pt idx="156">
                  <c:v>15.599999999999961</c:v>
                </c:pt>
                <c:pt idx="157">
                  <c:v>15.69999999999996</c:v>
                </c:pt>
                <c:pt idx="158">
                  <c:v>15.79999999999996</c:v>
                </c:pt>
                <c:pt idx="159">
                  <c:v>15.899999999999959</c:v>
                </c:pt>
                <c:pt idx="160">
                  <c:v>15.999999999999959</c:v>
                </c:pt>
                <c:pt idx="161">
                  <c:v>16.099999999999959</c:v>
                </c:pt>
                <c:pt idx="162">
                  <c:v>16.19999999999996</c:v>
                </c:pt>
                <c:pt idx="163">
                  <c:v>16.299999999999962</c:v>
                </c:pt>
                <c:pt idx="164">
                  <c:v>16.399999999999963</c:v>
                </c:pt>
                <c:pt idx="165">
                  <c:v>16.499999999999964</c:v>
                </c:pt>
                <c:pt idx="166">
                  <c:v>16.599999999999966</c:v>
                </c:pt>
                <c:pt idx="167">
                  <c:v>16.699999999999967</c:v>
                </c:pt>
                <c:pt idx="168">
                  <c:v>16.799999999999969</c:v>
                </c:pt>
                <c:pt idx="169">
                  <c:v>16.89999999999997</c:v>
                </c:pt>
                <c:pt idx="170">
                  <c:v>16.999999999999972</c:v>
                </c:pt>
                <c:pt idx="171">
                  <c:v>17.099999999999973</c:v>
                </c:pt>
                <c:pt idx="172">
                  <c:v>17.199999999999974</c:v>
                </c:pt>
                <c:pt idx="173">
                  <c:v>17.299999999999976</c:v>
                </c:pt>
                <c:pt idx="174">
                  <c:v>17.399999999999977</c:v>
                </c:pt>
                <c:pt idx="175">
                  <c:v>17.499999999999979</c:v>
                </c:pt>
                <c:pt idx="176">
                  <c:v>17.59999999999998</c:v>
                </c:pt>
                <c:pt idx="177">
                  <c:v>17.699999999999982</c:v>
                </c:pt>
                <c:pt idx="178">
                  <c:v>17.799999999999983</c:v>
                </c:pt>
                <c:pt idx="179">
                  <c:v>17.899999999999984</c:v>
                </c:pt>
                <c:pt idx="180">
                  <c:v>17.999999999999986</c:v>
                </c:pt>
                <c:pt idx="181">
                  <c:v>18.099999999999987</c:v>
                </c:pt>
                <c:pt idx="182">
                  <c:v>18.199999999999989</c:v>
                </c:pt>
                <c:pt idx="183">
                  <c:v>18.29999999999999</c:v>
                </c:pt>
                <c:pt idx="184">
                  <c:v>18.399999999999991</c:v>
                </c:pt>
                <c:pt idx="185">
                  <c:v>18.499999999999993</c:v>
                </c:pt>
                <c:pt idx="186">
                  <c:v>18.599999999999994</c:v>
                </c:pt>
                <c:pt idx="187">
                  <c:v>18.699999999999996</c:v>
                </c:pt>
                <c:pt idx="188">
                  <c:v>18.799999999999997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19.200000000000003</c:v>
                </c:pt>
                <c:pt idx="193">
                  <c:v>19.300000000000004</c:v>
                </c:pt>
                <c:pt idx="194">
                  <c:v>19.400000000000006</c:v>
                </c:pt>
                <c:pt idx="195">
                  <c:v>19.500000000000007</c:v>
                </c:pt>
                <c:pt idx="196">
                  <c:v>19.600000000000009</c:v>
                </c:pt>
                <c:pt idx="197">
                  <c:v>19.70000000000001</c:v>
                </c:pt>
                <c:pt idx="198">
                  <c:v>19.800000000000011</c:v>
                </c:pt>
                <c:pt idx="199">
                  <c:v>19.900000000000013</c:v>
                </c:pt>
                <c:pt idx="200">
                  <c:v>20.000000000000014</c:v>
                </c:pt>
                <c:pt idx="201">
                  <c:v>20.100000000000016</c:v>
                </c:pt>
                <c:pt idx="202">
                  <c:v>20.200000000000017</c:v>
                </c:pt>
                <c:pt idx="203">
                  <c:v>20.300000000000018</c:v>
                </c:pt>
                <c:pt idx="204">
                  <c:v>20.40000000000002</c:v>
                </c:pt>
                <c:pt idx="205">
                  <c:v>20.500000000000021</c:v>
                </c:pt>
                <c:pt idx="206">
                  <c:v>20.600000000000023</c:v>
                </c:pt>
                <c:pt idx="207">
                  <c:v>20.700000000000024</c:v>
                </c:pt>
                <c:pt idx="208">
                  <c:v>20.800000000000026</c:v>
                </c:pt>
                <c:pt idx="209">
                  <c:v>20.900000000000027</c:v>
                </c:pt>
                <c:pt idx="210">
                  <c:v>21.000000000000028</c:v>
                </c:pt>
                <c:pt idx="211">
                  <c:v>21.10000000000003</c:v>
                </c:pt>
                <c:pt idx="212">
                  <c:v>21.200000000000031</c:v>
                </c:pt>
                <c:pt idx="213">
                  <c:v>21.300000000000033</c:v>
                </c:pt>
                <c:pt idx="214">
                  <c:v>21.400000000000034</c:v>
                </c:pt>
                <c:pt idx="215">
                  <c:v>21.500000000000036</c:v>
                </c:pt>
                <c:pt idx="216">
                  <c:v>21.600000000000037</c:v>
                </c:pt>
                <c:pt idx="217">
                  <c:v>21.700000000000038</c:v>
                </c:pt>
                <c:pt idx="218">
                  <c:v>21.80000000000004</c:v>
                </c:pt>
                <c:pt idx="219">
                  <c:v>21.900000000000041</c:v>
                </c:pt>
                <c:pt idx="220">
                  <c:v>22.000000000000043</c:v>
                </c:pt>
                <c:pt idx="221">
                  <c:v>22.100000000000044</c:v>
                </c:pt>
                <c:pt idx="222">
                  <c:v>22.200000000000045</c:v>
                </c:pt>
                <c:pt idx="223">
                  <c:v>22.300000000000047</c:v>
                </c:pt>
                <c:pt idx="224">
                  <c:v>22.400000000000048</c:v>
                </c:pt>
                <c:pt idx="225">
                  <c:v>22.50000000000005</c:v>
                </c:pt>
                <c:pt idx="226">
                  <c:v>22.600000000000051</c:v>
                </c:pt>
                <c:pt idx="227">
                  <c:v>22.700000000000053</c:v>
                </c:pt>
                <c:pt idx="228">
                  <c:v>22.800000000000054</c:v>
                </c:pt>
                <c:pt idx="229">
                  <c:v>22.900000000000055</c:v>
                </c:pt>
                <c:pt idx="230">
                  <c:v>23.000000000000057</c:v>
                </c:pt>
                <c:pt idx="231">
                  <c:v>23.100000000000058</c:v>
                </c:pt>
                <c:pt idx="232">
                  <c:v>23.20000000000006</c:v>
                </c:pt>
                <c:pt idx="233">
                  <c:v>23.300000000000061</c:v>
                </c:pt>
                <c:pt idx="234">
                  <c:v>23.400000000000063</c:v>
                </c:pt>
                <c:pt idx="235">
                  <c:v>23.500000000000064</c:v>
                </c:pt>
                <c:pt idx="236">
                  <c:v>23.600000000000065</c:v>
                </c:pt>
                <c:pt idx="237">
                  <c:v>23.700000000000067</c:v>
                </c:pt>
                <c:pt idx="238">
                  <c:v>23.800000000000068</c:v>
                </c:pt>
                <c:pt idx="239">
                  <c:v>23.90000000000007</c:v>
                </c:pt>
                <c:pt idx="240">
                  <c:v>24.000000000000071</c:v>
                </c:pt>
                <c:pt idx="241">
                  <c:v>24.100000000000072</c:v>
                </c:pt>
                <c:pt idx="242">
                  <c:v>24.200000000000074</c:v>
                </c:pt>
                <c:pt idx="243">
                  <c:v>24.300000000000075</c:v>
                </c:pt>
                <c:pt idx="244">
                  <c:v>24.400000000000077</c:v>
                </c:pt>
                <c:pt idx="245">
                  <c:v>24.500000000000078</c:v>
                </c:pt>
                <c:pt idx="246">
                  <c:v>24.60000000000008</c:v>
                </c:pt>
                <c:pt idx="247">
                  <c:v>24.700000000000081</c:v>
                </c:pt>
                <c:pt idx="248">
                  <c:v>24.800000000000082</c:v>
                </c:pt>
                <c:pt idx="249">
                  <c:v>24.900000000000084</c:v>
                </c:pt>
                <c:pt idx="250">
                  <c:v>25.000000000000085</c:v>
                </c:pt>
                <c:pt idx="251">
                  <c:v>25.100000000000087</c:v>
                </c:pt>
                <c:pt idx="252">
                  <c:v>25.200000000000088</c:v>
                </c:pt>
                <c:pt idx="253">
                  <c:v>25.30000000000009</c:v>
                </c:pt>
                <c:pt idx="254">
                  <c:v>25.400000000000091</c:v>
                </c:pt>
                <c:pt idx="255">
                  <c:v>25.500000000000092</c:v>
                </c:pt>
                <c:pt idx="256">
                  <c:v>25.600000000000094</c:v>
                </c:pt>
                <c:pt idx="257">
                  <c:v>25.700000000000095</c:v>
                </c:pt>
                <c:pt idx="258">
                  <c:v>25.800000000000097</c:v>
                </c:pt>
                <c:pt idx="259">
                  <c:v>25.900000000000098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26.200000000000102</c:v>
                </c:pt>
                <c:pt idx="263">
                  <c:v>26.300000000000104</c:v>
                </c:pt>
                <c:pt idx="264">
                  <c:v>26.400000000000105</c:v>
                </c:pt>
                <c:pt idx="265">
                  <c:v>26.500000000000107</c:v>
                </c:pt>
                <c:pt idx="266">
                  <c:v>26.600000000000108</c:v>
                </c:pt>
                <c:pt idx="267">
                  <c:v>26.700000000000109</c:v>
                </c:pt>
                <c:pt idx="268">
                  <c:v>26.800000000000111</c:v>
                </c:pt>
                <c:pt idx="269">
                  <c:v>26.900000000000112</c:v>
                </c:pt>
                <c:pt idx="270">
                  <c:v>27.000000000000114</c:v>
                </c:pt>
                <c:pt idx="271">
                  <c:v>27.100000000000115</c:v>
                </c:pt>
                <c:pt idx="272">
                  <c:v>27.200000000000117</c:v>
                </c:pt>
                <c:pt idx="273">
                  <c:v>27.300000000000118</c:v>
                </c:pt>
                <c:pt idx="274">
                  <c:v>27.400000000000119</c:v>
                </c:pt>
                <c:pt idx="275">
                  <c:v>27.500000000000121</c:v>
                </c:pt>
                <c:pt idx="276">
                  <c:v>27.600000000000122</c:v>
                </c:pt>
                <c:pt idx="277">
                  <c:v>27.700000000000124</c:v>
                </c:pt>
                <c:pt idx="278">
                  <c:v>27.800000000000125</c:v>
                </c:pt>
                <c:pt idx="279">
                  <c:v>27.900000000000126</c:v>
                </c:pt>
                <c:pt idx="280">
                  <c:v>28.000000000000128</c:v>
                </c:pt>
                <c:pt idx="281">
                  <c:v>28.100000000000129</c:v>
                </c:pt>
                <c:pt idx="282">
                  <c:v>28.200000000000131</c:v>
                </c:pt>
                <c:pt idx="283">
                  <c:v>28.300000000000132</c:v>
                </c:pt>
                <c:pt idx="284">
                  <c:v>28.400000000000134</c:v>
                </c:pt>
                <c:pt idx="285">
                  <c:v>28.500000000000135</c:v>
                </c:pt>
                <c:pt idx="286">
                  <c:v>28.600000000000136</c:v>
                </c:pt>
                <c:pt idx="287">
                  <c:v>28.700000000000138</c:v>
                </c:pt>
                <c:pt idx="288">
                  <c:v>28.800000000000139</c:v>
                </c:pt>
                <c:pt idx="289">
                  <c:v>28.900000000000141</c:v>
                </c:pt>
                <c:pt idx="290">
                  <c:v>29.000000000000142</c:v>
                </c:pt>
                <c:pt idx="291">
                  <c:v>29.100000000000144</c:v>
                </c:pt>
                <c:pt idx="292">
                  <c:v>29.200000000000145</c:v>
                </c:pt>
                <c:pt idx="293">
                  <c:v>29.300000000000146</c:v>
                </c:pt>
                <c:pt idx="294">
                  <c:v>29.400000000000148</c:v>
                </c:pt>
                <c:pt idx="295">
                  <c:v>29.500000000000149</c:v>
                </c:pt>
                <c:pt idx="296">
                  <c:v>29.600000000000151</c:v>
                </c:pt>
                <c:pt idx="297">
                  <c:v>29.700000000000152</c:v>
                </c:pt>
                <c:pt idx="298">
                  <c:v>29.800000000000153</c:v>
                </c:pt>
                <c:pt idx="299">
                  <c:v>29.900000000000155</c:v>
                </c:pt>
                <c:pt idx="300">
                  <c:v>30.000000000000156</c:v>
                </c:pt>
                <c:pt idx="301">
                  <c:v>30.100000000000158</c:v>
                </c:pt>
                <c:pt idx="302">
                  <c:v>30.200000000000159</c:v>
                </c:pt>
                <c:pt idx="303">
                  <c:v>30.300000000000161</c:v>
                </c:pt>
                <c:pt idx="304">
                  <c:v>30.400000000000162</c:v>
                </c:pt>
                <c:pt idx="305">
                  <c:v>30.500000000000163</c:v>
                </c:pt>
                <c:pt idx="306">
                  <c:v>30.600000000000165</c:v>
                </c:pt>
                <c:pt idx="307">
                  <c:v>30.700000000000166</c:v>
                </c:pt>
                <c:pt idx="308">
                  <c:v>30.800000000000168</c:v>
                </c:pt>
                <c:pt idx="309">
                  <c:v>30.900000000000169</c:v>
                </c:pt>
                <c:pt idx="310">
                  <c:v>31.000000000000171</c:v>
                </c:pt>
                <c:pt idx="311">
                  <c:v>31.100000000000172</c:v>
                </c:pt>
                <c:pt idx="312">
                  <c:v>31.200000000000173</c:v>
                </c:pt>
                <c:pt idx="313">
                  <c:v>31.300000000000175</c:v>
                </c:pt>
                <c:pt idx="314">
                  <c:v>31.400000000000176</c:v>
                </c:pt>
                <c:pt idx="315">
                  <c:v>31.500000000000178</c:v>
                </c:pt>
                <c:pt idx="316">
                  <c:v>31.600000000000179</c:v>
                </c:pt>
                <c:pt idx="317">
                  <c:v>31.70000000000018</c:v>
                </c:pt>
                <c:pt idx="318">
                  <c:v>31.800000000000182</c:v>
                </c:pt>
                <c:pt idx="319">
                  <c:v>31.900000000000183</c:v>
                </c:pt>
                <c:pt idx="320">
                  <c:v>32.000000000000185</c:v>
                </c:pt>
                <c:pt idx="321">
                  <c:v>32.100000000000186</c:v>
                </c:pt>
                <c:pt idx="322">
                  <c:v>32.200000000000188</c:v>
                </c:pt>
                <c:pt idx="323">
                  <c:v>32.300000000000189</c:v>
                </c:pt>
                <c:pt idx="324">
                  <c:v>32.40000000000019</c:v>
                </c:pt>
                <c:pt idx="325">
                  <c:v>32.500000000000192</c:v>
                </c:pt>
                <c:pt idx="326">
                  <c:v>32.600000000000193</c:v>
                </c:pt>
                <c:pt idx="327">
                  <c:v>32.700000000000195</c:v>
                </c:pt>
                <c:pt idx="328">
                  <c:v>32.800000000000196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33.400000000000205</c:v>
                </c:pt>
                <c:pt idx="335">
                  <c:v>33.500000000000206</c:v>
                </c:pt>
                <c:pt idx="336">
                  <c:v>33.600000000000207</c:v>
                </c:pt>
                <c:pt idx="337">
                  <c:v>33.700000000000209</c:v>
                </c:pt>
                <c:pt idx="338">
                  <c:v>33.80000000000021</c:v>
                </c:pt>
                <c:pt idx="339">
                  <c:v>33.900000000000212</c:v>
                </c:pt>
                <c:pt idx="340">
                  <c:v>34.000000000000213</c:v>
                </c:pt>
                <c:pt idx="341">
                  <c:v>34.100000000000215</c:v>
                </c:pt>
                <c:pt idx="342">
                  <c:v>34.200000000000216</c:v>
                </c:pt>
                <c:pt idx="343">
                  <c:v>34.300000000000217</c:v>
                </c:pt>
                <c:pt idx="344">
                  <c:v>34.400000000000219</c:v>
                </c:pt>
                <c:pt idx="345">
                  <c:v>34.50000000000022</c:v>
                </c:pt>
                <c:pt idx="346">
                  <c:v>34.600000000000222</c:v>
                </c:pt>
                <c:pt idx="347">
                  <c:v>34.700000000000223</c:v>
                </c:pt>
                <c:pt idx="348">
                  <c:v>34.800000000000225</c:v>
                </c:pt>
                <c:pt idx="349">
                  <c:v>34.900000000000226</c:v>
                </c:pt>
                <c:pt idx="350">
                  <c:v>35.000000000000227</c:v>
                </c:pt>
                <c:pt idx="351">
                  <c:v>35.100000000000229</c:v>
                </c:pt>
                <c:pt idx="352">
                  <c:v>35.20000000000023</c:v>
                </c:pt>
                <c:pt idx="353">
                  <c:v>35.300000000000232</c:v>
                </c:pt>
                <c:pt idx="354">
                  <c:v>35.400000000000233</c:v>
                </c:pt>
                <c:pt idx="355">
                  <c:v>35.500000000000234</c:v>
                </c:pt>
                <c:pt idx="356">
                  <c:v>35.600000000000236</c:v>
                </c:pt>
                <c:pt idx="357">
                  <c:v>35.700000000000237</c:v>
                </c:pt>
                <c:pt idx="358">
                  <c:v>35.800000000000239</c:v>
                </c:pt>
                <c:pt idx="359">
                  <c:v>35.90000000000024</c:v>
                </c:pt>
                <c:pt idx="360">
                  <c:v>36.000000000000242</c:v>
                </c:pt>
                <c:pt idx="361">
                  <c:v>36.100000000000243</c:v>
                </c:pt>
                <c:pt idx="362">
                  <c:v>36.200000000000244</c:v>
                </c:pt>
                <c:pt idx="363">
                  <c:v>36.300000000000246</c:v>
                </c:pt>
                <c:pt idx="364">
                  <c:v>36.400000000000247</c:v>
                </c:pt>
                <c:pt idx="365">
                  <c:v>36.500000000000249</c:v>
                </c:pt>
                <c:pt idx="366">
                  <c:v>36.60000000000025</c:v>
                </c:pt>
                <c:pt idx="367">
                  <c:v>36.700000000000252</c:v>
                </c:pt>
                <c:pt idx="368">
                  <c:v>36.800000000000253</c:v>
                </c:pt>
                <c:pt idx="369">
                  <c:v>36.900000000000254</c:v>
                </c:pt>
                <c:pt idx="370">
                  <c:v>37.000000000000256</c:v>
                </c:pt>
                <c:pt idx="371">
                  <c:v>37.100000000000257</c:v>
                </c:pt>
                <c:pt idx="372">
                  <c:v>37.200000000000259</c:v>
                </c:pt>
                <c:pt idx="373">
                  <c:v>37.30000000000026</c:v>
                </c:pt>
                <c:pt idx="374">
                  <c:v>37.400000000000261</c:v>
                </c:pt>
                <c:pt idx="375">
                  <c:v>37.500000000000263</c:v>
                </c:pt>
                <c:pt idx="376">
                  <c:v>37.600000000000264</c:v>
                </c:pt>
                <c:pt idx="377">
                  <c:v>37.700000000000266</c:v>
                </c:pt>
                <c:pt idx="378">
                  <c:v>37.800000000000267</c:v>
                </c:pt>
                <c:pt idx="379">
                  <c:v>37.900000000000269</c:v>
                </c:pt>
                <c:pt idx="380">
                  <c:v>38.00000000000027</c:v>
                </c:pt>
                <c:pt idx="381">
                  <c:v>38.100000000000271</c:v>
                </c:pt>
                <c:pt idx="382">
                  <c:v>38.200000000000273</c:v>
                </c:pt>
                <c:pt idx="383">
                  <c:v>38.300000000000274</c:v>
                </c:pt>
                <c:pt idx="384">
                  <c:v>38.400000000000276</c:v>
                </c:pt>
                <c:pt idx="385">
                  <c:v>38.500000000000277</c:v>
                </c:pt>
                <c:pt idx="386">
                  <c:v>38.600000000000279</c:v>
                </c:pt>
                <c:pt idx="387">
                  <c:v>38.70000000000028</c:v>
                </c:pt>
                <c:pt idx="388">
                  <c:v>38.800000000000281</c:v>
                </c:pt>
                <c:pt idx="389">
                  <c:v>38.900000000000283</c:v>
                </c:pt>
                <c:pt idx="390">
                  <c:v>39.000000000000284</c:v>
                </c:pt>
                <c:pt idx="391">
                  <c:v>39.100000000000286</c:v>
                </c:pt>
                <c:pt idx="392">
                  <c:v>39.200000000000287</c:v>
                </c:pt>
                <c:pt idx="393">
                  <c:v>39.300000000000288</c:v>
                </c:pt>
                <c:pt idx="394">
                  <c:v>39.40000000000029</c:v>
                </c:pt>
                <c:pt idx="395">
                  <c:v>39.500000000000291</c:v>
                </c:pt>
                <c:pt idx="396">
                  <c:v>39.600000000000293</c:v>
                </c:pt>
                <c:pt idx="397">
                  <c:v>39.700000000000294</c:v>
                </c:pt>
                <c:pt idx="398">
                  <c:v>39.800000000000296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40.400000000000304</c:v>
                </c:pt>
                <c:pt idx="405">
                  <c:v>40.500000000000306</c:v>
                </c:pt>
                <c:pt idx="406">
                  <c:v>40.600000000000307</c:v>
                </c:pt>
                <c:pt idx="407">
                  <c:v>40.700000000000308</c:v>
                </c:pt>
                <c:pt idx="408">
                  <c:v>40.80000000000031</c:v>
                </c:pt>
                <c:pt idx="409">
                  <c:v>40.900000000000311</c:v>
                </c:pt>
                <c:pt idx="410">
                  <c:v>41.000000000000313</c:v>
                </c:pt>
                <c:pt idx="411">
                  <c:v>41.100000000000314</c:v>
                </c:pt>
                <c:pt idx="412">
                  <c:v>41.200000000000315</c:v>
                </c:pt>
                <c:pt idx="413">
                  <c:v>41.300000000000317</c:v>
                </c:pt>
                <c:pt idx="414">
                  <c:v>41.400000000000318</c:v>
                </c:pt>
                <c:pt idx="415">
                  <c:v>41.50000000000032</c:v>
                </c:pt>
                <c:pt idx="416">
                  <c:v>41.600000000000321</c:v>
                </c:pt>
                <c:pt idx="417">
                  <c:v>41.700000000000323</c:v>
                </c:pt>
                <c:pt idx="418">
                  <c:v>41.800000000000324</c:v>
                </c:pt>
                <c:pt idx="419">
                  <c:v>41.900000000000325</c:v>
                </c:pt>
                <c:pt idx="420">
                  <c:v>42.000000000000327</c:v>
                </c:pt>
                <c:pt idx="421">
                  <c:v>42.100000000000328</c:v>
                </c:pt>
                <c:pt idx="422">
                  <c:v>42.20000000000033</c:v>
                </c:pt>
                <c:pt idx="423">
                  <c:v>42.300000000000331</c:v>
                </c:pt>
                <c:pt idx="424">
                  <c:v>42.400000000000333</c:v>
                </c:pt>
                <c:pt idx="425">
                  <c:v>42.500000000000334</c:v>
                </c:pt>
                <c:pt idx="426">
                  <c:v>42.600000000000335</c:v>
                </c:pt>
                <c:pt idx="427">
                  <c:v>42.700000000000337</c:v>
                </c:pt>
                <c:pt idx="428">
                  <c:v>42.800000000000338</c:v>
                </c:pt>
                <c:pt idx="429">
                  <c:v>42.90000000000034</c:v>
                </c:pt>
                <c:pt idx="430">
                  <c:v>43.000000000000341</c:v>
                </c:pt>
                <c:pt idx="431">
                  <c:v>43.100000000000342</c:v>
                </c:pt>
                <c:pt idx="432">
                  <c:v>43.200000000000344</c:v>
                </c:pt>
                <c:pt idx="433">
                  <c:v>43.300000000000345</c:v>
                </c:pt>
                <c:pt idx="434">
                  <c:v>43.400000000000347</c:v>
                </c:pt>
                <c:pt idx="435">
                  <c:v>43.500000000000348</c:v>
                </c:pt>
                <c:pt idx="436">
                  <c:v>43.60000000000035</c:v>
                </c:pt>
                <c:pt idx="437">
                  <c:v>43.700000000000351</c:v>
                </c:pt>
                <c:pt idx="438">
                  <c:v>43.800000000000352</c:v>
                </c:pt>
                <c:pt idx="439">
                  <c:v>43.900000000000354</c:v>
                </c:pt>
                <c:pt idx="440">
                  <c:v>44.000000000000355</c:v>
                </c:pt>
                <c:pt idx="441">
                  <c:v>44.100000000000357</c:v>
                </c:pt>
                <c:pt idx="442">
                  <c:v>44.200000000000358</c:v>
                </c:pt>
                <c:pt idx="443">
                  <c:v>44.30000000000036</c:v>
                </c:pt>
                <c:pt idx="444">
                  <c:v>44.400000000000361</c:v>
                </c:pt>
                <c:pt idx="445">
                  <c:v>44.500000000000362</c:v>
                </c:pt>
                <c:pt idx="446">
                  <c:v>44.600000000000364</c:v>
                </c:pt>
                <c:pt idx="447">
                  <c:v>44.700000000000365</c:v>
                </c:pt>
                <c:pt idx="448">
                  <c:v>44.800000000000367</c:v>
                </c:pt>
                <c:pt idx="449">
                  <c:v>44.900000000000368</c:v>
                </c:pt>
                <c:pt idx="450">
                  <c:v>45.000000000000369</c:v>
                </c:pt>
                <c:pt idx="451">
                  <c:v>45.100000000000371</c:v>
                </c:pt>
                <c:pt idx="452">
                  <c:v>45.200000000000372</c:v>
                </c:pt>
                <c:pt idx="453">
                  <c:v>45.300000000000374</c:v>
                </c:pt>
                <c:pt idx="454">
                  <c:v>45.400000000000375</c:v>
                </c:pt>
                <c:pt idx="455">
                  <c:v>45.500000000000377</c:v>
                </c:pt>
                <c:pt idx="456">
                  <c:v>45.600000000000378</c:v>
                </c:pt>
                <c:pt idx="457">
                  <c:v>45.700000000000379</c:v>
                </c:pt>
                <c:pt idx="458">
                  <c:v>45.800000000000381</c:v>
                </c:pt>
                <c:pt idx="459">
                  <c:v>45.900000000000382</c:v>
                </c:pt>
                <c:pt idx="460">
                  <c:v>46.000000000000384</c:v>
                </c:pt>
                <c:pt idx="461">
                  <c:v>46.100000000000385</c:v>
                </c:pt>
                <c:pt idx="462">
                  <c:v>46.200000000000387</c:v>
                </c:pt>
                <c:pt idx="463">
                  <c:v>46.300000000000388</c:v>
                </c:pt>
                <c:pt idx="464">
                  <c:v>46.400000000000389</c:v>
                </c:pt>
                <c:pt idx="465">
                  <c:v>46.500000000000391</c:v>
                </c:pt>
                <c:pt idx="466">
                  <c:v>46.600000000000392</c:v>
                </c:pt>
                <c:pt idx="467">
                  <c:v>46.700000000000394</c:v>
                </c:pt>
                <c:pt idx="468">
                  <c:v>46.800000000000395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47.400000000000404</c:v>
                </c:pt>
                <c:pt idx="475">
                  <c:v>47.500000000000405</c:v>
                </c:pt>
                <c:pt idx="476">
                  <c:v>47.600000000000406</c:v>
                </c:pt>
                <c:pt idx="477">
                  <c:v>47.700000000000408</c:v>
                </c:pt>
                <c:pt idx="478">
                  <c:v>47.800000000000409</c:v>
                </c:pt>
                <c:pt idx="479">
                  <c:v>47.900000000000411</c:v>
                </c:pt>
                <c:pt idx="480">
                  <c:v>48.000000000000412</c:v>
                </c:pt>
                <c:pt idx="481">
                  <c:v>48.100000000000414</c:v>
                </c:pt>
                <c:pt idx="482">
                  <c:v>48.200000000000415</c:v>
                </c:pt>
                <c:pt idx="483">
                  <c:v>48.300000000000416</c:v>
                </c:pt>
                <c:pt idx="484">
                  <c:v>48.400000000000418</c:v>
                </c:pt>
                <c:pt idx="485">
                  <c:v>48.500000000000419</c:v>
                </c:pt>
                <c:pt idx="486">
                  <c:v>48.600000000000421</c:v>
                </c:pt>
                <c:pt idx="487">
                  <c:v>48.700000000000422</c:v>
                </c:pt>
                <c:pt idx="488">
                  <c:v>48.800000000000423</c:v>
                </c:pt>
                <c:pt idx="489">
                  <c:v>48.900000000000425</c:v>
                </c:pt>
                <c:pt idx="490">
                  <c:v>49.000000000000426</c:v>
                </c:pt>
                <c:pt idx="491">
                  <c:v>49.100000000000428</c:v>
                </c:pt>
                <c:pt idx="492">
                  <c:v>49.200000000000429</c:v>
                </c:pt>
                <c:pt idx="493">
                  <c:v>49.300000000000431</c:v>
                </c:pt>
                <c:pt idx="494">
                  <c:v>49.400000000000432</c:v>
                </c:pt>
                <c:pt idx="495">
                  <c:v>49.500000000000433</c:v>
                </c:pt>
                <c:pt idx="496">
                  <c:v>49.600000000000435</c:v>
                </c:pt>
                <c:pt idx="497">
                  <c:v>49.700000000000436</c:v>
                </c:pt>
                <c:pt idx="498">
                  <c:v>49.800000000000438</c:v>
                </c:pt>
                <c:pt idx="499">
                  <c:v>49.900000000000439</c:v>
                </c:pt>
                <c:pt idx="500">
                  <c:v>50.000000000000441</c:v>
                </c:pt>
                <c:pt idx="501">
                  <c:v>50.100000000000442</c:v>
                </c:pt>
                <c:pt idx="502">
                  <c:v>50.200000000000443</c:v>
                </c:pt>
                <c:pt idx="503">
                  <c:v>50.300000000000445</c:v>
                </c:pt>
                <c:pt idx="504">
                  <c:v>50.400000000000446</c:v>
                </c:pt>
                <c:pt idx="505">
                  <c:v>50.500000000000448</c:v>
                </c:pt>
                <c:pt idx="506">
                  <c:v>50.600000000000449</c:v>
                </c:pt>
                <c:pt idx="507">
                  <c:v>50.70000000000045</c:v>
                </c:pt>
                <c:pt idx="508">
                  <c:v>50.800000000000452</c:v>
                </c:pt>
                <c:pt idx="509">
                  <c:v>50.900000000000453</c:v>
                </c:pt>
                <c:pt idx="510">
                  <c:v>51.000000000000455</c:v>
                </c:pt>
                <c:pt idx="511">
                  <c:v>51.100000000000456</c:v>
                </c:pt>
                <c:pt idx="512">
                  <c:v>51.200000000000458</c:v>
                </c:pt>
                <c:pt idx="513">
                  <c:v>51.300000000000459</c:v>
                </c:pt>
                <c:pt idx="514">
                  <c:v>51.40000000000046</c:v>
                </c:pt>
                <c:pt idx="515">
                  <c:v>51.500000000000462</c:v>
                </c:pt>
                <c:pt idx="516">
                  <c:v>51.600000000000463</c:v>
                </c:pt>
                <c:pt idx="517">
                  <c:v>51.700000000000465</c:v>
                </c:pt>
                <c:pt idx="518">
                  <c:v>51.800000000000466</c:v>
                </c:pt>
                <c:pt idx="519">
                  <c:v>51.900000000000468</c:v>
                </c:pt>
                <c:pt idx="520">
                  <c:v>52.000000000000469</c:v>
                </c:pt>
                <c:pt idx="521">
                  <c:v>52.10000000000047</c:v>
                </c:pt>
                <c:pt idx="522">
                  <c:v>52.200000000000472</c:v>
                </c:pt>
                <c:pt idx="523">
                  <c:v>52.300000000000473</c:v>
                </c:pt>
                <c:pt idx="524">
                  <c:v>52.400000000000475</c:v>
                </c:pt>
                <c:pt idx="525">
                  <c:v>52.500000000000476</c:v>
                </c:pt>
                <c:pt idx="526">
                  <c:v>52.600000000000477</c:v>
                </c:pt>
                <c:pt idx="527">
                  <c:v>52.700000000000479</c:v>
                </c:pt>
                <c:pt idx="528">
                  <c:v>52.80000000000048</c:v>
                </c:pt>
                <c:pt idx="529">
                  <c:v>52.900000000000482</c:v>
                </c:pt>
                <c:pt idx="530">
                  <c:v>53.000000000000483</c:v>
                </c:pt>
                <c:pt idx="531">
                  <c:v>53.100000000000485</c:v>
                </c:pt>
                <c:pt idx="532">
                  <c:v>53.200000000000486</c:v>
                </c:pt>
                <c:pt idx="533">
                  <c:v>53.300000000000487</c:v>
                </c:pt>
                <c:pt idx="534">
                  <c:v>53.400000000000489</c:v>
                </c:pt>
                <c:pt idx="535">
                  <c:v>53.50000000000049</c:v>
                </c:pt>
                <c:pt idx="536">
                  <c:v>53.600000000000492</c:v>
                </c:pt>
                <c:pt idx="537">
                  <c:v>53.700000000000493</c:v>
                </c:pt>
                <c:pt idx="538">
                  <c:v>53.800000000000495</c:v>
                </c:pt>
                <c:pt idx="539">
                  <c:v>53.900000000000496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54.500000000000504</c:v>
                </c:pt>
                <c:pt idx="546">
                  <c:v>54.600000000000506</c:v>
                </c:pt>
                <c:pt idx="547">
                  <c:v>54.700000000000507</c:v>
                </c:pt>
                <c:pt idx="548">
                  <c:v>54.800000000000509</c:v>
                </c:pt>
                <c:pt idx="549">
                  <c:v>54.90000000000051</c:v>
                </c:pt>
                <c:pt idx="550">
                  <c:v>55.000000000000512</c:v>
                </c:pt>
                <c:pt idx="551">
                  <c:v>55.100000000000513</c:v>
                </c:pt>
                <c:pt idx="552">
                  <c:v>55.200000000000514</c:v>
                </c:pt>
                <c:pt idx="553">
                  <c:v>55.300000000000516</c:v>
                </c:pt>
                <c:pt idx="554">
                  <c:v>55.400000000000517</c:v>
                </c:pt>
                <c:pt idx="555">
                  <c:v>55.500000000000519</c:v>
                </c:pt>
                <c:pt idx="556">
                  <c:v>55.60000000000052</c:v>
                </c:pt>
                <c:pt idx="557">
                  <c:v>55.700000000000522</c:v>
                </c:pt>
                <c:pt idx="558">
                  <c:v>55.800000000000523</c:v>
                </c:pt>
                <c:pt idx="559">
                  <c:v>55.900000000000524</c:v>
                </c:pt>
                <c:pt idx="560">
                  <c:v>56.000000000000526</c:v>
                </c:pt>
                <c:pt idx="561">
                  <c:v>56.100000000000527</c:v>
                </c:pt>
                <c:pt idx="562">
                  <c:v>56.200000000000529</c:v>
                </c:pt>
                <c:pt idx="563">
                  <c:v>56.30000000000053</c:v>
                </c:pt>
                <c:pt idx="564">
                  <c:v>56.400000000000531</c:v>
                </c:pt>
                <c:pt idx="565">
                  <c:v>56.500000000000533</c:v>
                </c:pt>
                <c:pt idx="566">
                  <c:v>56.600000000000534</c:v>
                </c:pt>
                <c:pt idx="567">
                  <c:v>56.700000000000536</c:v>
                </c:pt>
                <c:pt idx="568">
                  <c:v>56.800000000000537</c:v>
                </c:pt>
                <c:pt idx="569">
                  <c:v>56.900000000000539</c:v>
                </c:pt>
                <c:pt idx="570">
                  <c:v>57.00000000000054</c:v>
                </c:pt>
                <c:pt idx="571">
                  <c:v>57.100000000000541</c:v>
                </c:pt>
                <c:pt idx="572">
                  <c:v>57.200000000000543</c:v>
                </c:pt>
                <c:pt idx="573">
                  <c:v>57.300000000000544</c:v>
                </c:pt>
                <c:pt idx="574">
                  <c:v>57.400000000000546</c:v>
                </c:pt>
                <c:pt idx="575">
                  <c:v>57.500000000000547</c:v>
                </c:pt>
                <c:pt idx="576">
                  <c:v>57.600000000000549</c:v>
                </c:pt>
                <c:pt idx="577">
                  <c:v>57.70000000000055</c:v>
                </c:pt>
                <c:pt idx="578">
                  <c:v>57.800000000000551</c:v>
                </c:pt>
                <c:pt idx="579">
                  <c:v>57.900000000000553</c:v>
                </c:pt>
                <c:pt idx="580">
                  <c:v>58.000000000000554</c:v>
                </c:pt>
                <c:pt idx="581">
                  <c:v>58.100000000000556</c:v>
                </c:pt>
                <c:pt idx="582">
                  <c:v>58.200000000000557</c:v>
                </c:pt>
                <c:pt idx="583">
                  <c:v>58.300000000000558</c:v>
                </c:pt>
                <c:pt idx="584">
                  <c:v>58.40000000000056</c:v>
                </c:pt>
                <c:pt idx="585">
                  <c:v>58.500000000000561</c:v>
                </c:pt>
                <c:pt idx="586">
                  <c:v>58.600000000000563</c:v>
                </c:pt>
                <c:pt idx="587">
                  <c:v>58.700000000000564</c:v>
                </c:pt>
                <c:pt idx="588">
                  <c:v>58.800000000000566</c:v>
                </c:pt>
                <c:pt idx="589">
                  <c:v>58.900000000000567</c:v>
                </c:pt>
                <c:pt idx="590">
                  <c:v>59.000000000000568</c:v>
                </c:pt>
                <c:pt idx="591">
                  <c:v>59.10000000000057</c:v>
                </c:pt>
                <c:pt idx="592">
                  <c:v>59.200000000000571</c:v>
                </c:pt>
                <c:pt idx="593">
                  <c:v>59.300000000000573</c:v>
                </c:pt>
                <c:pt idx="594">
                  <c:v>59.400000000000574</c:v>
                </c:pt>
                <c:pt idx="595">
                  <c:v>59.500000000000576</c:v>
                </c:pt>
                <c:pt idx="596">
                  <c:v>59.600000000000577</c:v>
                </c:pt>
                <c:pt idx="597">
                  <c:v>59.700000000000578</c:v>
                </c:pt>
                <c:pt idx="598">
                  <c:v>59.80000000000058</c:v>
                </c:pt>
                <c:pt idx="599">
                  <c:v>59.900000000000581</c:v>
                </c:pt>
                <c:pt idx="600">
                  <c:v>60.000000000000583</c:v>
                </c:pt>
                <c:pt idx="601">
                  <c:v>60.100000000000584</c:v>
                </c:pt>
                <c:pt idx="602">
                  <c:v>60.200000000000585</c:v>
                </c:pt>
                <c:pt idx="603">
                  <c:v>60.300000000000587</c:v>
                </c:pt>
                <c:pt idx="604">
                  <c:v>60.400000000000588</c:v>
                </c:pt>
                <c:pt idx="605">
                  <c:v>60.50000000000059</c:v>
                </c:pt>
                <c:pt idx="606">
                  <c:v>60.600000000000591</c:v>
                </c:pt>
                <c:pt idx="607">
                  <c:v>60.700000000000593</c:v>
                </c:pt>
                <c:pt idx="608">
                  <c:v>60.800000000000594</c:v>
                </c:pt>
                <c:pt idx="609">
                  <c:v>60.900000000000595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61.500000000000604</c:v>
                </c:pt>
                <c:pt idx="616">
                  <c:v>61.600000000000605</c:v>
                </c:pt>
                <c:pt idx="617">
                  <c:v>61.700000000000607</c:v>
                </c:pt>
                <c:pt idx="618">
                  <c:v>61.800000000000608</c:v>
                </c:pt>
                <c:pt idx="619">
                  <c:v>61.90000000000061</c:v>
                </c:pt>
                <c:pt idx="620">
                  <c:v>62.000000000000611</c:v>
                </c:pt>
                <c:pt idx="621">
                  <c:v>62.100000000000612</c:v>
                </c:pt>
                <c:pt idx="622">
                  <c:v>62.200000000000614</c:v>
                </c:pt>
                <c:pt idx="623">
                  <c:v>62.300000000000615</c:v>
                </c:pt>
                <c:pt idx="624">
                  <c:v>62.400000000000617</c:v>
                </c:pt>
                <c:pt idx="625">
                  <c:v>62.500000000000618</c:v>
                </c:pt>
                <c:pt idx="626">
                  <c:v>62.60000000000062</c:v>
                </c:pt>
                <c:pt idx="627">
                  <c:v>62.700000000000621</c:v>
                </c:pt>
                <c:pt idx="628">
                  <c:v>62.800000000000622</c:v>
                </c:pt>
                <c:pt idx="629">
                  <c:v>62.900000000000624</c:v>
                </c:pt>
                <c:pt idx="630">
                  <c:v>63.000000000000625</c:v>
                </c:pt>
              </c:numCache>
            </c:numRef>
          </c:xVal>
          <c:yVal>
            <c:numRef>
              <c:f>'Arbre 7'!$O$54:$O$684</c:f>
              <c:numCache>
                <c:formatCode>0.00E+00</c:formatCode>
                <c:ptCount val="631"/>
                <c:pt idx="0">
                  <c:v>-2.0400000000000001E-5</c:v>
                </c:pt>
                <c:pt idx="1">
                  <c:v>-2.0399262442101073E-5</c:v>
                </c:pt>
                <c:pt idx="2">
                  <c:v>-2.0397787326303215E-5</c:v>
                </c:pt>
                <c:pt idx="3">
                  <c:v>-2.0395574652606428E-5</c:v>
                </c:pt>
                <c:pt idx="4">
                  <c:v>-2.0392624421010714E-5</c:v>
                </c:pt>
                <c:pt idx="5">
                  <c:v>-2.0388936631516072E-5</c:v>
                </c:pt>
                <c:pt idx="6">
                  <c:v>-2.0384511284122499E-5</c:v>
                </c:pt>
                <c:pt idx="7">
                  <c:v>-2.0379348378830001E-5</c:v>
                </c:pt>
                <c:pt idx="8">
                  <c:v>-2.037344791563857E-5</c:v>
                </c:pt>
                <c:pt idx="9">
                  <c:v>-2.0366809894548213E-5</c:v>
                </c:pt>
                <c:pt idx="10">
                  <c:v>-2.0359434315558926E-5</c:v>
                </c:pt>
                <c:pt idx="11">
                  <c:v>-2.0351321178670714E-5</c:v>
                </c:pt>
                <c:pt idx="12">
                  <c:v>-2.0342470483883568E-5</c:v>
                </c:pt>
                <c:pt idx="13">
                  <c:v>-2.0332882231197498E-5</c:v>
                </c:pt>
                <c:pt idx="14">
                  <c:v>-2.0322556420612496E-5</c:v>
                </c:pt>
                <c:pt idx="15">
                  <c:v>-2.0311493052128567E-5</c:v>
                </c:pt>
                <c:pt idx="16">
                  <c:v>-2.029969212574571E-5</c:v>
                </c:pt>
                <c:pt idx="17">
                  <c:v>-2.0287153641463925E-5</c:v>
                </c:pt>
                <c:pt idx="18">
                  <c:v>-2.0273877599283209E-5</c:v>
                </c:pt>
                <c:pt idx="19">
                  <c:v>-2.0259863999203566E-5</c:v>
                </c:pt>
                <c:pt idx="20">
                  <c:v>-2.0245112841224991E-5</c:v>
                </c:pt>
                <c:pt idx="21">
                  <c:v>-2.0229624125347492E-5</c:v>
                </c:pt>
                <c:pt idx="22">
                  <c:v>-2.0213397851571062E-5</c:v>
                </c:pt>
                <c:pt idx="23">
                  <c:v>-2.0196434019895704E-5</c:v>
                </c:pt>
                <c:pt idx="24">
                  <c:v>-2.0178732630321419E-5</c:v>
                </c:pt>
                <c:pt idx="25">
                  <c:v>-2.0160293682848202E-5</c:v>
                </c:pt>
                <c:pt idx="26">
                  <c:v>-2.0141117177476058E-5</c:v>
                </c:pt>
                <c:pt idx="27">
                  <c:v>-2.0121203114204986E-5</c:v>
                </c:pt>
                <c:pt idx="28">
                  <c:v>-2.0100551493034986E-5</c:v>
                </c:pt>
                <c:pt idx="29">
                  <c:v>-2.0079162313966055E-5</c:v>
                </c:pt>
                <c:pt idx="30">
                  <c:v>-2.0057035576998197E-5</c:v>
                </c:pt>
                <c:pt idx="31">
                  <c:v>-2.0034171282131411E-5</c:v>
                </c:pt>
                <c:pt idx="32">
                  <c:v>-2.0010569429365693E-5</c:v>
                </c:pt>
                <c:pt idx="33">
                  <c:v>-1.9986230018701051E-5</c:v>
                </c:pt>
                <c:pt idx="34">
                  <c:v>-1.9961153050137479E-5</c:v>
                </c:pt>
                <c:pt idx="35">
                  <c:v>-1.9935338523674975E-5</c:v>
                </c:pt>
                <c:pt idx="36">
                  <c:v>-1.9908786439313547E-5</c:v>
                </c:pt>
                <c:pt idx="37">
                  <c:v>-1.9881496797053187E-5</c:v>
                </c:pt>
                <c:pt idx="38">
                  <c:v>-1.98534695968939E-5</c:v>
                </c:pt>
                <c:pt idx="39">
                  <c:v>-1.9824704838835685E-5</c:v>
                </c:pt>
                <c:pt idx="40">
                  <c:v>-1.9795202522878539E-5</c:v>
                </c:pt>
                <c:pt idx="41">
                  <c:v>-1.9764962649022466E-5</c:v>
                </c:pt>
                <c:pt idx="42">
                  <c:v>-1.9733985217267465E-5</c:v>
                </c:pt>
                <c:pt idx="43">
                  <c:v>-1.9702270227613536E-5</c:v>
                </c:pt>
                <c:pt idx="44">
                  <c:v>-1.9669817680060675E-5</c:v>
                </c:pt>
                <c:pt idx="45">
                  <c:v>-1.9636627574608888E-5</c:v>
                </c:pt>
                <c:pt idx="46">
                  <c:v>-1.9602699911258172E-5</c:v>
                </c:pt>
                <c:pt idx="47">
                  <c:v>-1.9568034690008529E-5</c:v>
                </c:pt>
                <c:pt idx="48">
                  <c:v>-1.9532631910859954E-5</c:v>
                </c:pt>
                <c:pt idx="49">
                  <c:v>-1.9496491573812452E-5</c:v>
                </c:pt>
                <c:pt idx="50">
                  <c:v>-1.9459613678866022E-5</c:v>
                </c:pt>
                <c:pt idx="51">
                  <c:v>-1.9421998226020662E-5</c:v>
                </c:pt>
                <c:pt idx="52">
                  <c:v>-1.9383645215276373E-5</c:v>
                </c:pt>
                <c:pt idx="53">
                  <c:v>-1.9344554646633157E-5</c:v>
                </c:pt>
                <c:pt idx="54">
                  <c:v>-1.9304726520091012E-5</c:v>
                </c:pt>
                <c:pt idx="55">
                  <c:v>-1.9264160835649937E-5</c:v>
                </c:pt>
                <c:pt idx="56">
                  <c:v>-1.9222857593309938E-5</c:v>
                </c:pt>
                <c:pt idx="57">
                  <c:v>-1.9180816793071007E-5</c:v>
                </c:pt>
                <c:pt idx="58">
                  <c:v>-1.9138038434933146E-5</c:v>
                </c:pt>
                <c:pt idx="59">
                  <c:v>-1.909452251889636E-5</c:v>
                </c:pt>
                <c:pt idx="60">
                  <c:v>-1.9050269044960642E-5</c:v>
                </c:pt>
                <c:pt idx="61">
                  <c:v>-1.9005278013125998E-5</c:v>
                </c:pt>
                <c:pt idx="62">
                  <c:v>-1.8959549423392422E-5</c:v>
                </c:pt>
                <c:pt idx="63">
                  <c:v>-1.8913083275759921E-5</c:v>
                </c:pt>
                <c:pt idx="64">
                  <c:v>-1.886587957022849E-5</c:v>
                </c:pt>
                <c:pt idx="65">
                  <c:v>-1.8817938306798131E-5</c:v>
                </c:pt>
                <c:pt idx="66">
                  <c:v>-1.8769259485468841E-5</c:v>
                </c:pt>
                <c:pt idx="67">
                  <c:v>-1.8719843106240623E-5</c:v>
                </c:pt>
                <c:pt idx="68">
                  <c:v>-1.8669689169113477E-5</c:v>
                </c:pt>
                <c:pt idx="69">
                  <c:v>-1.8618797674087404E-5</c:v>
                </c:pt>
                <c:pt idx="70">
                  <c:v>-1.8567168621162403E-5</c:v>
                </c:pt>
                <c:pt idx="71">
                  <c:v>-1.8514802010338471E-5</c:v>
                </c:pt>
                <c:pt idx="72">
                  <c:v>-1.8461697841615611E-5</c:v>
                </c:pt>
                <c:pt idx="73">
                  <c:v>-1.8407856114993823E-5</c:v>
                </c:pt>
                <c:pt idx="74">
                  <c:v>-1.8353276830473104E-5</c:v>
                </c:pt>
                <c:pt idx="75">
                  <c:v>-1.8297959988053458E-5</c:v>
                </c:pt>
                <c:pt idx="76">
                  <c:v>-1.8241905587734884E-5</c:v>
                </c:pt>
                <c:pt idx="77">
                  <c:v>-1.8185113629517382E-5</c:v>
                </c:pt>
                <c:pt idx="78">
                  <c:v>-1.8127584113400949E-5</c:v>
                </c:pt>
                <c:pt idx="79">
                  <c:v>-1.8069317039385588E-5</c:v>
                </c:pt>
                <c:pt idx="80">
                  <c:v>-1.80103124074713E-5</c:v>
                </c:pt>
                <c:pt idx="81">
                  <c:v>-1.7950570217658084E-5</c:v>
                </c:pt>
                <c:pt idx="82">
                  <c:v>-1.7890090469945937E-5</c:v>
                </c:pt>
                <c:pt idx="83">
                  <c:v>-1.7828873164334862E-5</c:v>
                </c:pt>
                <c:pt idx="84">
                  <c:v>-1.7766918300824859E-5</c:v>
                </c:pt>
                <c:pt idx="85">
                  <c:v>-1.7704225879415926E-5</c:v>
                </c:pt>
                <c:pt idx="86">
                  <c:v>-1.7640795900108068E-5</c:v>
                </c:pt>
                <c:pt idx="87">
                  <c:v>-1.7576628362901278E-5</c:v>
                </c:pt>
                <c:pt idx="88">
                  <c:v>-1.7511723267795558E-5</c:v>
                </c:pt>
                <c:pt idx="89">
                  <c:v>-1.7446080614790914E-5</c:v>
                </c:pt>
                <c:pt idx="90">
                  <c:v>-1.7379700403887338E-5</c:v>
                </c:pt>
                <c:pt idx="91">
                  <c:v>-1.7312582635084834E-5</c:v>
                </c:pt>
                <c:pt idx="92">
                  <c:v>-1.7244727308383403E-5</c:v>
                </c:pt>
                <c:pt idx="93">
                  <c:v>-1.7176134423783041E-5</c:v>
                </c:pt>
                <c:pt idx="94">
                  <c:v>-1.7106803981283751E-5</c:v>
                </c:pt>
                <c:pt idx="95">
                  <c:v>-1.7036735980885534E-5</c:v>
                </c:pt>
                <c:pt idx="96">
                  <c:v>-1.6965930422588388E-5</c:v>
                </c:pt>
                <c:pt idx="97">
                  <c:v>-1.6894387306392312E-5</c:v>
                </c:pt>
                <c:pt idx="98">
                  <c:v>-1.6822106632297307E-5</c:v>
                </c:pt>
                <c:pt idx="99">
                  <c:v>-1.6749088400303376E-5</c:v>
                </c:pt>
                <c:pt idx="100">
                  <c:v>-1.6675332610410516E-5</c:v>
                </c:pt>
                <c:pt idx="101">
                  <c:v>-1.6600839262618725E-5</c:v>
                </c:pt>
                <c:pt idx="102">
                  <c:v>-1.6525608356928007E-5</c:v>
                </c:pt>
                <c:pt idx="103">
                  <c:v>-1.6449639893338361E-5</c:v>
                </c:pt>
                <c:pt idx="104">
                  <c:v>-1.6372933871849787E-5</c:v>
                </c:pt>
                <c:pt idx="105">
                  <c:v>-1.6295490292462282E-5</c:v>
                </c:pt>
                <c:pt idx="106">
                  <c:v>-1.6217309155175849E-5</c:v>
                </c:pt>
                <c:pt idx="107">
                  <c:v>-1.6138390459990489E-5</c:v>
                </c:pt>
                <c:pt idx="108">
                  <c:v>-1.6058734206906197E-5</c:v>
                </c:pt>
                <c:pt idx="109">
                  <c:v>-1.5978340395922978E-5</c:v>
                </c:pt>
                <c:pt idx="110">
                  <c:v>-1.5897209027040831E-5</c:v>
                </c:pt>
                <c:pt idx="111">
                  <c:v>-1.5815340100259756E-5</c:v>
                </c:pt>
                <c:pt idx="112">
                  <c:v>-1.5732733615579751E-5</c:v>
                </c:pt>
                <c:pt idx="113">
                  <c:v>-1.5649389573000817E-5</c:v>
                </c:pt>
                <c:pt idx="114">
                  <c:v>-1.5565307972522956E-5</c:v>
                </c:pt>
                <c:pt idx="115">
                  <c:v>-1.5480488814146167E-5</c:v>
                </c:pt>
                <c:pt idx="116">
                  <c:v>-1.5394932097870447E-5</c:v>
                </c:pt>
                <c:pt idx="117">
                  <c:v>-1.5308637823695799E-5</c:v>
                </c:pt>
                <c:pt idx="118">
                  <c:v>-1.5221605991622224E-5</c:v>
                </c:pt>
                <c:pt idx="119">
                  <c:v>-1.5133836601649721E-5</c:v>
                </c:pt>
                <c:pt idx="120">
                  <c:v>-1.5045329653778287E-5</c:v>
                </c:pt>
                <c:pt idx="121">
                  <c:v>-1.4956085148007925E-5</c:v>
                </c:pt>
                <c:pt idx="122">
                  <c:v>-1.4866103084338635E-5</c:v>
                </c:pt>
                <c:pt idx="123">
                  <c:v>-1.4775383462770416E-5</c:v>
                </c:pt>
                <c:pt idx="124">
                  <c:v>-1.4683926283303269E-5</c:v>
                </c:pt>
                <c:pt idx="125">
                  <c:v>-1.4591731545937193E-5</c:v>
                </c:pt>
                <c:pt idx="126">
                  <c:v>-1.4498799250672187E-5</c:v>
                </c:pt>
                <c:pt idx="127">
                  <c:v>-1.4405129397508254E-5</c:v>
                </c:pt>
                <c:pt idx="128">
                  <c:v>-1.4310721986445391E-5</c:v>
                </c:pt>
                <c:pt idx="129">
                  <c:v>-1.4215577017483601E-5</c:v>
                </c:pt>
                <c:pt idx="130">
                  <c:v>-1.4119694490622882E-5</c:v>
                </c:pt>
                <c:pt idx="131">
                  <c:v>-1.4023074405863233E-5</c:v>
                </c:pt>
                <c:pt idx="132">
                  <c:v>-1.3925716763204656E-5</c:v>
                </c:pt>
                <c:pt idx="133">
                  <c:v>-1.3827621562647151E-5</c:v>
                </c:pt>
                <c:pt idx="134">
                  <c:v>-1.3728788804190719E-5</c:v>
                </c:pt>
                <c:pt idx="135">
                  <c:v>-1.3629218487835355E-5</c:v>
                </c:pt>
                <c:pt idx="136">
                  <c:v>-1.3528910613581064E-5</c:v>
                </c:pt>
                <c:pt idx="137">
                  <c:v>-1.3427865181427845E-5</c:v>
                </c:pt>
                <c:pt idx="138">
                  <c:v>-1.3326082191375699E-5</c:v>
                </c:pt>
                <c:pt idx="139">
                  <c:v>-1.3223561643424621E-5</c:v>
                </c:pt>
                <c:pt idx="140">
                  <c:v>-1.3120303537574615E-5</c:v>
                </c:pt>
                <c:pt idx="141">
                  <c:v>-1.3016307873825682E-5</c:v>
                </c:pt>
                <c:pt idx="142">
                  <c:v>-1.2911574652177818E-5</c:v>
                </c:pt>
                <c:pt idx="143">
                  <c:v>-1.2806103872631027E-5</c:v>
                </c:pt>
                <c:pt idx="144">
                  <c:v>-1.2699895535185308E-5</c:v>
                </c:pt>
                <c:pt idx="145">
                  <c:v>-1.259294963984066E-5</c:v>
                </c:pt>
                <c:pt idx="146">
                  <c:v>-1.2485266186597083E-5</c:v>
                </c:pt>
                <c:pt idx="147">
                  <c:v>-1.2376845175454577E-5</c:v>
                </c:pt>
                <c:pt idx="148">
                  <c:v>-1.2267686606413141E-5</c:v>
                </c:pt>
                <c:pt idx="149">
                  <c:v>-1.215779047947278E-5</c:v>
                </c:pt>
                <c:pt idx="150">
                  <c:v>-1.2047156794633487E-5</c:v>
                </c:pt>
                <c:pt idx="151">
                  <c:v>-1.1935785551895268E-5</c:v>
                </c:pt>
                <c:pt idx="152">
                  <c:v>-1.182367675125812E-5</c:v>
                </c:pt>
                <c:pt idx="153">
                  <c:v>-1.1710830392722042E-5</c:v>
                </c:pt>
                <c:pt idx="154">
                  <c:v>-1.1597246476287035E-5</c:v>
                </c:pt>
                <c:pt idx="155">
                  <c:v>-1.14829250019531E-5</c:v>
                </c:pt>
                <c:pt idx="156">
                  <c:v>-1.1367865969720238E-5</c:v>
                </c:pt>
                <c:pt idx="157">
                  <c:v>-1.1252069379588446E-5</c:v>
                </c:pt>
                <c:pt idx="158">
                  <c:v>-1.1135535231557725E-5</c:v>
                </c:pt>
                <c:pt idx="159">
                  <c:v>-1.1018263525628077E-5</c:v>
                </c:pt>
                <c:pt idx="160">
                  <c:v>-1.0900254261799499E-5</c:v>
                </c:pt>
                <c:pt idx="161">
                  <c:v>-1.0781507440071993E-5</c:v>
                </c:pt>
                <c:pt idx="162">
                  <c:v>-1.0662023060445557E-5</c:v>
                </c:pt>
                <c:pt idx="163">
                  <c:v>-1.0541801122920194E-5</c:v>
                </c:pt>
                <c:pt idx="164">
                  <c:v>-1.0420841627495903E-5</c:v>
                </c:pt>
                <c:pt idx="165">
                  <c:v>-1.0299144574172682E-5</c:v>
                </c:pt>
                <c:pt idx="166">
                  <c:v>-1.0176709962950533E-5</c:v>
                </c:pt>
                <c:pt idx="167">
                  <c:v>-1.0053537793829455E-5</c:v>
                </c:pt>
                <c:pt idx="168">
                  <c:v>-9.9296280668094481E-6</c:v>
                </c:pt>
                <c:pt idx="169">
                  <c:v>-9.8049807818905135E-6</c:v>
                </c:pt>
                <c:pt idx="170">
                  <c:v>-9.6795959390726494E-6</c:v>
                </c:pt>
                <c:pt idx="171">
                  <c:v>-9.5534735383558576E-6</c:v>
                </c:pt>
                <c:pt idx="172">
                  <c:v>-9.4266135797401364E-6</c:v>
                </c:pt>
                <c:pt idx="173">
                  <c:v>-9.2990160632254859E-6</c:v>
                </c:pt>
                <c:pt idx="174">
                  <c:v>-9.1706809888119075E-6</c:v>
                </c:pt>
                <c:pt idx="175">
                  <c:v>-9.0416083564994015E-6</c:v>
                </c:pt>
                <c:pt idx="176">
                  <c:v>-8.9117981662879661E-6</c:v>
                </c:pt>
                <c:pt idx="177">
                  <c:v>-8.7812504181776029E-6</c:v>
                </c:pt>
                <c:pt idx="178">
                  <c:v>-8.6499651121683087E-6</c:v>
                </c:pt>
                <c:pt idx="179">
                  <c:v>-8.5179422482600884E-6</c:v>
                </c:pt>
                <c:pt idx="180">
                  <c:v>-8.385181826452937E-6</c:v>
                </c:pt>
                <c:pt idx="181">
                  <c:v>-8.2525191397394448E-6</c:v>
                </c:pt>
                <c:pt idx="182">
                  <c:v>-8.1199541881196066E-6</c:v>
                </c:pt>
                <c:pt idx="183">
                  <c:v>-7.9874869715934275E-6</c:v>
                </c:pt>
                <c:pt idx="184">
                  <c:v>-7.8551174901609042E-6</c:v>
                </c:pt>
                <c:pt idx="185">
                  <c:v>-7.72284574382204E-6</c:v>
                </c:pt>
                <c:pt idx="186">
                  <c:v>-7.5906717325768332E-6</c:v>
                </c:pt>
                <c:pt idx="187">
                  <c:v>-7.4585954564252822E-6</c:v>
                </c:pt>
                <c:pt idx="188">
                  <c:v>-7.3266169153673869E-6</c:v>
                </c:pt>
                <c:pt idx="189">
                  <c:v>-7.1947361094031491E-6</c:v>
                </c:pt>
                <c:pt idx="190">
                  <c:v>-7.0629530385325704E-6</c:v>
                </c:pt>
                <c:pt idx="191">
                  <c:v>-6.9312677027556474E-6</c:v>
                </c:pt>
                <c:pt idx="192">
                  <c:v>-6.7996801020723818E-6</c:v>
                </c:pt>
                <c:pt idx="193">
                  <c:v>-6.668190236482772E-6</c:v>
                </c:pt>
                <c:pt idx="194">
                  <c:v>-6.5367981059868214E-6</c:v>
                </c:pt>
                <c:pt idx="195">
                  <c:v>-6.4055037105845265E-6</c:v>
                </c:pt>
                <c:pt idx="196">
                  <c:v>-6.274307050275889E-6</c:v>
                </c:pt>
                <c:pt idx="197">
                  <c:v>-6.1432081250609072E-6</c:v>
                </c:pt>
                <c:pt idx="198">
                  <c:v>-6.0122069349395829E-6</c:v>
                </c:pt>
                <c:pt idx="199">
                  <c:v>-5.881303479911916E-6</c:v>
                </c:pt>
                <c:pt idx="200">
                  <c:v>-5.7504977599779066E-6</c:v>
                </c:pt>
                <c:pt idx="201">
                  <c:v>-5.6197897751375546E-6</c:v>
                </c:pt>
                <c:pt idx="202">
                  <c:v>-5.4891795253908583E-6</c:v>
                </c:pt>
                <c:pt idx="203">
                  <c:v>-5.3586670107378195E-6</c:v>
                </c:pt>
                <c:pt idx="204">
                  <c:v>-5.2282522311784398E-6</c:v>
                </c:pt>
                <c:pt idx="205">
                  <c:v>-5.0979351867127158E-6</c:v>
                </c:pt>
                <c:pt idx="206">
                  <c:v>-4.9677158773406476E-6</c:v>
                </c:pt>
                <c:pt idx="207">
                  <c:v>-4.8375943030622352E-6</c:v>
                </c:pt>
                <c:pt idx="208">
                  <c:v>-4.7075704638774818E-6</c:v>
                </c:pt>
                <c:pt idx="209">
                  <c:v>-4.5776443597863842E-6</c:v>
                </c:pt>
                <c:pt idx="210">
                  <c:v>-4.4478159907889457E-6</c:v>
                </c:pt>
                <c:pt idx="211">
                  <c:v>-4.318085356885163E-6</c:v>
                </c:pt>
                <c:pt idx="212">
                  <c:v>-4.1884524580750394E-6</c:v>
                </c:pt>
                <c:pt idx="213">
                  <c:v>-4.0589172943585716E-6</c:v>
                </c:pt>
                <c:pt idx="214">
                  <c:v>-3.9294798657357594E-6</c:v>
                </c:pt>
                <c:pt idx="215">
                  <c:v>-3.8001401722066031E-6</c:v>
                </c:pt>
                <c:pt idx="216">
                  <c:v>-3.6708982137711058E-6</c:v>
                </c:pt>
                <c:pt idx="217">
                  <c:v>-3.5417539904292643E-6</c:v>
                </c:pt>
                <c:pt idx="218">
                  <c:v>-3.4127075021810819E-6</c:v>
                </c:pt>
                <c:pt idx="219">
                  <c:v>-3.2837587490265553E-6</c:v>
                </c:pt>
                <c:pt idx="220">
                  <c:v>-3.1549077309656844E-6</c:v>
                </c:pt>
                <c:pt idx="221">
                  <c:v>-3.026154447998476E-6</c:v>
                </c:pt>
                <c:pt idx="222">
                  <c:v>-2.89749890012492E-6</c:v>
                </c:pt>
                <c:pt idx="223">
                  <c:v>-2.7689410873450231E-6</c:v>
                </c:pt>
                <c:pt idx="224">
                  <c:v>-2.6404810096587786E-6</c:v>
                </c:pt>
                <c:pt idx="225">
                  <c:v>-2.5121186670661932E-6</c:v>
                </c:pt>
                <c:pt idx="226">
                  <c:v>-2.3838540595672669E-6</c:v>
                </c:pt>
                <c:pt idx="227">
                  <c:v>-2.2556871871619998E-6</c:v>
                </c:pt>
                <c:pt idx="228">
                  <c:v>-2.127618049850385E-6</c:v>
                </c:pt>
                <c:pt idx="229">
                  <c:v>-1.9996466476324259E-6</c:v>
                </c:pt>
                <c:pt idx="230">
                  <c:v>-1.8717729805081294E-6</c:v>
                </c:pt>
                <c:pt idx="231">
                  <c:v>-1.7439970484774886E-6</c:v>
                </c:pt>
                <c:pt idx="232">
                  <c:v>-1.6163188515405036E-6</c:v>
                </c:pt>
                <c:pt idx="233">
                  <c:v>-1.4887383896971742E-6</c:v>
                </c:pt>
                <c:pt idx="234">
                  <c:v>-1.3612556629475007E-6</c:v>
                </c:pt>
                <c:pt idx="235">
                  <c:v>-1.2338706712914896E-6</c:v>
                </c:pt>
                <c:pt idx="236">
                  <c:v>-1.1065834147291309E-6</c:v>
                </c:pt>
                <c:pt idx="237">
                  <c:v>-9.7939389326043137E-7</c:v>
                </c:pt>
                <c:pt idx="238">
                  <c:v>-8.5230210688538754E-7</c:v>
                </c:pt>
                <c:pt idx="239">
                  <c:v>-7.2530805560400285E-7</c:v>
                </c:pt>
                <c:pt idx="240">
                  <c:v>-5.984117394162739E-7</c:v>
                </c:pt>
                <c:pt idx="241">
                  <c:v>-4.7161315832220407E-7</c:v>
                </c:pt>
                <c:pt idx="242">
                  <c:v>-3.449123123217866E-7</c:v>
                </c:pt>
                <c:pt idx="243">
                  <c:v>-2.1830920141502826E-7</c:v>
                </c:pt>
                <c:pt idx="244">
                  <c:v>-9.1803825601929055E-8</c:v>
                </c:pt>
                <c:pt idx="245">
                  <c:v>3.4603815117514414E-8</c:v>
                </c:pt>
                <c:pt idx="246">
                  <c:v>1.6091372074330214E-7</c:v>
                </c:pt>
                <c:pt idx="247">
                  <c:v>2.8712589127543074E-7</c:v>
                </c:pt>
                <c:pt idx="248">
                  <c:v>4.1324032671390359E-7</c:v>
                </c:pt>
                <c:pt idx="249">
                  <c:v>5.3925702705871732E-7</c:v>
                </c:pt>
                <c:pt idx="250">
                  <c:v>6.6517599230987869E-7</c:v>
                </c:pt>
                <c:pt idx="251">
                  <c:v>7.9099722246738093E-7</c:v>
                </c:pt>
                <c:pt idx="252">
                  <c:v>9.1672071753122404E-7</c:v>
                </c:pt>
                <c:pt idx="253">
                  <c:v>1.0423464775014114E-6</c:v>
                </c:pt>
                <c:pt idx="254">
                  <c:v>1.167874502377943E-6</c:v>
                </c:pt>
                <c:pt idx="255">
                  <c:v>1.2933047921608155E-6</c:v>
                </c:pt>
                <c:pt idx="256">
                  <c:v>1.4186373468500323E-6</c:v>
                </c:pt>
                <c:pt idx="257">
                  <c:v>1.5438721664455933E-6</c:v>
                </c:pt>
                <c:pt idx="258">
                  <c:v>1.6690092509474952E-6</c:v>
                </c:pt>
                <c:pt idx="259">
                  <c:v>1.794048600355738E-6</c:v>
                </c:pt>
                <c:pt idx="260">
                  <c:v>1.9189902146703284E-6</c:v>
                </c:pt>
                <c:pt idx="261">
                  <c:v>2.0438340938912596E-6</c:v>
                </c:pt>
                <c:pt idx="262">
                  <c:v>2.1685802380185352E-6</c:v>
                </c:pt>
                <c:pt idx="263">
                  <c:v>2.2932286470521516E-6</c:v>
                </c:pt>
                <c:pt idx="264">
                  <c:v>2.4177793209921122E-6</c:v>
                </c:pt>
                <c:pt idx="265">
                  <c:v>2.5422322598384171E-6</c:v>
                </c:pt>
                <c:pt idx="266">
                  <c:v>2.6665874635910629E-6</c:v>
                </c:pt>
                <c:pt idx="267">
                  <c:v>2.7908449322500496E-6</c:v>
                </c:pt>
                <c:pt idx="268">
                  <c:v>2.9150046658153839E-6</c:v>
                </c:pt>
                <c:pt idx="269">
                  <c:v>3.0390666642870591E-6</c:v>
                </c:pt>
                <c:pt idx="270">
                  <c:v>3.1630309276650785E-6</c:v>
                </c:pt>
                <c:pt idx="271">
                  <c:v>3.2868974559494388E-6</c:v>
                </c:pt>
                <c:pt idx="272">
                  <c:v>3.4106662491401434E-6</c:v>
                </c:pt>
                <c:pt idx="273">
                  <c:v>3.5343373072371888E-6</c:v>
                </c:pt>
                <c:pt idx="274">
                  <c:v>3.6579106302405819E-6</c:v>
                </c:pt>
                <c:pt idx="275">
                  <c:v>3.7813862181503125E-6</c:v>
                </c:pt>
                <c:pt idx="276">
                  <c:v>3.9047640709663873E-6</c:v>
                </c:pt>
                <c:pt idx="277">
                  <c:v>4.0280441886888064E-6</c:v>
                </c:pt>
                <c:pt idx="278">
                  <c:v>4.1512265713175663E-6</c:v>
                </c:pt>
                <c:pt idx="279">
                  <c:v>4.2743112188526705E-6</c:v>
                </c:pt>
                <c:pt idx="280">
                  <c:v>4.397298131294119E-6</c:v>
                </c:pt>
                <c:pt idx="281">
                  <c:v>4.5201873086419083E-6</c:v>
                </c:pt>
                <c:pt idx="282">
                  <c:v>4.6429787508960419E-6</c:v>
                </c:pt>
                <c:pt idx="283">
                  <c:v>4.7656724580565198E-6</c:v>
                </c:pt>
                <c:pt idx="284">
                  <c:v>4.8882684301233419E-6</c:v>
                </c:pt>
                <c:pt idx="285">
                  <c:v>5.0107666670965082E-6</c:v>
                </c:pt>
                <c:pt idx="286">
                  <c:v>5.1331671689760155E-6</c:v>
                </c:pt>
                <c:pt idx="287">
                  <c:v>5.2554699357618636E-6</c:v>
                </c:pt>
                <c:pt idx="288">
                  <c:v>5.3776749674540526E-6</c:v>
                </c:pt>
                <c:pt idx="289">
                  <c:v>5.4997822640525858E-6</c:v>
                </c:pt>
                <c:pt idx="290">
                  <c:v>5.6217918255574633E-6</c:v>
                </c:pt>
                <c:pt idx="291">
                  <c:v>5.7437036519686851E-6</c:v>
                </c:pt>
                <c:pt idx="292">
                  <c:v>5.8655177432862511E-6</c:v>
                </c:pt>
                <c:pt idx="293">
                  <c:v>5.987234099510158E-6</c:v>
                </c:pt>
                <c:pt idx="294">
                  <c:v>6.1088527206404091E-6</c:v>
                </c:pt>
                <c:pt idx="295">
                  <c:v>6.2303736066770045E-6</c:v>
                </c:pt>
                <c:pt idx="296">
                  <c:v>6.3517967576199374E-6</c:v>
                </c:pt>
                <c:pt idx="297">
                  <c:v>6.4731221734692145E-6</c:v>
                </c:pt>
                <c:pt idx="298">
                  <c:v>6.5943498542248359E-6</c:v>
                </c:pt>
                <c:pt idx="299">
                  <c:v>6.7154797998868016E-6</c:v>
                </c:pt>
                <c:pt idx="300">
                  <c:v>6.8365120104551081E-6</c:v>
                </c:pt>
                <c:pt idx="301">
                  <c:v>6.9574464859297589E-6</c:v>
                </c:pt>
                <c:pt idx="302">
                  <c:v>7.0782832263107539E-6</c:v>
                </c:pt>
                <c:pt idx="303">
                  <c:v>7.1990222315980932E-6</c:v>
                </c:pt>
                <c:pt idx="304">
                  <c:v>7.3196635017917768E-6</c:v>
                </c:pt>
                <c:pt idx="305">
                  <c:v>7.4402070368917978E-6</c:v>
                </c:pt>
                <c:pt idx="306">
                  <c:v>7.5606528368981597E-6</c:v>
                </c:pt>
                <c:pt idx="307">
                  <c:v>7.6810009018108693E-6</c:v>
                </c:pt>
                <c:pt idx="308">
                  <c:v>7.8012512316299197E-6</c:v>
                </c:pt>
                <c:pt idx="309">
                  <c:v>7.9214038263553144E-6</c:v>
                </c:pt>
                <c:pt idx="310">
                  <c:v>8.0414586859870534E-6</c:v>
                </c:pt>
                <c:pt idx="311">
                  <c:v>8.1614158105251332E-6</c:v>
                </c:pt>
                <c:pt idx="312">
                  <c:v>8.2812751999695607E-6</c:v>
                </c:pt>
                <c:pt idx="313">
                  <c:v>8.401036854320329E-6</c:v>
                </c:pt>
                <c:pt idx="314">
                  <c:v>8.5207007735774348E-6</c:v>
                </c:pt>
                <c:pt idx="315">
                  <c:v>8.6402669577408849E-6</c:v>
                </c:pt>
                <c:pt idx="316">
                  <c:v>8.7597354068106792E-6</c:v>
                </c:pt>
                <c:pt idx="317">
                  <c:v>8.8791061207868178E-6</c:v>
                </c:pt>
                <c:pt idx="318">
                  <c:v>8.9983790996693007E-6</c:v>
                </c:pt>
                <c:pt idx="319">
                  <c:v>9.1175543434581244E-6</c:v>
                </c:pt>
                <c:pt idx="320">
                  <c:v>9.2366318521532923E-6</c:v>
                </c:pt>
                <c:pt idx="321">
                  <c:v>9.3556116257548046E-6</c:v>
                </c:pt>
                <c:pt idx="322">
                  <c:v>9.4744936642626611E-6</c:v>
                </c:pt>
                <c:pt idx="323">
                  <c:v>9.5932779676768551E-6</c:v>
                </c:pt>
                <c:pt idx="324">
                  <c:v>9.7119645359973933E-6</c:v>
                </c:pt>
                <c:pt idx="325">
                  <c:v>9.8305533692242758E-6</c:v>
                </c:pt>
                <c:pt idx="326">
                  <c:v>9.9490444673574992E-6</c:v>
                </c:pt>
                <c:pt idx="327">
                  <c:v>1.0067437830397067E-5</c:v>
                </c:pt>
                <c:pt idx="328">
                  <c:v>1.0185733458342982E-5</c:v>
                </c:pt>
                <c:pt idx="329">
                  <c:v>1.0303931351195235E-5</c:v>
                </c:pt>
                <c:pt idx="330">
                  <c:v>1.0422031508953835E-5</c:v>
                </c:pt>
                <c:pt idx="331">
                  <c:v>1.0540033931618776E-5</c:v>
                </c:pt>
                <c:pt idx="332">
                  <c:v>1.0657938619190059E-5</c:v>
                </c:pt>
                <c:pt idx="333">
                  <c:v>1.0775745571667682E-5</c:v>
                </c:pt>
                <c:pt idx="334">
                  <c:v>1.0893454789051652E-5</c:v>
                </c:pt>
                <c:pt idx="335">
                  <c:v>1.1011066271341964E-5</c:v>
                </c:pt>
                <c:pt idx="336">
                  <c:v>1.1128580018538616E-5</c:v>
                </c:pt>
                <c:pt idx="337">
                  <c:v>1.1245996030641616E-5</c:v>
                </c:pt>
                <c:pt idx="338">
                  <c:v>1.1363314307650957E-5</c:v>
                </c:pt>
                <c:pt idx="339">
                  <c:v>1.1480534849566646E-5</c:v>
                </c:pt>
                <c:pt idx="340">
                  <c:v>1.1597657656388675E-5</c:v>
                </c:pt>
                <c:pt idx="341">
                  <c:v>1.1714682728117039E-5</c:v>
                </c:pt>
                <c:pt idx="342">
                  <c:v>1.183161006475175E-5</c:v>
                </c:pt>
                <c:pt idx="343">
                  <c:v>1.1948439666292809E-5</c:v>
                </c:pt>
                <c:pt idx="344">
                  <c:v>1.2065171532740202E-5</c:v>
                </c:pt>
                <c:pt idx="345">
                  <c:v>1.2181805664093949E-5</c:v>
                </c:pt>
                <c:pt idx="346">
                  <c:v>1.229834206035403E-5</c:v>
                </c:pt>
                <c:pt idx="347">
                  <c:v>1.2414780721520459E-5</c:v>
                </c:pt>
                <c:pt idx="348">
                  <c:v>1.2531121647593236E-5</c:v>
                </c:pt>
                <c:pt idx="349">
                  <c:v>1.2647364838572347E-5</c:v>
                </c:pt>
                <c:pt idx="350">
                  <c:v>1.2763510294457805E-5</c:v>
                </c:pt>
                <c:pt idx="351">
                  <c:v>1.2879558015249605E-5</c:v>
                </c:pt>
                <c:pt idx="352">
                  <c:v>1.2995508000947745E-5</c:v>
                </c:pt>
                <c:pt idx="353">
                  <c:v>1.3111360251552226E-5</c:v>
                </c:pt>
                <c:pt idx="354">
                  <c:v>1.3227114767063055E-5</c:v>
                </c:pt>
                <c:pt idx="355">
                  <c:v>1.3342771547480231E-5</c:v>
                </c:pt>
                <c:pt idx="356">
                  <c:v>1.3458330592803748E-5</c:v>
                </c:pt>
                <c:pt idx="357">
                  <c:v>1.3573791903033606E-5</c:v>
                </c:pt>
                <c:pt idx="358">
                  <c:v>1.3689155478169805E-5</c:v>
                </c:pt>
                <c:pt idx="359">
                  <c:v>1.3804421318212352E-5</c:v>
                </c:pt>
                <c:pt idx="360">
                  <c:v>1.3919589423161233E-5</c:v>
                </c:pt>
                <c:pt idx="361">
                  <c:v>1.4034659793016461E-5</c:v>
                </c:pt>
                <c:pt idx="362">
                  <c:v>1.4149632427778037E-5</c:v>
                </c:pt>
                <c:pt idx="363">
                  <c:v>1.4264507327445947E-5</c:v>
                </c:pt>
                <c:pt idx="364">
                  <c:v>1.4379284492020212E-5</c:v>
                </c:pt>
                <c:pt idx="365">
                  <c:v>1.449396392150081E-5</c:v>
                </c:pt>
                <c:pt idx="366">
                  <c:v>1.4608545615887757E-5</c:v>
                </c:pt>
                <c:pt idx="367">
                  <c:v>1.472302957518105E-5</c:v>
                </c:pt>
                <c:pt idx="368">
                  <c:v>1.4837415799380678E-5</c:v>
                </c:pt>
                <c:pt idx="369">
                  <c:v>1.4951704288486647E-5</c:v>
                </c:pt>
                <c:pt idx="370">
                  <c:v>1.5065895042498964E-5</c:v>
                </c:pt>
                <c:pt idx="371">
                  <c:v>1.5179988061417621E-5</c:v>
                </c:pt>
                <c:pt idx="372">
                  <c:v>1.5293983345242626E-5</c:v>
                </c:pt>
                <c:pt idx="373">
                  <c:v>1.5407880893973972E-5</c:v>
                </c:pt>
                <c:pt idx="374">
                  <c:v>1.5521680707611659E-5</c:v>
                </c:pt>
                <c:pt idx="375">
                  <c:v>1.5635382786155693E-5</c:v>
                </c:pt>
                <c:pt idx="376">
                  <c:v>1.5748987129606069E-5</c:v>
                </c:pt>
                <c:pt idx="377">
                  <c:v>1.5862493737962785E-5</c:v>
                </c:pt>
                <c:pt idx="378">
                  <c:v>1.5975902611225842E-5</c:v>
                </c:pt>
                <c:pt idx="379">
                  <c:v>1.6089213749395247E-5</c:v>
                </c:pt>
                <c:pt idx="380">
                  <c:v>1.6202427152470992E-5</c:v>
                </c:pt>
                <c:pt idx="381">
                  <c:v>1.6315542820453079E-5</c:v>
                </c:pt>
                <c:pt idx="382">
                  <c:v>1.6428560753341513E-5</c:v>
                </c:pt>
                <c:pt idx="383">
                  <c:v>1.6541480951136288E-5</c:v>
                </c:pt>
                <c:pt idx="384">
                  <c:v>1.665430341383741E-5</c:v>
                </c:pt>
                <c:pt idx="385">
                  <c:v>1.6767028141444874E-5</c:v>
                </c:pt>
                <c:pt idx="386">
                  <c:v>1.6879655133958671E-5</c:v>
                </c:pt>
                <c:pt idx="387">
                  <c:v>1.6992184391378816E-5</c:v>
                </c:pt>
                <c:pt idx="388">
                  <c:v>1.7104615913705309E-5</c:v>
                </c:pt>
                <c:pt idx="389">
                  <c:v>1.7216949700938143E-5</c:v>
                </c:pt>
                <c:pt idx="390">
                  <c:v>1.7329185753077318E-5</c:v>
                </c:pt>
                <c:pt idx="391">
                  <c:v>1.7441324070122833E-5</c:v>
                </c:pt>
                <c:pt idx="392">
                  <c:v>1.7553364652074696E-5</c:v>
                </c:pt>
                <c:pt idx="393">
                  <c:v>1.7665307498932907E-5</c:v>
                </c:pt>
                <c:pt idx="394">
                  <c:v>1.7777152610697458E-5</c:v>
                </c:pt>
                <c:pt idx="395">
                  <c:v>1.7888899987368344E-5</c:v>
                </c:pt>
                <c:pt idx="396">
                  <c:v>1.8000549628945577E-5</c:v>
                </c:pt>
                <c:pt idx="397">
                  <c:v>1.8112101535429152E-5</c:v>
                </c:pt>
                <c:pt idx="398">
                  <c:v>1.8223555706819074E-5</c:v>
                </c:pt>
                <c:pt idx="399">
                  <c:v>1.8334912143115336E-5</c:v>
                </c:pt>
                <c:pt idx="400">
                  <c:v>1.844617084431794E-5</c:v>
                </c:pt>
                <c:pt idx="401">
                  <c:v>1.8557331810426891E-5</c:v>
                </c:pt>
                <c:pt idx="402">
                  <c:v>1.8668395041442183E-5</c:v>
                </c:pt>
                <c:pt idx="403">
                  <c:v>1.8779360537363823E-5</c:v>
                </c:pt>
                <c:pt idx="404">
                  <c:v>1.8890228298191797E-5</c:v>
                </c:pt>
                <c:pt idx="405">
                  <c:v>1.9000998323926112E-5</c:v>
                </c:pt>
                <c:pt idx="406">
                  <c:v>1.9111670614566774E-5</c:v>
                </c:pt>
                <c:pt idx="407">
                  <c:v>1.9222245170113784E-5</c:v>
                </c:pt>
                <c:pt idx="408">
                  <c:v>1.9332721990567135E-5</c:v>
                </c:pt>
                <c:pt idx="409">
                  <c:v>1.9443101075926827E-5</c:v>
                </c:pt>
                <c:pt idx="410">
                  <c:v>1.9553382426192859E-5</c:v>
                </c:pt>
                <c:pt idx="411">
                  <c:v>1.966356604136524E-5</c:v>
                </c:pt>
                <c:pt idx="412">
                  <c:v>1.9773651921443968E-5</c:v>
                </c:pt>
                <c:pt idx="413">
                  <c:v>1.988364006642903E-5</c:v>
                </c:pt>
                <c:pt idx="414">
                  <c:v>1.9993530476320433E-5</c:v>
                </c:pt>
                <c:pt idx="415">
                  <c:v>2.0103323151118183E-5</c:v>
                </c:pt>
                <c:pt idx="416">
                  <c:v>2.0213018090822275E-5</c:v>
                </c:pt>
                <c:pt idx="417">
                  <c:v>2.0322615295432714E-5</c:v>
                </c:pt>
                <c:pt idx="418">
                  <c:v>2.0432114764949494E-5</c:v>
                </c:pt>
                <c:pt idx="419">
                  <c:v>2.0541516499372614E-5</c:v>
                </c:pt>
                <c:pt idx="420">
                  <c:v>2.0650820498702083E-5</c:v>
                </c:pt>
                <c:pt idx="421">
                  <c:v>2.0760026762937892E-5</c:v>
                </c:pt>
                <c:pt idx="422">
                  <c:v>2.0869135292080042E-5</c:v>
                </c:pt>
                <c:pt idx="423">
                  <c:v>2.0978146086128533E-5</c:v>
                </c:pt>
                <c:pt idx="424">
                  <c:v>2.1087059145083372E-5</c:v>
                </c:pt>
                <c:pt idx="425">
                  <c:v>2.1195874468944552E-5</c:v>
                </c:pt>
                <c:pt idx="426">
                  <c:v>2.1304592057712072E-5</c:v>
                </c:pt>
                <c:pt idx="427">
                  <c:v>2.141321191138594E-5</c:v>
                </c:pt>
                <c:pt idx="428">
                  <c:v>2.1521734029966149E-5</c:v>
                </c:pt>
                <c:pt idx="429">
                  <c:v>2.1630158413452706E-5</c:v>
                </c:pt>
                <c:pt idx="430">
                  <c:v>2.1738485061845603E-5</c:v>
                </c:pt>
                <c:pt idx="431">
                  <c:v>2.1846713975144835E-5</c:v>
                </c:pt>
                <c:pt idx="432">
                  <c:v>2.1954845153350414E-5</c:v>
                </c:pt>
                <c:pt idx="433">
                  <c:v>2.2062878596462341E-5</c:v>
                </c:pt>
                <c:pt idx="434">
                  <c:v>2.2170814304480609E-5</c:v>
                </c:pt>
                <c:pt idx="435">
                  <c:v>2.2278652277405217E-5</c:v>
                </c:pt>
                <c:pt idx="436">
                  <c:v>2.2386392515236167E-5</c:v>
                </c:pt>
                <c:pt idx="437">
                  <c:v>2.2494035017973464E-5</c:v>
                </c:pt>
                <c:pt idx="438">
                  <c:v>2.2601579785617109E-5</c:v>
                </c:pt>
                <c:pt idx="439">
                  <c:v>2.2709026818167094E-5</c:v>
                </c:pt>
                <c:pt idx="440">
                  <c:v>2.2816376115623414E-5</c:v>
                </c:pt>
                <c:pt idx="441">
                  <c:v>2.2923627677986082E-5</c:v>
                </c:pt>
                <c:pt idx="442">
                  <c:v>2.303078150525509E-5</c:v>
                </c:pt>
                <c:pt idx="443">
                  <c:v>2.3137837597430446E-5</c:v>
                </c:pt>
                <c:pt idx="444">
                  <c:v>2.3244795954512143E-5</c:v>
                </c:pt>
                <c:pt idx="445">
                  <c:v>2.335165657650018E-5</c:v>
                </c:pt>
                <c:pt idx="446">
                  <c:v>2.3458419463394565E-5</c:v>
                </c:pt>
                <c:pt idx="447">
                  <c:v>2.3565084615195292E-5</c:v>
                </c:pt>
                <c:pt idx="448">
                  <c:v>2.3671652031902365E-5</c:v>
                </c:pt>
                <c:pt idx="449">
                  <c:v>2.3778121713515773E-5</c:v>
                </c:pt>
                <c:pt idx="450">
                  <c:v>2.3182519908229359E-5</c:v>
                </c:pt>
                <c:pt idx="451">
                  <c:v>2.2590227001861202E-5</c:v>
                </c:pt>
                <c:pt idx="452">
                  <c:v>2.2001242994411303E-5</c:v>
                </c:pt>
                <c:pt idx="453">
                  <c:v>2.1415567885879655E-5</c:v>
                </c:pt>
                <c:pt idx="454">
                  <c:v>2.0833201676266272E-5</c:v>
                </c:pt>
                <c:pt idx="455">
                  <c:v>2.0254144365571146E-5</c:v>
                </c:pt>
                <c:pt idx="456">
                  <c:v>1.9678395953794278E-5</c:v>
                </c:pt>
                <c:pt idx="457">
                  <c:v>1.9105956440935675E-5</c:v>
                </c:pt>
                <c:pt idx="458">
                  <c:v>1.8536825826995323E-5</c:v>
                </c:pt>
                <c:pt idx="459">
                  <c:v>1.7971004111973228E-5</c:v>
                </c:pt>
                <c:pt idx="460">
                  <c:v>1.7408491295869391E-5</c:v>
                </c:pt>
                <c:pt idx="461">
                  <c:v>1.6849287378683812E-5</c:v>
                </c:pt>
                <c:pt idx="462">
                  <c:v>1.6293392360416497E-5</c:v>
                </c:pt>
                <c:pt idx="463">
                  <c:v>1.5740806241067433E-5</c:v>
                </c:pt>
                <c:pt idx="464">
                  <c:v>1.5191529020636627E-5</c:v>
                </c:pt>
                <c:pt idx="465">
                  <c:v>1.4645560699124079E-5</c:v>
                </c:pt>
                <c:pt idx="466">
                  <c:v>1.4102901276529795E-5</c:v>
                </c:pt>
                <c:pt idx="467">
                  <c:v>1.356355075285377E-5</c:v>
                </c:pt>
                <c:pt idx="468">
                  <c:v>1.3027509128095995E-5</c:v>
                </c:pt>
                <c:pt idx="469">
                  <c:v>1.2494776402256477E-5</c:v>
                </c:pt>
                <c:pt idx="470">
                  <c:v>1.1965352575335225E-5</c:v>
                </c:pt>
                <c:pt idx="471">
                  <c:v>1.143923764733223E-5</c:v>
                </c:pt>
                <c:pt idx="472">
                  <c:v>1.0916431618247492E-5</c:v>
                </c:pt>
                <c:pt idx="473">
                  <c:v>1.0396934488081006E-5</c:v>
                </c:pt>
                <c:pt idx="474">
                  <c:v>9.880746256832781E-6</c:v>
                </c:pt>
                <c:pt idx="475">
                  <c:v>9.367866924502817E-6</c:v>
                </c:pt>
                <c:pt idx="476">
                  <c:v>8.8582964910911107E-6</c:v>
                </c:pt>
                <c:pt idx="477">
                  <c:v>8.3520349565976588E-6</c:v>
                </c:pt>
                <c:pt idx="478">
                  <c:v>7.8490823210224647E-6</c:v>
                </c:pt>
                <c:pt idx="479">
                  <c:v>7.3494385843655283E-6</c:v>
                </c:pt>
                <c:pt idx="480">
                  <c:v>6.853103746626853E-6</c:v>
                </c:pt>
                <c:pt idx="481">
                  <c:v>6.3600778078064389E-6</c:v>
                </c:pt>
                <c:pt idx="482">
                  <c:v>5.8703607679042757E-6</c:v>
                </c:pt>
                <c:pt idx="483">
                  <c:v>5.3839526269203736E-6</c:v>
                </c:pt>
                <c:pt idx="484">
                  <c:v>4.9008533848547293E-6</c:v>
                </c:pt>
                <c:pt idx="485">
                  <c:v>4.4210630417073428E-6</c:v>
                </c:pt>
                <c:pt idx="486">
                  <c:v>3.944581597478214E-6</c:v>
                </c:pt>
                <c:pt idx="487">
                  <c:v>3.4714090521673429E-6</c:v>
                </c:pt>
                <c:pt idx="488">
                  <c:v>3.0015454057747296E-6</c:v>
                </c:pt>
                <c:pt idx="489">
                  <c:v>2.5349906583003774E-6</c:v>
                </c:pt>
                <c:pt idx="490">
                  <c:v>2.071744809744283E-6</c:v>
                </c:pt>
                <c:pt idx="491">
                  <c:v>1.6118078601064429E-6</c:v>
                </c:pt>
                <c:pt idx="492">
                  <c:v>1.155179809386864E-6</c:v>
                </c:pt>
                <c:pt idx="493">
                  <c:v>7.0186065758553938E-7</c:v>
                </c:pt>
                <c:pt idx="494">
                  <c:v>2.5185040470247593E-7</c:v>
                </c:pt>
                <c:pt idx="495">
                  <c:v>-1.9485094926232979E-7</c:v>
                </c:pt>
                <c:pt idx="496">
                  <c:v>-6.3824340430887775E-7</c:v>
                </c:pt>
                <c:pt idx="497">
                  <c:v>-1.078326960437168E-6</c:v>
                </c:pt>
                <c:pt idx="498">
                  <c:v>-1.5151016176472005E-6</c:v>
                </c:pt>
                <c:pt idx="499">
                  <c:v>-1.9485673759389752E-6</c:v>
                </c:pt>
                <c:pt idx="500">
                  <c:v>-2.3787242353124922E-6</c:v>
                </c:pt>
                <c:pt idx="501">
                  <c:v>-2.8055721957677514E-6</c:v>
                </c:pt>
                <c:pt idx="502">
                  <c:v>-3.2291112573047495E-6</c:v>
                </c:pt>
                <c:pt idx="503">
                  <c:v>-3.6493414199234933E-6</c:v>
                </c:pt>
                <c:pt idx="504">
                  <c:v>-4.0662626836239793E-6</c:v>
                </c:pt>
                <c:pt idx="505">
                  <c:v>-4.4798750484062042E-6</c:v>
                </c:pt>
                <c:pt idx="506">
                  <c:v>-4.8901785142701747E-6</c:v>
                </c:pt>
                <c:pt idx="507">
                  <c:v>-5.2971730812158841E-6</c:v>
                </c:pt>
                <c:pt idx="508">
                  <c:v>-5.7008587492433357E-6</c:v>
                </c:pt>
                <c:pt idx="509">
                  <c:v>-6.1012355183525296E-6</c:v>
                </c:pt>
                <c:pt idx="510">
                  <c:v>-6.4983033885434675E-6</c:v>
                </c:pt>
                <c:pt idx="511">
                  <c:v>-6.8920623598161459E-6</c:v>
                </c:pt>
                <c:pt idx="512">
                  <c:v>-7.2825124321705682E-6</c:v>
                </c:pt>
                <c:pt idx="513">
                  <c:v>-7.6696536056067311E-6</c:v>
                </c:pt>
                <c:pt idx="514">
                  <c:v>-8.0534858801246346E-6</c:v>
                </c:pt>
                <c:pt idx="515">
                  <c:v>-8.4340092557242804E-6</c:v>
                </c:pt>
                <c:pt idx="516">
                  <c:v>-8.81122373240567E-6</c:v>
                </c:pt>
                <c:pt idx="517">
                  <c:v>-9.1851293101688003E-6</c:v>
                </c:pt>
                <c:pt idx="518">
                  <c:v>-9.5557259890136728E-6</c:v>
                </c:pt>
                <c:pt idx="519">
                  <c:v>-9.9230137689402875E-6</c:v>
                </c:pt>
                <c:pt idx="520">
                  <c:v>-1.0286992649948645E-5</c:v>
                </c:pt>
                <c:pt idx="521">
                  <c:v>-1.0647662632038744E-5</c:v>
                </c:pt>
                <c:pt idx="522">
                  <c:v>-1.1005023715210584E-5</c:v>
                </c:pt>
                <c:pt idx="523">
                  <c:v>-1.1359075899464167E-5</c:v>
                </c:pt>
                <c:pt idx="524">
                  <c:v>-1.1709819184799492E-5</c:v>
                </c:pt>
                <c:pt idx="525">
                  <c:v>-1.205725357121656E-5</c:v>
                </c:pt>
                <c:pt idx="526">
                  <c:v>-1.2401379058715369E-5</c:v>
                </c:pt>
                <c:pt idx="527">
                  <c:v>-1.274219564729592E-5</c:v>
                </c:pt>
                <c:pt idx="528">
                  <c:v>-1.3079703336958212E-5</c:v>
                </c:pt>
                <c:pt idx="529">
                  <c:v>-1.3413902127702247E-5</c:v>
                </c:pt>
                <c:pt idx="530">
                  <c:v>-1.3744792019528025E-5</c:v>
                </c:pt>
                <c:pt idx="531">
                  <c:v>-1.4072373012435544E-5</c:v>
                </c:pt>
                <c:pt idx="532">
                  <c:v>-1.4396645106424804E-5</c:v>
                </c:pt>
                <c:pt idx="533">
                  <c:v>-1.4717608301495809E-5</c:v>
                </c:pt>
                <c:pt idx="534">
                  <c:v>-1.5035262597648552E-5</c:v>
                </c:pt>
                <c:pt idx="535">
                  <c:v>-1.5349607994883042E-5</c:v>
                </c:pt>
                <c:pt idx="536">
                  <c:v>-1.566064449319927E-5</c:v>
                </c:pt>
                <c:pt idx="537">
                  <c:v>-1.596837209259724E-5</c:v>
                </c:pt>
                <c:pt idx="538">
                  <c:v>-1.6272790793076952E-5</c:v>
                </c:pt>
                <c:pt idx="539">
                  <c:v>-1.6573900594638407E-5</c:v>
                </c:pt>
                <c:pt idx="540">
                  <c:v>-1.6871701497281604E-5</c:v>
                </c:pt>
                <c:pt idx="541">
                  <c:v>-1.7166193501006543E-5</c:v>
                </c:pt>
                <c:pt idx="542">
                  <c:v>-1.7457376605813225E-5</c:v>
                </c:pt>
                <c:pt idx="543">
                  <c:v>-1.7745250811701649E-5</c:v>
                </c:pt>
                <c:pt idx="544">
                  <c:v>-1.8029816118671815E-5</c:v>
                </c:pt>
                <c:pt idx="545">
                  <c:v>-1.8311072526723723E-5</c:v>
                </c:pt>
                <c:pt idx="546">
                  <c:v>-1.8589020035857374E-5</c:v>
                </c:pt>
                <c:pt idx="547">
                  <c:v>-1.8863658646072763E-5</c:v>
                </c:pt>
                <c:pt idx="548">
                  <c:v>-1.9134988357369898E-5</c:v>
                </c:pt>
                <c:pt idx="549">
                  <c:v>-1.9403009169748772E-5</c:v>
                </c:pt>
                <c:pt idx="550">
                  <c:v>-1.9667721083209392E-5</c:v>
                </c:pt>
                <c:pt idx="551">
                  <c:v>-1.992912409775175E-5</c:v>
                </c:pt>
                <c:pt idx="552">
                  <c:v>-2.0187218213375851E-5</c:v>
                </c:pt>
                <c:pt idx="553">
                  <c:v>-2.0442003430081694E-5</c:v>
                </c:pt>
                <c:pt idx="554">
                  <c:v>-2.0693479747869279E-5</c:v>
                </c:pt>
                <c:pt idx="555">
                  <c:v>-2.0941647166738607E-5</c:v>
                </c:pt>
                <c:pt idx="556">
                  <c:v>-2.1186505686689676E-5</c:v>
                </c:pt>
                <c:pt idx="557">
                  <c:v>-2.1428055307722488E-5</c:v>
                </c:pt>
                <c:pt idx="558">
                  <c:v>-2.1666296029837042E-5</c:v>
                </c:pt>
                <c:pt idx="559">
                  <c:v>-2.1901227853033339E-5</c:v>
                </c:pt>
                <c:pt idx="560">
                  <c:v>-2.2132850777311378E-5</c:v>
                </c:pt>
                <c:pt idx="561">
                  <c:v>-2.2361164802671155E-5</c:v>
                </c:pt>
                <c:pt idx="562">
                  <c:v>-2.2586169929112679E-5</c:v>
                </c:pt>
                <c:pt idx="563">
                  <c:v>-2.2807866156635941E-5</c:v>
                </c:pt>
                <c:pt idx="564">
                  <c:v>-2.3026253485240948E-5</c:v>
                </c:pt>
                <c:pt idx="565">
                  <c:v>-2.3241331914927695E-5</c:v>
                </c:pt>
                <c:pt idx="566">
                  <c:v>-2.3453101445696184E-5</c:v>
                </c:pt>
                <c:pt idx="567">
                  <c:v>-2.3661562077546415E-5</c:v>
                </c:pt>
                <c:pt idx="568">
                  <c:v>-2.3866713810478392E-5</c:v>
                </c:pt>
                <c:pt idx="569">
                  <c:v>-2.4068556644492108E-5</c:v>
                </c:pt>
                <c:pt idx="570">
                  <c:v>-2.4267090579587566E-5</c:v>
                </c:pt>
                <c:pt idx="571">
                  <c:v>-2.4462315615764766E-5</c:v>
                </c:pt>
                <c:pt idx="572">
                  <c:v>-2.4654231753023705E-5</c:v>
                </c:pt>
                <c:pt idx="573">
                  <c:v>-2.4842838991364389E-5</c:v>
                </c:pt>
                <c:pt idx="574">
                  <c:v>-2.5028137330786816E-5</c:v>
                </c:pt>
                <c:pt idx="575">
                  <c:v>-2.5210126771290986E-5</c:v>
                </c:pt>
                <c:pt idx="576">
                  <c:v>-2.5388807312876894E-5</c:v>
                </c:pt>
                <c:pt idx="577">
                  <c:v>-2.5564178955544547E-5</c:v>
                </c:pt>
                <c:pt idx="578">
                  <c:v>-2.573624169929394E-5</c:v>
                </c:pt>
                <c:pt idx="579">
                  <c:v>-2.5904995544125078E-5</c:v>
                </c:pt>
                <c:pt idx="580">
                  <c:v>-2.6070440490037955E-5</c:v>
                </c:pt>
                <c:pt idx="581">
                  <c:v>-2.6232576537032574E-5</c:v>
                </c:pt>
                <c:pt idx="582">
                  <c:v>-2.6391403685108939E-5</c:v>
                </c:pt>
                <c:pt idx="583">
                  <c:v>-2.654692193426704E-5</c:v>
                </c:pt>
                <c:pt idx="584">
                  <c:v>-2.6699131284506889E-5</c:v>
                </c:pt>
                <c:pt idx="585">
                  <c:v>-2.6848031735828474E-5</c:v>
                </c:pt>
                <c:pt idx="586">
                  <c:v>-2.6993623288231805E-5</c:v>
                </c:pt>
                <c:pt idx="587">
                  <c:v>-2.7135905941716878E-5</c:v>
                </c:pt>
                <c:pt idx="588">
                  <c:v>-2.7274879696283693E-5</c:v>
                </c:pt>
                <c:pt idx="589">
                  <c:v>-2.741054455193225E-5</c:v>
                </c:pt>
                <c:pt idx="590">
                  <c:v>-2.7542900508662547E-5</c:v>
                </c:pt>
                <c:pt idx="591">
                  <c:v>-2.7671947566474588E-5</c:v>
                </c:pt>
                <c:pt idx="592">
                  <c:v>-2.7797685725368369E-5</c:v>
                </c:pt>
                <c:pt idx="593">
                  <c:v>-2.7920114985343896E-5</c:v>
                </c:pt>
                <c:pt idx="594">
                  <c:v>-2.8039235346401161E-5</c:v>
                </c:pt>
                <c:pt idx="595">
                  <c:v>-2.8155046808540168E-5</c:v>
                </c:pt>
                <c:pt idx="596">
                  <c:v>-2.8267549371760921E-5</c:v>
                </c:pt>
                <c:pt idx="597">
                  <c:v>-2.8376743036063414E-5</c:v>
                </c:pt>
                <c:pt idx="598">
                  <c:v>-2.8482627801447648E-5</c:v>
                </c:pt>
                <c:pt idx="599">
                  <c:v>-2.8585203667913624E-5</c:v>
                </c:pt>
                <c:pt idx="600">
                  <c:v>-2.8684470635461343E-5</c:v>
                </c:pt>
                <c:pt idx="601">
                  <c:v>-2.8780428704090804E-5</c:v>
                </c:pt>
                <c:pt idx="602">
                  <c:v>-2.8873077873802004E-5</c:v>
                </c:pt>
                <c:pt idx="603">
                  <c:v>-2.896241814459495E-5</c:v>
                </c:pt>
                <c:pt idx="604">
                  <c:v>-2.9048449516469637E-5</c:v>
                </c:pt>
                <c:pt idx="605">
                  <c:v>-2.9131171989426068E-5</c:v>
                </c:pt>
                <c:pt idx="606">
                  <c:v>-2.9210585563464236E-5</c:v>
                </c:pt>
                <c:pt idx="607">
                  <c:v>-2.9286690238584148E-5</c:v>
                </c:pt>
                <c:pt idx="608">
                  <c:v>-2.9359486014785804E-5</c:v>
                </c:pt>
                <c:pt idx="609">
                  <c:v>-2.94289728920692E-5</c:v>
                </c:pt>
                <c:pt idx="610">
                  <c:v>-2.9495150870434338E-5</c:v>
                </c:pt>
                <c:pt idx="611">
                  <c:v>-2.9558019949881222E-5</c:v>
                </c:pt>
                <c:pt idx="612">
                  <c:v>-2.9617580130409841E-5</c:v>
                </c:pt>
                <c:pt idx="613">
                  <c:v>-2.9673831412020209E-5</c:v>
                </c:pt>
                <c:pt idx="614">
                  <c:v>-2.9726773794712316E-5</c:v>
                </c:pt>
                <c:pt idx="615">
                  <c:v>-2.9776407278486165E-5</c:v>
                </c:pt>
                <c:pt idx="616">
                  <c:v>-2.9822731863341753E-5</c:v>
                </c:pt>
                <c:pt idx="617">
                  <c:v>-2.986574754927909E-5</c:v>
                </c:pt>
                <c:pt idx="618">
                  <c:v>-2.9905454336298163E-5</c:v>
                </c:pt>
                <c:pt idx="619">
                  <c:v>-2.9941852224398981E-5</c:v>
                </c:pt>
                <c:pt idx="620">
                  <c:v>-2.9974941213581542E-5</c:v>
                </c:pt>
                <c:pt idx="621">
                  <c:v>-3.0004721303845841E-5</c:v>
                </c:pt>
                <c:pt idx="622">
                  <c:v>-3.0031192495191883E-5</c:v>
                </c:pt>
                <c:pt idx="623">
                  <c:v>-3.0054354787619667E-5</c:v>
                </c:pt>
                <c:pt idx="624">
                  <c:v>-3.0074208181129196E-5</c:v>
                </c:pt>
                <c:pt idx="625">
                  <c:v>-3.0090752675720468E-5</c:v>
                </c:pt>
                <c:pt idx="626">
                  <c:v>-3.0103988271393479E-5</c:v>
                </c:pt>
                <c:pt idx="627">
                  <c:v>-3.0113914968148231E-5</c:v>
                </c:pt>
                <c:pt idx="628">
                  <c:v>-3.0120532765984727E-5</c:v>
                </c:pt>
                <c:pt idx="629">
                  <c:v>-3.0123841664902964E-5</c:v>
                </c:pt>
                <c:pt idx="630">
                  <c:v>-3.0123841664902944E-5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F3F-42DD-AD4D-A2AA5E65F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041471"/>
        <c:axId val="2138047711"/>
      </c:scatterChart>
      <c:valAx>
        <c:axId val="2138041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38047711"/>
        <c:crosses val="autoZero"/>
        <c:crossBetween val="midCat"/>
      </c:valAx>
      <c:valAx>
        <c:axId val="2138047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21380414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6" Type="http://schemas.openxmlformats.org/officeDocument/2006/relationships/image" Target="../media/image2.svg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image" Target="../media/image1.png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2.xml"/><Relationship Id="rId13" Type="http://schemas.openxmlformats.org/officeDocument/2006/relationships/chart" Target="../charts/chart27.xml"/><Relationship Id="rId3" Type="http://schemas.openxmlformats.org/officeDocument/2006/relationships/chart" Target="../charts/chart17.xml"/><Relationship Id="rId7" Type="http://schemas.openxmlformats.org/officeDocument/2006/relationships/chart" Target="../charts/chart21.xml"/><Relationship Id="rId12" Type="http://schemas.openxmlformats.org/officeDocument/2006/relationships/chart" Target="../charts/chart26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11" Type="http://schemas.openxmlformats.org/officeDocument/2006/relationships/chart" Target="../charts/chart25.xml"/><Relationship Id="rId5" Type="http://schemas.openxmlformats.org/officeDocument/2006/relationships/chart" Target="../charts/chart19.xml"/><Relationship Id="rId15" Type="http://schemas.openxmlformats.org/officeDocument/2006/relationships/image" Target="../media/image3.png"/><Relationship Id="rId10" Type="http://schemas.openxmlformats.org/officeDocument/2006/relationships/chart" Target="../charts/chart24.xml"/><Relationship Id="rId4" Type="http://schemas.openxmlformats.org/officeDocument/2006/relationships/chart" Target="../charts/chart18.xml"/><Relationship Id="rId9" Type="http://schemas.openxmlformats.org/officeDocument/2006/relationships/chart" Target="../charts/chart23.xml"/><Relationship Id="rId14" Type="http://schemas.openxmlformats.org/officeDocument/2006/relationships/chart" Target="../charts/chart2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306440</xdr:colOff>
      <xdr:row>9</xdr:row>
      <xdr:rowOff>1</xdr:rowOff>
    </xdr:from>
    <xdr:to>
      <xdr:col>29</xdr:col>
      <xdr:colOff>319283</xdr:colOff>
      <xdr:row>20</xdr:row>
      <xdr:rowOff>207910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32BFB1-578D-46DC-BA1C-768B1C8CEC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317142</xdr:colOff>
      <xdr:row>23</xdr:row>
      <xdr:rowOff>44095</xdr:rowOff>
    </xdr:from>
    <xdr:to>
      <xdr:col>29</xdr:col>
      <xdr:colOff>329985</xdr:colOff>
      <xdr:row>38</xdr:row>
      <xdr:rowOff>496728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7718AEB5-C5D8-4D48-9186-002C1E9A17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381355</xdr:colOff>
      <xdr:row>42</xdr:row>
      <xdr:rowOff>45379</xdr:rowOff>
    </xdr:from>
    <xdr:to>
      <xdr:col>29</xdr:col>
      <xdr:colOff>394198</xdr:colOff>
      <xdr:row>56</xdr:row>
      <xdr:rowOff>91613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8F13BC63-8205-4723-A474-0C3D4885A7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29</xdr:col>
      <xdr:colOff>424164</xdr:colOff>
      <xdr:row>9</xdr:row>
      <xdr:rowOff>0</xdr:rowOff>
    </xdr:from>
    <xdr:to>
      <xdr:col>35</xdr:col>
      <xdr:colOff>437006</xdr:colOff>
      <xdr:row>20</xdr:row>
      <xdr:rowOff>207909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047ADF21-1F9A-4011-916A-8420192899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29</xdr:col>
      <xdr:colOff>520487</xdr:colOff>
      <xdr:row>42</xdr:row>
      <xdr:rowOff>56080</xdr:rowOff>
    </xdr:from>
    <xdr:to>
      <xdr:col>35</xdr:col>
      <xdr:colOff>533329</xdr:colOff>
      <xdr:row>56</xdr:row>
      <xdr:rowOff>102314</xdr:rowOff>
    </xdr:to>
    <xdr:graphicFrame macro="">
      <xdr:nvGraphicFramePr>
        <xdr:cNvPr id="10" name="Graphique 9">
          <a:extLst>
            <a:ext uri="{FF2B5EF4-FFF2-40B4-BE49-F238E27FC236}">
              <a16:creationId xmlns:a16="http://schemas.microsoft.com/office/drawing/2014/main" id="{C37E6AE7-D3F8-4B69-A90B-D3BFD5A6F4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29</xdr:col>
      <xdr:colOff>466976</xdr:colOff>
      <xdr:row>23</xdr:row>
      <xdr:rowOff>11988</xdr:rowOff>
    </xdr:from>
    <xdr:to>
      <xdr:col>35</xdr:col>
      <xdr:colOff>479818</xdr:colOff>
      <xdr:row>38</xdr:row>
      <xdr:rowOff>464621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B5E1821E-48F7-4BB0-BE43-D85C4A7CA6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29</xdr:col>
      <xdr:colOff>488378</xdr:colOff>
      <xdr:row>57</xdr:row>
      <xdr:rowOff>45381</xdr:rowOff>
    </xdr:from>
    <xdr:to>
      <xdr:col>35</xdr:col>
      <xdr:colOff>501221</xdr:colOff>
      <xdr:row>71</xdr:row>
      <xdr:rowOff>91614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251B88F8-1857-4FB3-9677-F799DF5FA1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23</xdr:col>
      <xdr:colOff>306440</xdr:colOff>
      <xdr:row>57</xdr:row>
      <xdr:rowOff>34677</xdr:rowOff>
    </xdr:from>
    <xdr:to>
      <xdr:col>29</xdr:col>
      <xdr:colOff>319283</xdr:colOff>
      <xdr:row>71</xdr:row>
      <xdr:rowOff>80910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720D1E50-B386-45E6-8FF8-ADA842B011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36</xdr:col>
      <xdr:colOff>88400</xdr:colOff>
      <xdr:row>9</xdr:row>
      <xdr:rowOff>38376</xdr:rowOff>
    </xdr:from>
    <xdr:to>
      <xdr:col>42</xdr:col>
      <xdr:colOff>48294</xdr:colOff>
      <xdr:row>20</xdr:row>
      <xdr:rowOff>553086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7D57851-197D-4546-89F8-57E86FE02A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54429</xdr:colOff>
      <xdr:row>10</xdr:row>
      <xdr:rowOff>158750</xdr:rowOff>
    </xdr:from>
    <xdr:to>
      <xdr:col>15</xdr:col>
      <xdr:colOff>737054</xdr:colOff>
      <xdr:row>24</xdr:row>
      <xdr:rowOff>165100</xdr:rowOff>
    </xdr:to>
    <xdr:graphicFrame macro="">
      <xdr:nvGraphicFramePr>
        <xdr:cNvPr id="20" name="Graphique 19">
          <a:extLst>
            <a:ext uri="{FF2B5EF4-FFF2-40B4-BE49-F238E27FC236}">
              <a16:creationId xmlns:a16="http://schemas.microsoft.com/office/drawing/2014/main" id="{345BE2DD-352E-4665-89DC-40F8CC901A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36</xdr:col>
      <xdr:colOff>299831</xdr:colOff>
      <xdr:row>23</xdr:row>
      <xdr:rowOff>115405</xdr:rowOff>
    </xdr:from>
    <xdr:to>
      <xdr:col>42</xdr:col>
      <xdr:colOff>299831</xdr:colOff>
      <xdr:row>38</xdr:row>
      <xdr:rowOff>144118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E6540825-7217-4C40-80F6-5B9DDC3958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16</xdr:col>
      <xdr:colOff>422396</xdr:colOff>
      <xdr:row>10</xdr:row>
      <xdr:rowOff>161588</xdr:rowOff>
    </xdr:from>
    <xdr:to>
      <xdr:col>21</xdr:col>
      <xdr:colOff>454146</xdr:colOff>
      <xdr:row>24</xdr:row>
      <xdr:rowOff>168076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A6B4E4C3-1272-4A7C-A24F-5D5827949C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36</xdr:col>
      <xdr:colOff>254552</xdr:colOff>
      <xdr:row>57</xdr:row>
      <xdr:rowOff>75647</xdr:rowOff>
    </xdr:from>
    <xdr:to>
      <xdr:col>42</xdr:col>
      <xdr:colOff>254552</xdr:colOff>
      <xdr:row>72</xdr:row>
      <xdr:rowOff>85587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4DA5447B-00FE-4BE0-AD2B-71B3F17393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36</xdr:col>
      <xdr:colOff>215900</xdr:colOff>
      <xdr:row>41</xdr:row>
      <xdr:rowOff>138595</xdr:rowOff>
    </xdr:from>
    <xdr:to>
      <xdr:col>42</xdr:col>
      <xdr:colOff>215900</xdr:colOff>
      <xdr:row>56</xdr:row>
      <xdr:rowOff>148535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3B69B575-3FCA-4FEA-86C7-D7DF601D0F1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26</xdr:col>
      <xdr:colOff>524329</xdr:colOff>
      <xdr:row>84</xdr:row>
      <xdr:rowOff>160352</xdr:rowOff>
    </xdr:from>
    <xdr:to>
      <xdr:col>38</xdr:col>
      <xdr:colOff>635001</xdr:colOff>
      <xdr:row>108</xdr:row>
      <xdr:rowOff>119050</xdr:rowOff>
    </xdr:to>
    <xdr:pic>
      <xdr:nvPicPr>
        <xdr:cNvPr id="16" name="Graphique 15">
          <a:extLst>
            <a:ext uri="{FF2B5EF4-FFF2-40B4-BE49-F238E27FC236}">
              <a16:creationId xmlns:a16="http://schemas.microsoft.com/office/drawing/2014/main" id="{F2F53EA0-CB55-42F4-B5A8-970793CC1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6"/>
            </a:ext>
          </a:extLst>
        </a:blip>
        <a:stretch>
          <a:fillRect/>
        </a:stretch>
      </xdr:blipFill>
      <xdr:spPr>
        <a:xfrm>
          <a:off x="30051829" y="17432352"/>
          <a:ext cx="9254672" cy="45306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139700</xdr:colOff>
      <xdr:row>5</xdr:row>
      <xdr:rowOff>152400</xdr:rowOff>
    </xdr:from>
    <xdr:to>
      <xdr:col>31</xdr:col>
      <xdr:colOff>234950</xdr:colOff>
      <xdr:row>18</xdr:row>
      <xdr:rowOff>50800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F007D42-A76B-40A7-9EF6-7B4D73C94B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114300</xdr:colOff>
      <xdr:row>19</xdr:row>
      <xdr:rowOff>44450</xdr:rowOff>
    </xdr:from>
    <xdr:to>
      <xdr:col>31</xdr:col>
      <xdr:colOff>209550</xdr:colOff>
      <xdr:row>33</xdr:row>
      <xdr:rowOff>25400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1498E0F3-E6AA-4F73-A2D6-1ABAF034AA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25</xdr:col>
      <xdr:colOff>82550</xdr:colOff>
      <xdr:row>33</xdr:row>
      <xdr:rowOff>146050</xdr:rowOff>
    </xdr:from>
    <xdr:to>
      <xdr:col>31</xdr:col>
      <xdr:colOff>177800</xdr:colOff>
      <xdr:row>48</xdr:row>
      <xdr:rowOff>38100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7EA27FD5-E8FB-427B-963E-F7AA4F5099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31</xdr:col>
      <xdr:colOff>485775</xdr:colOff>
      <xdr:row>5</xdr:row>
      <xdr:rowOff>184150</xdr:rowOff>
    </xdr:from>
    <xdr:to>
      <xdr:col>37</xdr:col>
      <xdr:colOff>492125</xdr:colOff>
      <xdr:row>18</xdr:row>
      <xdr:rowOff>76200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C8D8000-E351-4599-83EF-36C15D3A35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31</xdr:col>
      <xdr:colOff>513443</xdr:colOff>
      <xdr:row>19</xdr:row>
      <xdr:rowOff>102507</xdr:rowOff>
    </xdr:from>
    <xdr:to>
      <xdr:col>37</xdr:col>
      <xdr:colOff>513443</xdr:colOff>
      <xdr:row>33</xdr:row>
      <xdr:rowOff>133349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B924210A-B370-495E-98C8-2894FC95CC1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31</xdr:col>
      <xdr:colOff>492539</xdr:colOff>
      <xdr:row>33</xdr:row>
      <xdr:rowOff>190224</xdr:rowOff>
    </xdr:from>
    <xdr:to>
      <xdr:col>37</xdr:col>
      <xdr:colOff>492539</xdr:colOff>
      <xdr:row>48</xdr:row>
      <xdr:rowOff>123963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F62F2A67-3663-4F16-8A08-E9399B46CC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31</xdr:col>
      <xdr:colOff>504035</xdr:colOff>
      <xdr:row>49</xdr:row>
      <xdr:rowOff>107569</xdr:rowOff>
    </xdr:from>
    <xdr:to>
      <xdr:col>37</xdr:col>
      <xdr:colOff>504035</xdr:colOff>
      <xdr:row>60</xdr:row>
      <xdr:rowOff>31641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2C97E050-365D-4A28-AEE6-387ADD210A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25</xdr:col>
      <xdr:colOff>139700</xdr:colOff>
      <xdr:row>49</xdr:row>
      <xdr:rowOff>38100</xdr:rowOff>
    </xdr:from>
    <xdr:to>
      <xdr:col>31</xdr:col>
      <xdr:colOff>139700</xdr:colOff>
      <xdr:row>60</xdr:row>
      <xdr:rowOff>127000</xdr:rowOff>
    </xdr:to>
    <xdr:graphicFrame macro="">
      <xdr:nvGraphicFramePr>
        <xdr:cNvPr id="9" name="Graphique 8">
          <a:extLst>
            <a:ext uri="{FF2B5EF4-FFF2-40B4-BE49-F238E27FC236}">
              <a16:creationId xmlns:a16="http://schemas.microsoft.com/office/drawing/2014/main" id="{848109E9-1277-45A4-BE2B-B979011399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10</xdr:col>
      <xdr:colOff>437030</xdr:colOff>
      <xdr:row>31</xdr:row>
      <xdr:rowOff>58483</xdr:rowOff>
    </xdr:from>
    <xdr:to>
      <xdr:col>22</xdr:col>
      <xdr:colOff>403412</xdr:colOff>
      <xdr:row>46</xdr:row>
      <xdr:rowOff>147383</xdr:rowOff>
    </xdr:to>
    <xdr:graphicFrame macro="">
      <xdr:nvGraphicFramePr>
        <xdr:cNvPr id="11" name="Graphique 10">
          <a:extLst>
            <a:ext uri="{FF2B5EF4-FFF2-40B4-BE49-F238E27FC236}">
              <a16:creationId xmlns:a16="http://schemas.microsoft.com/office/drawing/2014/main" id="{47075E78-0F6C-41B3-B9D4-EE64967749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32</xdr:col>
      <xdr:colOff>170969</xdr:colOff>
      <xdr:row>77</xdr:row>
      <xdr:rowOff>127567</xdr:rowOff>
    </xdr:from>
    <xdr:to>
      <xdr:col>38</xdr:col>
      <xdr:colOff>125079</xdr:colOff>
      <xdr:row>95</xdr:row>
      <xdr:rowOff>42582</xdr:rowOff>
    </xdr:to>
    <xdr:graphicFrame macro="">
      <xdr:nvGraphicFramePr>
        <xdr:cNvPr id="12" name="Graphique 11">
          <a:extLst>
            <a:ext uri="{FF2B5EF4-FFF2-40B4-BE49-F238E27FC236}">
              <a16:creationId xmlns:a16="http://schemas.microsoft.com/office/drawing/2014/main" id="{9CD0C0EE-B985-4E7D-9A12-770B3FBC08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10</xdr:col>
      <xdr:colOff>481853</xdr:colOff>
      <xdr:row>9</xdr:row>
      <xdr:rowOff>9821</xdr:rowOff>
    </xdr:from>
    <xdr:to>
      <xdr:col>22</xdr:col>
      <xdr:colOff>369794</xdr:colOff>
      <xdr:row>27</xdr:row>
      <xdr:rowOff>33619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23FA35FC-E1C8-4E2E-8E50-3B4F0FC7AF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25</xdr:col>
      <xdr:colOff>165100</xdr:colOff>
      <xdr:row>62</xdr:row>
      <xdr:rowOff>38100</xdr:rowOff>
    </xdr:from>
    <xdr:to>
      <xdr:col>31</xdr:col>
      <xdr:colOff>165100</xdr:colOff>
      <xdr:row>77</xdr:row>
      <xdr:rowOff>127000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C08A9F81-3E9C-4DDC-B8C9-D60FE0F3D0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32</xdr:col>
      <xdr:colOff>139700</xdr:colOff>
      <xdr:row>61</xdr:row>
      <xdr:rowOff>152400</xdr:rowOff>
    </xdr:from>
    <xdr:to>
      <xdr:col>38</xdr:col>
      <xdr:colOff>139700</xdr:colOff>
      <xdr:row>77</xdr:row>
      <xdr:rowOff>38100</xdr:rowOff>
    </xdr:to>
    <xdr:graphicFrame macro="">
      <xdr:nvGraphicFramePr>
        <xdr:cNvPr id="15" name="Graphique 14">
          <a:extLst>
            <a:ext uri="{FF2B5EF4-FFF2-40B4-BE49-F238E27FC236}">
              <a16:creationId xmlns:a16="http://schemas.microsoft.com/office/drawing/2014/main" id="{C7E9F9AE-A2EF-4567-99EA-F988CE21D2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25</xdr:col>
      <xdr:colOff>202609</xdr:colOff>
      <xdr:row>78</xdr:row>
      <xdr:rowOff>50200</xdr:rowOff>
    </xdr:from>
    <xdr:to>
      <xdr:col>31</xdr:col>
      <xdr:colOff>156719</xdr:colOff>
      <xdr:row>95</xdr:row>
      <xdr:rowOff>31376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FF1B4CEB-D21D-4DA5-A192-D75947B6CC7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 editAs="oneCell">
    <xdr:from>
      <xdr:col>26</xdr:col>
      <xdr:colOff>173180</xdr:colOff>
      <xdr:row>106</xdr:row>
      <xdr:rowOff>173182</xdr:rowOff>
    </xdr:from>
    <xdr:to>
      <xdr:col>38</xdr:col>
      <xdr:colOff>47677</xdr:colOff>
      <xdr:row>121</xdr:row>
      <xdr:rowOff>138545</xdr:rowOff>
    </xdr:to>
    <xdr:pic>
      <xdr:nvPicPr>
        <xdr:cNvPr id="19" name="Image 18">
          <a:extLst>
            <a:ext uri="{FF2B5EF4-FFF2-40B4-BE49-F238E27FC236}">
              <a16:creationId xmlns:a16="http://schemas.microsoft.com/office/drawing/2014/main" id="{B79B71FD-0C56-4D29-BC7B-7196BA7CB0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47089" y="22046046"/>
          <a:ext cx="9018497" cy="28228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26AB-56C5-4A20-B30A-5CC2B45D6D87}">
  <sheetPr codeName="Feuil1"/>
  <dimension ref="A1:O30"/>
  <sheetViews>
    <sheetView zoomScale="85" zoomScaleNormal="85" workbookViewId="0">
      <selection activeCell="F17" sqref="F17"/>
    </sheetView>
  </sheetViews>
  <sheetFormatPr baseColWidth="10" defaultRowHeight="14.4" x14ac:dyDescent="0.3"/>
  <cols>
    <col min="1" max="1" width="20" customWidth="1"/>
    <col min="4" max="4" width="24.44140625" customWidth="1"/>
    <col min="5" max="5" width="3.33203125" customWidth="1"/>
    <col min="6" max="6" width="20" customWidth="1"/>
    <col min="9" max="9" width="26.6640625" customWidth="1"/>
    <col min="10" max="10" width="3.33203125" customWidth="1"/>
    <col min="11" max="11" width="11.44140625" customWidth="1"/>
    <col min="13" max="13" width="10.5546875" customWidth="1"/>
    <col min="14" max="14" width="26.88671875" customWidth="1"/>
    <col min="15" max="15" width="16.5546875" customWidth="1"/>
  </cols>
  <sheetData>
    <row r="1" spans="1:15" ht="15" thickBot="1" x14ac:dyDescent="0.35">
      <c r="A1" s="7" t="s">
        <v>0</v>
      </c>
      <c r="B1" s="7" t="s">
        <v>8</v>
      </c>
      <c r="C1" s="18" t="s">
        <v>9</v>
      </c>
      <c r="D1" s="18" t="s">
        <v>10</v>
      </c>
      <c r="E1" s="1"/>
      <c r="F1" s="7" t="s">
        <v>25</v>
      </c>
      <c r="G1" s="7" t="s">
        <v>8</v>
      </c>
      <c r="H1" s="7" t="s">
        <v>9</v>
      </c>
      <c r="I1" s="7" t="s">
        <v>10</v>
      </c>
      <c r="J1" s="1"/>
      <c r="K1" s="7" t="s">
        <v>36</v>
      </c>
      <c r="L1" s="7" t="s">
        <v>8</v>
      </c>
      <c r="M1" s="7" t="s">
        <v>9</v>
      </c>
      <c r="N1" s="7" t="s">
        <v>10</v>
      </c>
      <c r="O1" s="1"/>
    </row>
    <row r="2" spans="1:15" ht="15.6" thickTop="1" thickBot="1" x14ac:dyDescent="0.35">
      <c r="A2" s="55" t="s">
        <v>1</v>
      </c>
      <c r="B2" s="55">
        <v>1500</v>
      </c>
      <c r="C2" s="56" t="s">
        <v>2</v>
      </c>
      <c r="D2" s="38" t="s">
        <v>11</v>
      </c>
      <c r="E2" s="1"/>
      <c r="F2" s="55" t="s">
        <v>29</v>
      </c>
      <c r="G2" s="15">
        <v>60</v>
      </c>
      <c r="H2" s="16" t="s">
        <v>28</v>
      </c>
      <c r="I2" s="17" t="s">
        <v>56</v>
      </c>
      <c r="J2" s="1"/>
      <c r="K2" s="47" t="s">
        <v>35</v>
      </c>
      <c r="L2" s="48">
        <f>G4*G5</f>
        <v>7.1428571428571425E-2</v>
      </c>
      <c r="M2" s="52" t="s">
        <v>17</v>
      </c>
      <c r="N2" s="53" t="s">
        <v>39</v>
      </c>
      <c r="O2" s="1"/>
    </row>
    <row r="3" spans="1:15" ht="15.6" thickTop="1" thickBot="1" x14ac:dyDescent="0.35">
      <c r="A3" s="55" t="s">
        <v>3</v>
      </c>
      <c r="B3" s="55">
        <v>3000</v>
      </c>
      <c r="C3" s="16" t="s">
        <v>4</v>
      </c>
      <c r="D3" s="17" t="s">
        <v>12</v>
      </c>
      <c r="E3" s="1"/>
      <c r="F3" s="55" t="s">
        <v>31</v>
      </c>
      <c r="G3" s="15">
        <v>120</v>
      </c>
      <c r="H3" s="56" t="s">
        <v>28</v>
      </c>
      <c r="I3" s="38" t="s">
        <v>58</v>
      </c>
      <c r="J3" s="1"/>
      <c r="K3" s="47" t="s">
        <v>37</v>
      </c>
      <c r="L3" s="48">
        <f>((B5^2)*B3)/(L2*B2*2*PI()/60)</f>
        <v>241.31072471593171</v>
      </c>
      <c r="M3" s="54"/>
      <c r="N3" s="54" t="s">
        <v>38</v>
      </c>
      <c r="O3" s="1"/>
    </row>
    <row r="4" spans="1:15" ht="15" thickTop="1" x14ac:dyDescent="0.3">
      <c r="A4" s="68" t="s">
        <v>5</v>
      </c>
      <c r="B4" s="68">
        <v>240</v>
      </c>
      <c r="C4" s="19" t="s">
        <v>6</v>
      </c>
      <c r="D4" s="20" t="s">
        <v>7</v>
      </c>
      <c r="E4" s="1"/>
      <c r="F4" s="55" t="s">
        <v>26</v>
      </c>
      <c r="G4" s="57">
        <f>1/2</f>
        <v>0.5</v>
      </c>
      <c r="H4" s="16" t="s">
        <v>17</v>
      </c>
      <c r="I4" s="17" t="s">
        <v>33</v>
      </c>
      <c r="J4" s="1"/>
      <c r="K4" s="14"/>
      <c r="L4" s="14"/>
      <c r="M4" s="14"/>
      <c r="N4" s="14"/>
      <c r="O4" s="1"/>
    </row>
    <row r="5" spans="1:15" x14ac:dyDescent="0.3">
      <c r="A5" s="69" t="s">
        <v>23</v>
      </c>
      <c r="B5" s="69">
        <v>0.95</v>
      </c>
      <c r="C5" s="56" t="s">
        <v>17</v>
      </c>
      <c r="D5" s="38" t="s">
        <v>24</v>
      </c>
      <c r="E5" s="1"/>
      <c r="F5" s="55" t="s">
        <v>27</v>
      </c>
      <c r="G5" s="15">
        <f>1/7</f>
        <v>0.14285714285714285</v>
      </c>
      <c r="H5" s="56" t="s">
        <v>17</v>
      </c>
      <c r="I5" s="38" t="s">
        <v>34</v>
      </c>
      <c r="J5" s="1"/>
      <c r="K5" s="14"/>
      <c r="L5" s="14"/>
      <c r="M5" s="14"/>
      <c r="N5" s="14"/>
      <c r="O5" s="1"/>
    </row>
    <row r="6" spans="1:15" x14ac:dyDescent="0.3">
      <c r="A6" s="14"/>
      <c r="B6" s="14"/>
      <c r="C6" s="14"/>
      <c r="D6" s="14"/>
      <c r="E6" s="1"/>
      <c r="F6" s="55" t="s">
        <v>41</v>
      </c>
      <c r="G6" s="15">
        <v>20</v>
      </c>
      <c r="H6" s="16" t="s">
        <v>42</v>
      </c>
      <c r="I6" s="17" t="s">
        <v>43</v>
      </c>
      <c r="J6" s="1"/>
      <c r="K6" s="14"/>
      <c r="L6" s="14"/>
      <c r="M6" s="14"/>
      <c r="N6" s="14"/>
      <c r="O6" s="1"/>
    </row>
    <row r="7" spans="1:15" x14ac:dyDescent="0.3">
      <c r="A7" s="14"/>
      <c r="B7" s="14"/>
      <c r="C7" s="14"/>
      <c r="D7" s="14"/>
      <c r="E7" s="1"/>
      <c r="F7" s="55" t="s">
        <v>44</v>
      </c>
      <c r="G7" s="15">
        <v>30</v>
      </c>
      <c r="H7" s="56" t="s">
        <v>42</v>
      </c>
      <c r="I7" s="38" t="s">
        <v>43</v>
      </c>
      <c r="J7" s="1"/>
      <c r="K7" s="14"/>
      <c r="L7" s="14"/>
      <c r="M7" s="14"/>
      <c r="N7" s="14"/>
      <c r="O7" s="1"/>
    </row>
    <row r="8" spans="1:15" x14ac:dyDescent="0.3">
      <c r="A8" s="1"/>
      <c r="B8" s="1"/>
      <c r="C8" s="1"/>
      <c r="D8" s="1"/>
      <c r="E8" s="1"/>
      <c r="F8" s="55" t="s">
        <v>40</v>
      </c>
      <c r="G8" s="15">
        <f>B$10/((G2/2)*COS(G6))</f>
        <v>0.16336583473044705</v>
      </c>
      <c r="H8" s="16"/>
      <c r="I8" s="17" t="s">
        <v>62</v>
      </c>
      <c r="J8" s="1"/>
      <c r="K8" s="14"/>
      <c r="L8" s="14"/>
      <c r="M8" s="14"/>
      <c r="N8" s="14"/>
      <c r="O8" s="1"/>
    </row>
    <row r="9" spans="1:15" x14ac:dyDescent="0.3">
      <c r="A9" s="7" t="s">
        <v>13</v>
      </c>
      <c r="B9" s="7" t="s">
        <v>8</v>
      </c>
      <c r="C9" s="7" t="s">
        <v>9</v>
      </c>
      <c r="D9" s="7" t="s">
        <v>10</v>
      </c>
      <c r="E9" s="1"/>
      <c r="F9" s="55" t="s">
        <v>45</v>
      </c>
      <c r="G9" s="15">
        <f>(B$10*(1/G$4))/((B14/2)*COS(G$6))</f>
        <v>0.65346333892178821</v>
      </c>
      <c r="H9" s="56"/>
      <c r="I9" s="38" t="s">
        <v>63</v>
      </c>
      <c r="J9" s="1"/>
      <c r="K9" s="14"/>
      <c r="L9" s="14"/>
      <c r="M9" s="14"/>
      <c r="N9" s="14"/>
      <c r="O9" s="1"/>
    </row>
    <row r="10" spans="1:15" x14ac:dyDescent="0.3">
      <c r="A10" s="34" t="s">
        <v>14</v>
      </c>
      <c r="B10" s="34">
        <f>B3/B2</f>
        <v>2</v>
      </c>
      <c r="C10" s="94" t="s">
        <v>6</v>
      </c>
      <c r="D10" s="50" t="s">
        <v>15</v>
      </c>
      <c r="E10" s="1"/>
      <c r="F10" s="55" t="s">
        <v>46</v>
      </c>
      <c r="G10" s="15">
        <f>(B$10*(1/G$4))/((G3/2)*COS(G$6))</f>
        <v>0.16336583473044705</v>
      </c>
      <c r="H10" s="16"/>
      <c r="I10" s="17" t="s">
        <v>64</v>
      </c>
      <c r="J10" s="1"/>
      <c r="K10" s="14"/>
      <c r="L10" s="14"/>
      <c r="M10" s="14"/>
      <c r="N10" s="14"/>
      <c r="O10" s="1"/>
    </row>
    <row r="11" spans="1:15" x14ac:dyDescent="0.3">
      <c r="A11" s="34" t="s">
        <v>18</v>
      </c>
      <c r="B11" s="34">
        <f>B13/B2</f>
        <v>7.1818668070217778E-2</v>
      </c>
      <c r="C11" s="88" t="s">
        <v>17</v>
      </c>
      <c r="D11" s="51" t="s">
        <v>16</v>
      </c>
      <c r="E11" s="1"/>
      <c r="F11" s="55" t="s">
        <v>47</v>
      </c>
      <c r="G11" s="15">
        <f>(B$10*(1/G$4*G$5))/((B15/2)*COS(G$6))</f>
        <v>0.16336583473044705</v>
      </c>
      <c r="H11" s="56"/>
      <c r="I11" s="38" t="s">
        <v>65</v>
      </c>
      <c r="J11" s="1"/>
      <c r="K11" s="14"/>
      <c r="L11" s="14"/>
      <c r="M11" s="14"/>
      <c r="N11" s="14"/>
      <c r="O11" s="1"/>
    </row>
    <row r="12" spans="1:15" x14ac:dyDescent="0.3">
      <c r="A12" s="34" t="s">
        <v>21</v>
      </c>
      <c r="B12" s="34">
        <f>B5^2 * B3</f>
        <v>2707.5</v>
      </c>
      <c r="C12" s="94" t="s">
        <v>4</v>
      </c>
      <c r="D12" s="50" t="s">
        <v>22</v>
      </c>
      <c r="E12" s="1"/>
      <c r="F12" s="55" t="s">
        <v>60</v>
      </c>
      <c r="G12" s="15">
        <v>150</v>
      </c>
      <c r="H12" s="16"/>
      <c r="I12" s="17" t="s">
        <v>61</v>
      </c>
      <c r="J12" s="1"/>
      <c r="K12" s="14"/>
      <c r="L12" s="14"/>
      <c r="M12" s="14"/>
      <c r="N12" s="14"/>
      <c r="O12" s="1"/>
    </row>
    <row r="13" spans="1:15" x14ac:dyDescent="0.3">
      <c r="A13" s="34" t="s">
        <v>19</v>
      </c>
      <c r="B13" s="34">
        <f>B12/B4 * 60/(2*PI())</f>
        <v>107.72800210532667</v>
      </c>
      <c r="C13" s="88" t="s">
        <v>2</v>
      </c>
      <c r="D13" s="51" t="s">
        <v>20</v>
      </c>
      <c r="E13" s="1"/>
      <c r="F13" s="55" t="s">
        <v>66</v>
      </c>
      <c r="G13" s="15">
        <v>12</v>
      </c>
      <c r="H13" s="56"/>
      <c r="I13" s="38" t="s">
        <v>69</v>
      </c>
      <c r="J13" s="1"/>
      <c r="K13" s="14"/>
      <c r="L13" s="14"/>
      <c r="M13" s="14"/>
      <c r="N13" s="14"/>
      <c r="O13" s="1"/>
    </row>
    <row r="14" spans="1:15" x14ac:dyDescent="0.3">
      <c r="A14" s="34" t="s">
        <v>30</v>
      </c>
      <c r="B14" s="34">
        <f>G4*G2</f>
        <v>30</v>
      </c>
      <c r="C14" s="94" t="s">
        <v>28</v>
      </c>
      <c r="D14" s="50" t="s">
        <v>57</v>
      </c>
      <c r="E14" s="1"/>
      <c r="F14" s="55" t="s">
        <v>67</v>
      </c>
      <c r="G14" s="15">
        <v>7</v>
      </c>
      <c r="H14" s="39"/>
      <c r="I14" s="38" t="s">
        <v>68</v>
      </c>
      <c r="J14" s="1"/>
      <c r="K14" s="14"/>
      <c r="L14" s="14"/>
      <c r="M14" s="14"/>
      <c r="N14" s="14"/>
      <c r="O14" s="1"/>
    </row>
    <row r="15" spans="1:15" x14ac:dyDescent="0.3">
      <c r="A15" s="34" t="s">
        <v>32</v>
      </c>
      <c r="B15" s="34">
        <f>G3*G5</f>
        <v>17.142857142857142</v>
      </c>
      <c r="C15" s="88" t="s">
        <v>28</v>
      </c>
      <c r="D15" s="51" t="s">
        <v>59</v>
      </c>
      <c r="E15" s="1"/>
      <c r="F15" s="14"/>
      <c r="G15" s="14"/>
      <c r="H15" s="14"/>
      <c r="I15" s="14"/>
      <c r="J15" s="1"/>
      <c r="K15" s="14"/>
      <c r="L15" s="14"/>
      <c r="M15" s="14"/>
      <c r="N15" s="14"/>
      <c r="O15" s="1"/>
    </row>
    <row r="16" spans="1:15" x14ac:dyDescent="0.3">
      <c r="A16" s="34" t="s">
        <v>48</v>
      </c>
      <c r="B16" s="49">
        <f>2.34*SQRT((G8*10^3)/(G13*G12))</f>
        <v>0.70495309719868593</v>
      </c>
      <c r="C16" s="95">
        <v>1</v>
      </c>
      <c r="D16" s="50" t="s">
        <v>52</v>
      </c>
      <c r="E16" s="1"/>
      <c r="F16" s="14"/>
      <c r="G16" s="14"/>
      <c r="H16" s="14"/>
      <c r="I16" s="14"/>
      <c r="J16" s="1"/>
      <c r="K16" s="14"/>
      <c r="L16" s="14"/>
      <c r="M16" s="14"/>
      <c r="N16" s="14"/>
      <c r="O16" s="1"/>
    </row>
    <row r="17" spans="1:15" x14ac:dyDescent="0.3">
      <c r="A17" s="34" t="s">
        <v>49</v>
      </c>
      <c r="B17" s="49">
        <f>2.34*SQRT((G9*10^3)/(G$13*G$12))</f>
        <v>1.4099061943973719</v>
      </c>
      <c r="C17" s="96">
        <v>1</v>
      </c>
      <c r="D17" s="51" t="s">
        <v>53</v>
      </c>
      <c r="E17" s="1"/>
      <c r="F17" s="14"/>
      <c r="G17" s="14"/>
      <c r="H17" s="14"/>
      <c r="I17" s="14"/>
      <c r="J17" s="1"/>
      <c r="K17" s="14"/>
      <c r="L17" s="14"/>
      <c r="M17" s="14"/>
      <c r="N17" s="14"/>
      <c r="O17" s="1"/>
    </row>
    <row r="18" spans="1:15" x14ac:dyDescent="0.3">
      <c r="A18" s="34" t="s">
        <v>50</v>
      </c>
      <c r="B18" s="49">
        <f>2.34*SQRT((G10*10^3)/(G$14*G$12))</f>
        <v>0.92300026551615422</v>
      </c>
      <c r="C18" s="95">
        <v>1</v>
      </c>
      <c r="D18" s="50" t="s">
        <v>54</v>
      </c>
      <c r="E18" s="1"/>
      <c r="F18" s="14"/>
      <c r="G18" s="14"/>
      <c r="H18" s="14"/>
      <c r="I18" s="14"/>
      <c r="J18" s="1"/>
      <c r="K18" s="14"/>
      <c r="L18" s="14"/>
      <c r="M18" s="14"/>
      <c r="N18" s="14"/>
      <c r="O18" s="1"/>
    </row>
    <row r="19" spans="1:15" x14ac:dyDescent="0.3">
      <c r="A19" s="34" t="s">
        <v>51</v>
      </c>
      <c r="B19" s="49">
        <f>2.34*SQRT((G11*10^3)/(G$14*G$12))</f>
        <v>0.92300026551615422</v>
      </c>
      <c r="C19" s="96">
        <v>1</v>
      </c>
      <c r="D19" s="51" t="s">
        <v>55</v>
      </c>
      <c r="E19" s="1"/>
      <c r="F19" s="14"/>
      <c r="G19" s="14"/>
      <c r="H19" s="14"/>
      <c r="I19" s="14"/>
      <c r="J19" s="1"/>
      <c r="K19" s="14"/>
      <c r="L19" s="14"/>
      <c r="M19" s="14"/>
      <c r="N19" s="14"/>
      <c r="O19" s="1"/>
    </row>
    <row r="20" spans="1:15" x14ac:dyDescent="0.3">
      <c r="A20" s="14"/>
      <c r="B20" s="14"/>
      <c r="C20" s="14"/>
      <c r="D20" s="14"/>
      <c r="E20" s="1"/>
      <c r="F20" s="14"/>
      <c r="G20" s="14"/>
      <c r="H20" s="14"/>
      <c r="I20" s="14"/>
      <c r="J20" s="1"/>
      <c r="K20" s="14"/>
      <c r="L20" s="14"/>
      <c r="M20" s="14"/>
      <c r="N20" s="14"/>
      <c r="O20" s="1"/>
    </row>
    <row r="21" spans="1:15" x14ac:dyDescent="0.3">
      <c r="A21" s="14"/>
      <c r="B21" s="14"/>
      <c r="C21" s="14"/>
      <c r="D21" s="14"/>
      <c r="E21" s="1"/>
      <c r="F21" s="14"/>
      <c r="G21" s="14"/>
      <c r="H21" s="14"/>
      <c r="I21" s="14"/>
      <c r="J21" s="1"/>
      <c r="K21" s="14"/>
      <c r="L21" s="14"/>
      <c r="M21" s="14"/>
      <c r="N21" s="14"/>
      <c r="O21" s="1"/>
    </row>
    <row r="22" spans="1:15" x14ac:dyDescent="0.3">
      <c r="A22" s="14"/>
      <c r="B22" s="14"/>
      <c r="C22" s="14"/>
      <c r="D22" s="14"/>
      <c r="E22" s="1"/>
      <c r="F22" s="14"/>
      <c r="G22" s="14"/>
      <c r="H22" s="14"/>
      <c r="I22" s="14"/>
      <c r="J22" s="1"/>
      <c r="K22" s="14"/>
      <c r="L22" s="14"/>
      <c r="M22" s="14"/>
      <c r="N22" s="14"/>
      <c r="O22" s="1"/>
    </row>
    <row r="23" spans="1:15" x14ac:dyDescent="0.3">
      <c r="A23" s="14"/>
      <c r="B23" s="14"/>
      <c r="C23" s="14"/>
      <c r="D23" s="14"/>
      <c r="E23" s="1"/>
      <c r="F23" s="14"/>
      <c r="G23" s="14"/>
      <c r="H23" s="14"/>
      <c r="I23" s="14"/>
      <c r="J23" s="1"/>
      <c r="K23" s="14"/>
      <c r="L23" s="14"/>
      <c r="M23" s="14"/>
      <c r="N23" s="14"/>
      <c r="O23" s="1"/>
    </row>
    <row r="24" spans="1:15" x14ac:dyDescent="0.3">
      <c r="A24" s="14"/>
      <c r="B24" s="14"/>
      <c r="C24" s="14"/>
      <c r="D24" s="14"/>
      <c r="E24" s="1"/>
      <c r="F24" s="14"/>
      <c r="G24" s="14"/>
      <c r="H24" s="14"/>
      <c r="I24" s="14"/>
      <c r="J24" s="1"/>
      <c r="K24" s="14"/>
      <c r="L24" s="14"/>
      <c r="M24" s="14"/>
      <c r="N24" s="14"/>
      <c r="O24" s="1"/>
    </row>
    <row r="25" spans="1:15" x14ac:dyDescent="0.3">
      <c r="A25" s="14"/>
      <c r="B25" s="14"/>
      <c r="C25" s="14"/>
      <c r="D25" s="14"/>
      <c r="E25" s="1"/>
      <c r="F25" s="14"/>
      <c r="G25" s="14"/>
      <c r="H25" s="14"/>
      <c r="I25" s="14"/>
      <c r="J25" s="1"/>
      <c r="K25" s="14"/>
      <c r="L25" s="14"/>
      <c r="M25" s="14"/>
      <c r="N25" s="14"/>
      <c r="O25" s="1"/>
    </row>
    <row r="26" spans="1:15" x14ac:dyDescent="0.3">
      <c r="A26" s="14"/>
      <c r="B26" s="14"/>
      <c r="C26" s="14"/>
      <c r="D26" s="14"/>
      <c r="E26" s="1"/>
      <c r="F26" s="14"/>
      <c r="G26" s="14"/>
      <c r="H26" s="14"/>
      <c r="I26" s="14"/>
      <c r="J26" s="1"/>
      <c r="K26" s="14"/>
      <c r="L26" s="14"/>
      <c r="M26" s="14"/>
      <c r="N26" s="14"/>
      <c r="O26" s="1"/>
    </row>
    <row r="27" spans="1:15" x14ac:dyDescent="0.3">
      <c r="A27" s="14"/>
      <c r="B27" s="14"/>
      <c r="C27" s="14"/>
      <c r="D27" s="14"/>
      <c r="E27" s="1"/>
      <c r="F27" s="14"/>
      <c r="G27" s="14"/>
      <c r="H27" s="14"/>
      <c r="I27" s="14"/>
      <c r="J27" s="1"/>
      <c r="K27" s="14"/>
      <c r="L27" s="14"/>
      <c r="M27" s="14"/>
      <c r="N27" s="14"/>
      <c r="O27" s="1"/>
    </row>
    <row r="28" spans="1:15" x14ac:dyDescent="0.3">
      <c r="A28" s="14"/>
      <c r="B28" s="14"/>
      <c r="C28" s="14"/>
      <c r="D28" s="14"/>
      <c r="E28" s="1"/>
      <c r="F28" s="14"/>
      <c r="G28" s="14"/>
      <c r="H28" s="14"/>
      <c r="I28" s="14"/>
      <c r="J28" s="1"/>
      <c r="K28" s="14"/>
      <c r="L28" s="14"/>
      <c r="M28" s="14"/>
      <c r="N28" s="14"/>
      <c r="O28" s="1"/>
    </row>
    <row r="29" spans="1:15" x14ac:dyDescent="0.3">
      <c r="A29" s="14"/>
      <c r="B29" s="14"/>
      <c r="C29" s="14"/>
      <c r="D29" s="14"/>
      <c r="E29" s="1"/>
      <c r="F29" s="14"/>
      <c r="G29" s="14"/>
      <c r="H29" s="14"/>
      <c r="I29" s="14"/>
      <c r="J29" s="1"/>
      <c r="K29" s="14"/>
      <c r="L29" s="14"/>
      <c r="M29" s="14"/>
      <c r="N29" s="14"/>
      <c r="O29" s="1"/>
    </row>
    <row r="30" spans="1:15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770B3-865D-42A6-9C26-254AB824B1F1}">
  <sheetPr codeName="Feuil2"/>
  <dimension ref="A1:AR1982"/>
  <sheetViews>
    <sheetView zoomScale="85" zoomScaleNormal="85" workbookViewId="0">
      <selection activeCell="B13" sqref="B13"/>
    </sheetView>
  </sheetViews>
  <sheetFormatPr baseColWidth="10" defaultRowHeight="14.4" x14ac:dyDescent="0.3"/>
  <cols>
    <col min="1" max="1" width="20.5546875" customWidth="1"/>
    <col min="2" max="2" width="11.88671875" customWidth="1"/>
    <col min="3" max="3" width="21.109375" customWidth="1"/>
    <col min="4" max="4" width="41.109375" customWidth="1"/>
    <col min="5" max="5" width="20.88671875" customWidth="1"/>
    <col min="6" max="6" width="27.33203125" customWidth="1"/>
    <col min="7" max="7" width="11.109375" customWidth="1"/>
    <col min="8" max="8" width="23.5546875" customWidth="1"/>
    <col min="9" max="9" width="34.6640625" customWidth="1"/>
    <col min="10" max="10" width="26.88671875" style="43" customWidth="1"/>
    <col min="13" max="13" width="11.88671875" style="43" customWidth="1"/>
    <col min="14" max="14" width="12" customWidth="1"/>
    <col min="20" max="20" width="21.44140625" customWidth="1"/>
  </cols>
  <sheetData>
    <row r="1" spans="1:44" ht="15" thickBot="1" x14ac:dyDescent="0.35">
      <c r="A1" s="61" t="s">
        <v>70</v>
      </c>
      <c r="B1" s="61" t="s">
        <v>8</v>
      </c>
      <c r="C1" s="61" t="s">
        <v>105</v>
      </c>
      <c r="D1" s="61" t="s">
        <v>10</v>
      </c>
      <c r="E1" s="1"/>
      <c r="F1" s="61" t="s">
        <v>25</v>
      </c>
      <c r="G1" s="61" t="s">
        <v>8</v>
      </c>
      <c r="H1" s="61" t="s">
        <v>105</v>
      </c>
      <c r="I1" s="61" t="s">
        <v>10</v>
      </c>
      <c r="J1" s="40"/>
      <c r="K1" s="64" t="s">
        <v>279</v>
      </c>
      <c r="L1" s="14"/>
      <c r="M1" s="63"/>
      <c r="N1" s="63"/>
      <c r="O1" s="14"/>
      <c r="P1" s="14"/>
      <c r="Q1" s="14"/>
      <c r="R1" s="14"/>
      <c r="S1" s="14"/>
      <c r="T1" s="14"/>
      <c r="U1" s="14"/>
      <c r="V1" s="14"/>
      <c r="W1" s="1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"/>
    </row>
    <row r="2" spans="1:44" x14ac:dyDescent="0.3">
      <c r="A2" s="55" t="s">
        <v>71</v>
      </c>
      <c r="B2" s="158">
        <f>'Résistance des engrenages'!B3</f>
        <v>3000</v>
      </c>
      <c r="C2" s="16" t="s">
        <v>4</v>
      </c>
      <c r="D2" s="17" t="s">
        <v>73</v>
      </c>
      <c r="E2" s="1"/>
      <c r="F2" s="82" t="s">
        <v>75</v>
      </c>
      <c r="G2" s="83">
        <f>'Résistance des engrenages'!G6</f>
        <v>20</v>
      </c>
      <c r="H2" s="25" t="s">
        <v>76</v>
      </c>
      <c r="I2" s="26" t="s">
        <v>77</v>
      </c>
      <c r="J2" s="40"/>
      <c r="K2" s="65" t="s">
        <v>143</v>
      </c>
      <c r="L2" s="14"/>
      <c r="M2" s="186" t="s">
        <v>197</v>
      </c>
      <c r="N2" s="186"/>
      <c r="O2" s="186"/>
      <c r="P2" s="186"/>
      <c r="Q2" s="186"/>
      <c r="R2" s="186"/>
      <c r="S2" s="186"/>
      <c r="T2" s="186"/>
      <c r="U2" s="14"/>
      <c r="V2" s="14"/>
      <c r="W2" s="1"/>
      <c r="X2" s="14"/>
      <c r="Y2" s="14"/>
      <c r="Z2" s="14"/>
      <c r="AA2" s="187" t="s">
        <v>198</v>
      </c>
      <c r="AB2" s="188"/>
      <c r="AC2" s="188"/>
      <c r="AD2" s="188"/>
      <c r="AE2" s="188"/>
      <c r="AF2" s="188"/>
      <c r="AG2" s="188"/>
      <c r="AH2" s="188"/>
      <c r="AI2" s="188"/>
      <c r="AJ2" s="188"/>
      <c r="AK2" s="188"/>
      <c r="AL2" s="188"/>
      <c r="AM2" s="188"/>
      <c r="AN2" s="189"/>
      <c r="AO2" s="14"/>
      <c r="AP2" s="14"/>
      <c r="AQ2" s="14"/>
      <c r="AR2" s="1"/>
    </row>
    <row r="3" spans="1:44" x14ac:dyDescent="0.3">
      <c r="A3" s="55" t="s">
        <v>72</v>
      </c>
      <c r="B3" s="159">
        <f>'Résistance des engrenages'!B2</f>
        <v>1500</v>
      </c>
      <c r="C3" s="80" t="s">
        <v>2</v>
      </c>
      <c r="D3" s="38" t="s">
        <v>74</v>
      </c>
      <c r="E3" s="1"/>
      <c r="F3" s="82" t="s">
        <v>44</v>
      </c>
      <c r="G3" s="83">
        <f>'Résistance des engrenages'!G7</f>
        <v>30</v>
      </c>
      <c r="H3" s="27" t="s">
        <v>76</v>
      </c>
      <c r="I3" s="28" t="s">
        <v>78</v>
      </c>
      <c r="J3" s="40"/>
      <c r="K3" s="14"/>
      <c r="L3" s="14"/>
      <c r="M3" s="186"/>
      <c r="N3" s="186"/>
      <c r="O3" s="186"/>
      <c r="P3" s="186"/>
      <c r="Q3" s="186"/>
      <c r="R3" s="186"/>
      <c r="S3" s="186"/>
      <c r="T3" s="186"/>
      <c r="U3" s="14"/>
      <c r="V3" s="14"/>
      <c r="W3" s="1"/>
      <c r="X3" s="14"/>
      <c r="Y3" s="14"/>
      <c r="Z3" s="14"/>
      <c r="AA3" s="190"/>
      <c r="AB3" s="191"/>
      <c r="AC3" s="191"/>
      <c r="AD3" s="191"/>
      <c r="AE3" s="191"/>
      <c r="AF3" s="191"/>
      <c r="AG3" s="191"/>
      <c r="AH3" s="191"/>
      <c r="AI3" s="191"/>
      <c r="AJ3" s="191"/>
      <c r="AK3" s="191"/>
      <c r="AL3" s="191"/>
      <c r="AM3" s="191"/>
      <c r="AN3" s="192"/>
      <c r="AO3" s="14"/>
      <c r="AP3" s="14"/>
      <c r="AQ3" s="14"/>
      <c r="AR3" s="1"/>
    </row>
    <row r="4" spans="1:44" ht="15" thickBot="1" x14ac:dyDescent="0.35">
      <c r="A4" s="58"/>
      <c r="B4" s="1"/>
      <c r="C4" s="1"/>
      <c r="D4" s="1"/>
      <c r="E4" s="1"/>
      <c r="F4" s="82" t="s">
        <v>18</v>
      </c>
      <c r="G4" s="83">
        <f>'Résistance des engrenages'!G2/2</f>
        <v>30</v>
      </c>
      <c r="H4" s="39" t="s">
        <v>28</v>
      </c>
      <c r="I4" s="38" t="s">
        <v>106</v>
      </c>
      <c r="J4" s="40"/>
      <c r="K4" s="14"/>
      <c r="L4" s="14"/>
      <c r="M4" s="186"/>
      <c r="N4" s="186"/>
      <c r="O4" s="186"/>
      <c r="P4" s="186"/>
      <c r="Q4" s="186"/>
      <c r="R4" s="186"/>
      <c r="S4" s="186"/>
      <c r="T4" s="186"/>
      <c r="U4" s="14"/>
      <c r="V4" s="14"/>
      <c r="W4" s="1"/>
      <c r="X4" s="14"/>
      <c r="Y4" s="14"/>
      <c r="Z4" s="14"/>
      <c r="AA4" s="193"/>
      <c r="AB4" s="194"/>
      <c r="AC4" s="194"/>
      <c r="AD4" s="194"/>
      <c r="AE4" s="194"/>
      <c r="AF4" s="194"/>
      <c r="AG4" s="194"/>
      <c r="AH4" s="194"/>
      <c r="AI4" s="194"/>
      <c r="AJ4" s="194"/>
      <c r="AK4" s="194"/>
      <c r="AL4" s="194"/>
      <c r="AM4" s="194"/>
      <c r="AN4" s="195"/>
      <c r="AO4" s="14"/>
      <c r="AP4" s="14"/>
      <c r="AQ4" s="14"/>
      <c r="AR4" s="1"/>
    </row>
    <row r="5" spans="1:44" ht="15" thickBot="1" x14ac:dyDescent="0.35">
      <c r="A5" s="62" t="s">
        <v>104</v>
      </c>
      <c r="B5" s="61" t="s">
        <v>8</v>
      </c>
      <c r="C5" s="61" t="s">
        <v>105</v>
      </c>
      <c r="D5" s="61" t="s">
        <v>10</v>
      </c>
      <c r="E5" s="1"/>
      <c r="F5" s="82" t="s">
        <v>91</v>
      </c>
      <c r="G5" s="83">
        <v>45</v>
      </c>
      <c r="H5" s="27" t="s">
        <v>28</v>
      </c>
      <c r="I5" s="28" t="s">
        <v>92</v>
      </c>
      <c r="J5" s="40"/>
      <c r="K5" s="14"/>
      <c r="L5" s="14"/>
      <c r="M5" s="63"/>
      <c r="N5" s="63"/>
      <c r="O5" s="14"/>
      <c r="P5" s="14"/>
      <c r="Q5" s="14"/>
      <c r="R5" s="14"/>
      <c r="S5" s="14"/>
      <c r="T5" s="14"/>
      <c r="U5" s="14"/>
      <c r="V5" s="14"/>
      <c r="W5" s="1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"/>
    </row>
    <row r="6" spans="1:44" x14ac:dyDescent="0.3">
      <c r="A6" s="34" t="s">
        <v>79</v>
      </c>
      <c r="B6" s="160">
        <f>2*B3/60*PI()</f>
        <v>157.07963267948966</v>
      </c>
      <c r="C6" s="90" t="s">
        <v>80</v>
      </c>
      <c r="D6" s="36" t="s">
        <v>81</v>
      </c>
      <c r="E6" s="1"/>
      <c r="F6" s="82" t="s">
        <v>208</v>
      </c>
      <c r="G6" s="83">
        <v>18</v>
      </c>
      <c r="H6" s="27" t="s">
        <v>28</v>
      </c>
      <c r="I6" s="28" t="s">
        <v>210</v>
      </c>
      <c r="J6" s="40"/>
      <c r="K6" s="14"/>
      <c r="L6" s="14"/>
      <c r="M6" s="63"/>
      <c r="N6" s="63"/>
      <c r="O6" s="14"/>
      <c r="P6" s="14"/>
      <c r="Q6" s="14"/>
      <c r="R6" s="14"/>
      <c r="S6" s="14"/>
      <c r="T6" s="14"/>
      <c r="U6" s="14"/>
      <c r="V6" s="14"/>
      <c r="W6" s="1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"/>
    </row>
    <row r="7" spans="1:44" ht="15" thickBot="1" x14ac:dyDescent="0.35">
      <c r="A7" s="34" t="s">
        <v>82</v>
      </c>
      <c r="B7" s="161">
        <f>B2/B6*1000</f>
        <v>19098.593171027438</v>
      </c>
      <c r="C7" s="91" t="s">
        <v>83</v>
      </c>
      <c r="D7" s="35" t="s">
        <v>84</v>
      </c>
      <c r="E7" s="1"/>
      <c r="F7" s="82" t="s">
        <v>209</v>
      </c>
      <c r="G7" s="83">
        <v>30</v>
      </c>
      <c r="H7" s="25" t="s">
        <v>28</v>
      </c>
      <c r="I7" s="26" t="s">
        <v>211</v>
      </c>
      <c r="J7" s="40"/>
      <c r="K7" s="14"/>
      <c r="L7" s="14"/>
      <c r="M7" s="63"/>
      <c r="N7" s="63"/>
      <c r="O7" s="14"/>
      <c r="P7" s="14"/>
      <c r="Q7" s="14"/>
      <c r="R7" s="14"/>
      <c r="S7" s="14"/>
      <c r="T7" s="14"/>
      <c r="U7" s="14"/>
      <c r="V7" s="14"/>
      <c r="W7" s="1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"/>
    </row>
    <row r="8" spans="1:44" x14ac:dyDescent="0.3">
      <c r="A8" s="34" t="s">
        <v>87</v>
      </c>
      <c r="B8" s="161">
        <f>B7/G4</f>
        <v>636.61977236758128</v>
      </c>
      <c r="C8" s="90" t="s">
        <v>72</v>
      </c>
      <c r="D8" s="36" t="s">
        <v>88</v>
      </c>
      <c r="E8" s="1"/>
      <c r="F8" s="205" t="s">
        <v>93</v>
      </c>
      <c r="G8" s="205"/>
      <c r="H8" s="206"/>
      <c r="I8" s="206"/>
      <c r="J8" s="40"/>
      <c r="K8" s="14"/>
      <c r="L8" s="212" t="s">
        <v>201</v>
      </c>
      <c r="M8" s="213"/>
      <c r="N8" s="216">
        <f>0.0000341</f>
        <v>3.4100000000000002E-5</v>
      </c>
      <c r="O8" s="14"/>
      <c r="P8" s="14"/>
      <c r="Q8" s="14"/>
      <c r="R8" s="218" t="s">
        <v>200</v>
      </c>
      <c r="S8" s="219"/>
      <c r="T8" s="222">
        <v>6.7500000000000001E-5</v>
      </c>
      <c r="U8" s="14"/>
      <c r="V8" s="14"/>
      <c r="W8" s="1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"/>
    </row>
    <row r="9" spans="1:44" ht="15" thickBot="1" x14ac:dyDescent="0.35">
      <c r="A9" s="34" t="s">
        <v>85</v>
      </c>
      <c r="B9" s="161">
        <f>B8*TAN(RADIANS(G3))</f>
        <v>367.55259694786133</v>
      </c>
      <c r="C9" s="91" t="s">
        <v>72</v>
      </c>
      <c r="D9" s="35" t="s">
        <v>89</v>
      </c>
      <c r="E9" s="1"/>
      <c r="F9" s="82" t="s">
        <v>120</v>
      </c>
      <c r="G9" s="83">
        <v>0</v>
      </c>
      <c r="H9" s="21" t="s">
        <v>72</v>
      </c>
      <c r="I9" s="22" t="s">
        <v>121</v>
      </c>
      <c r="J9" s="40"/>
      <c r="K9" s="14"/>
      <c r="L9" s="214"/>
      <c r="M9" s="215"/>
      <c r="N9" s="217"/>
      <c r="O9" s="14"/>
      <c r="P9" s="14"/>
      <c r="Q9" s="14"/>
      <c r="R9" s="220"/>
      <c r="S9" s="221"/>
      <c r="T9" s="223"/>
      <c r="U9" s="14"/>
      <c r="V9" s="14"/>
      <c r="W9" s="1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"/>
    </row>
    <row r="10" spans="1:44" ht="15" thickBot="1" x14ac:dyDescent="0.35">
      <c r="A10" s="34" t="s">
        <v>86</v>
      </c>
      <c r="B10" s="161">
        <f>-B8*TAN(RADIANS(G2))/COS(RADIANS(G3))</f>
        <v>-267.55640963252824</v>
      </c>
      <c r="C10" s="90" t="s">
        <v>72</v>
      </c>
      <c r="D10" s="36" t="s">
        <v>90</v>
      </c>
      <c r="E10" s="1"/>
      <c r="F10" s="82" t="s">
        <v>127</v>
      </c>
      <c r="G10" s="83">
        <v>2</v>
      </c>
      <c r="H10" s="60">
        <v>1</v>
      </c>
      <c r="I10" s="22" t="s">
        <v>126</v>
      </c>
      <c r="J10" s="40"/>
      <c r="K10" s="14"/>
      <c r="L10" s="14"/>
      <c r="M10" s="63"/>
      <c r="N10" s="63"/>
      <c r="O10" s="14"/>
      <c r="P10" s="14"/>
      <c r="Q10" s="14"/>
      <c r="R10" s="14"/>
      <c r="S10" s="14"/>
      <c r="T10" s="14"/>
      <c r="U10" s="14"/>
      <c r="V10" s="14"/>
      <c r="W10" s="1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"/>
    </row>
    <row r="11" spans="1:44" ht="16.2" thickBot="1" x14ac:dyDescent="0.35">
      <c r="A11" s="34" t="s">
        <v>94</v>
      </c>
      <c r="B11" s="161">
        <f>-B9</f>
        <v>-367.55259694786133</v>
      </c>
      <c r="C11" s="91" t="s">
        <v>72</v>
      </c>
      <c r="D11" s="35" t="s">
        <v>99</v>
      </c>
      <c r="E11" s="1"/>
      <c r="F11" s="85" t="s">
        <v>128</v>
      </c>
      <c r="G11" s="86">
        <v>16</v>
      </c>
      <c r="H11" s="74" t="s">
        <v>28</v>
      </c>
      <c r="I11" s="74" t="s">
        <v>133</v>
      </c>
      <c r="J11" s="40"/>
      <c r="K11" s="14"/>
      <c r="L11" s="14"/>
      <c r="M11" s="63"/>
      <c r="N11" s="63"/>
      <c r="O11" s="14"/>
      <c r="P11" s="14"/>
      <c r="Q11" s="14"/>
      <c r="R11" s="14"/>
      <c r="S11" s="14"/>
      <c r="T11" s="14"/>
      <c r="U11" s="14"/>
      <c r="V11" s="14"/>
      <c r="W11" s="1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"/>
    </row>
    <row r="12" spans="1:44" ht="28.8" x14ac:dyDescent="0.3">
      <c r="A12" s="34" t="s">
        <v>95</v>
      </c>
      <c r="B12" s="161">
        <f>-B8*(G5-G6)/G5</f>
        <v>-381.9718634205488</v>
      </c>
      <c r="C12" s="90" t="s">
        <v>72</v>
      </c>
      <c r="D12" s="36" t="s">
        <v>100</v>
      </c>
      <c r="E12" s="1"/>
      <c r="F12" s="82" t="s">
        <v>140</v>
      </c>
      <c r="G12" s="83">
        <v>225</v>
      </c>
      <c r="H12" s="25" t="s">
        <v>139</v>
      </c>
      <c r="I12" s="32" t="s">
        <v>199</v>
      </c>
      <c r="J12" s="40"/>
      <c r="K12" s="14"/>
      <c r="L12" s="14"/>
      <c r="M12" s="63"/>
      <c r="N12" s="14"/>
      <c r="O12" s="14"/>
      <c r="P12" s="14"/>
      <c r="Q12" s="14"/>
      <c r="R12" s="14"/>
      <c r="S12" s="14"/>
      <c r="T12" s="14"/>
      <c r="U12" s="14"/>
      <c r="V12" s="14"/>
      <c r="W12" s="1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"/>
    </row>
    <row r="13" spans="1:44" x14ac:dyDescent="0.3">
      <c r="A13" s="34" t="s">
        <v>96</v>
      </c>
      <c r="B13" s="161">
        <f>-(B10*G5-G6*B10+G7*B9)/(G5)</f>
        <v>-84.501218852390608</v>
      </c>
      <c r="C13" s="91" t="s">
        <v>72</v>
      </c>
      <c r="D13" s="35" t="s">
        <v>101</v>
      </c>
      <c r="E13" s="1"/>
      <c r="F13" s="82" t="s">
        <v>141</v>
      </c>
      <c r="G13" s="83">
        <f>IF(G5/G11&lt;5,RADIANS(2/3),IF(G5/G11&gt;7,RADIANS(1/4),"A definir"))</f>
        <v>1.1635528346628864E-2</v>
      </c>
      <c r="H13" s="23" t="s">
        <v>160</v>
      </c>
      <c r="I13" s="24" t="s">
        <v>196</v>
      </c>
      <c r="J13" s="40"/>
      <c r="K13" s="14"/>
      <c r="L13" s="14"/>
      <c r="M13" s="63"/>
      <c r="N13" s="14"/>
      <c r="O13" s="14"/>
      <c r="P13" s="14"/>
      <c r="Q13" s="14"/>
      <c r="R13" s="14"/>
      <c r="S13" s="14"/>
      <c r="T13" s="14"/>
      <c r="U13" s="14"/>
      <c r="V13" s="14"/>
      <c r="W13" s="1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"/>
    </row>
    <row r="14" spans="1:44" x14ac:dyDescent="0.3">
      <c r="A14" s="34" t="s">
        <v>97</v>
      </c>
      <c r="B14" s="161">
        <f>-(G6*B8)/(G5)</f>
        <v>-254.64790894703251</v>
      </c>
      <c r="C14" s="90" t="s">
        <v>72</v>
      </c>
      <c r="D14" s="36" t="s">
        <v>102</v>
      </c>
      <c r="E14" s="1"/>
      <c r="F14" s="82" t="s">
        <v>147</v>
      </c>
      <c r="G14" s="83">
        <f>IF(B3&gt;500,G5/3000,G5/2000)</f>
        <v>1.4999999999999999E-2</v>
      </c>
      <c r="H14" s="27" t="s">
        <v>28</v>
      </c>
      <c r="I14" s="28" t="s">
        <v>195</v>
      </c>
      <c r="J14" s="40"/>
      <c r="K14" s="14"/>
      <c r="L14" s="14"/>
      <c r="M14" s="63"/>
      <c r="N14" s="14"/>
      <c r="O14" s="14"/>
      <c r="P14" s="14"/>
      <c r="Q14" s="14"/>
      <c r="R14" s="14"/>
      <c r="S14" s="14"/>
      <c r="T14" s="14"/>
      <c r="U14" s="14"/>
      <c r="V14" s="14"/>
      <c r="W14" s="1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"/>
    </row>
    <row r="15" spans="1:44" x14ac:dyDescent="0.3">
      <c r="A15" s="34" t="s">
        <v>98</v>
      </c>
      <c r="B15" s="161">
        <f>-(G6*B10-G7*B9)/(G5)</f>
        <v>352.05762848491884</v>
      </c>
      <c r="C15" s="91" t="s">
        <v>72</v>
      </c>
      <c r="D15" s="35" t="s">
        <v>103</v>
      </c>
      <c r="E15" s="1"/>
      <c r="F15" s="82" t="s">
        <v>144</v>
      </c>
      <c r="G15" s="83" t="s">
        <v>142</v>
      </c>
      <c r="H15" s="29">
        <v>1</v>
      </c>
      <c r="I15" s="28" t="s">
        <v>194</v>
      </c>
      <c r="J15" s="40"/>
      <c r="K15" s="14"/>
      <c r="L15" s="14"/>
      <c r="M15" s="63"/>
      <c r="N15" s="14"/>
      <c r="O15" s="14"/>
      <c r="P15" s="14"/>
      <c r="Q15" s="14"/>
      <c r="R15" s="14"/>
      <c r="S15" s="14"/>
      <c r="T15" s="14"/>
      <c r="U15" s="14"/>
      <c r="V15" s="14"/>
      <c r="W15" s="1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"/>
    </row>
    <row r="16" spans="1:44" ht="14.4" customHeight="1" x14ac:dyDescent="0.3">
      <c r="A16" s="34" t="s">
        <v>129</v>
      </c>
      <c r="B16" s="161">
        <f>G12/(MAX(M41:M491)*G22)</f>
        <v>7.7123739556722173</v>
      </c>
      <c r="C16" s="92">
        <v>1</v>
      </c>
      <c r="D16" s="37" t="s">
        <v>131</v>
      </c>
      <c r="E16" s="1"/>
      <c r="F16" s="82" t="s">
        <v>145</v>
      </c>
      <c r="G16" s="83">
        <f>IF(G15="large",1/1500,1/500)</f>
        <v>6.6666666666666664E-4</v>
      </c>
      <c r="H16" s="30">
        <v>1</v>
      </c>
      <c r="I16" s="24" t="s">
        <v>193</v>
      </c>
      <c r="J16" s="40"/>
      <c r="K16" s="14"/>
      <c r="L16" s="14"/>
      <c r="M16" s="63"/>
      <c r="N16" s="14"/>
      <c r="O16" s="14"/>
      <c r="P16" s="14"/>
      <c r="Q16" s="14"/>
      <c r="R16" s="14"/>
      <c r="S16" s="14"/>
      <c r="T16" s="14"/>
      <c r="U16" s="14"/>
      <c r="V16" s="14"/>
      <c r="W16" s="1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"/>
    </row>
    <row r="17" spans="1:44" x14ac:dyDescent="0.3">
      <c r="A17" s="34" t="s">
        <v>130</v>
      </c>
      <c r="B17" s="162" t="str">
        <f>IF(B16&gt;G10,"Oui","Non")</f>
        <v>Oui</v>
      </c>
      <c r="C17" s="91" t="s">
        <v>205</v>
      </c>
      <c r="D17" s="35" t="s">
        <v>132</v>
      </c>
      <c r="E17" s="1"/>
      <c r="F17" s="82" t="s">
        <v>146</v>
      </c>
      <c r="G17" s="83">
        <v>3</v>
      </c>
      <c r="H17" s="27" t="s">
        <v>76</v>
      </c>
      <c r="I17" s="28" t="s">
        <v>192</v>
      </c>
      <c r="J17" s="40"/>
      <c r="K17" s="14"/>
      <c r="L17" s="14"/>
      <c r="M17" s="63"/>
      <c r="N17" s="14"/>
      <c r="O17" s="14"/>
      <c r="P17" s="14"/>
      <c r="Q17" s="14"/>
      <c r="R17" s="14"/>
      <c r="S17" s="14"/>
      <c r="T17" s="14"/>
      <c r="U17" s="14"/>
      <c r="V17" s="14"/>
      <c r="W17" s="1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"/>
    </row>
    <row r="18" spans="1:44" x14ac:dyDescent="0.3">
      <c r="A18" s="34" t="s">
        <v>162</v>
      </c>
      <c r="B18" s="163" cm="1">
        <f t="array" ref="B18">MAX(ABS(F41:F491))/(G19*B28)</f>
        <v>4.0620129132927354E-5</v>
      </c>
      <c r="C18" s="90" t="s">
        <v>160</v>
      </c>
      <c r="D18" s="36" t="s">
        <v>161</v>
      </c>
      <c r="E18" s="1"/>
      <c r="F18" s="82" t="s">
        <v>152</v>
      </c>
      <c r="G18" s="84">
        <v>190000</v>
      </c>
      <c r="H18" s="23" t="s">
        <v>139</v>
      </c>
      <c r="I18" s="24" t="s">
        <v>157</v>
      </c>
      <c r="J18" s="40"/>
      <c r="K18" s="14"/>
      <c r="L18" s="14"/>
      <c r="M18" s="63"/>
      <c r="N18" s="14"/>
      <c r="O18" s="14"/>
      <c r="P18" s="14"/>
      <c r="Q18" s="14"/>
      <c r="R18" s="14"/>
      <c r="S18" s="14"/>
      <c r="T18" s="14"/>
      <c r="U18" s="14"/>
      <c r="V18" s="14"/>
      <c r="W18" s="1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"/>
    </row>
    <row r="19" spans="1:44" x14ac:dyDescent="0.3">
      <c r="A19" s="34" t="s">
        <v>151</v>
      </c>
      <c r="B19" s="164" t="str">
        <f>IF(B18&lt;G13,"Oui","Non")</f>
        <v>Oui</v>
      </c>
      <c r="C19" s="91" t="s">
        <v>205</v>
      </c>
      <c r="D19" s="35" t="s">
        <v>150</v>
      </c>
      <c r="E19" s="1"/>
      <c r="F19" s="82" t="s">
        <v>153</v>
      </c>
      <c r="G19" s="84">
        <f>G18/(2*(1+0.3))</f>
        <v>73076.923076923078</v>
      </c>
      <c r="H19" s="27" t="s">
        <v>139</v>
      </c>
      <c r="I19" s="28" t="s">
        <v>158</v>
      </c>
      <c r="J19" s="40"/>
      <c r="K19" s="14"/>
      <c r="L19" s="14"/>
      <c r="M19" s="63"/>
      <c r="N19" s="14"/>
      <c r="O19" s="14"/>
      <c r="P19" s="14"/>
      <c r="Q19" s="14"/>
      <c r="R19" s="14"/>
      <c r="S19" s="14"/>
      <c r="T19" s="14"/>
      <c r="U19" s="14"/>
      <c r="V19" s="14"/>
      <c r="W19" s="1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"/>
    </row>
    <row r="20" spans="1:44" ht="28.8" x14ac:dyDescent="0.3">
      <c r="A20" s="34" t="s">
        <v>164</v>
      </c>
      <c r="B20" s="161">
        <f>MAX(U41:U491)</f>
        <v>1.2357344163192251E-2</v>
      </c>
      <c r="C20" s="91" t="s">
        <v>28</v>
      </c>
      <c r="D20" s="35" t="s">
        <v>165</v>
      </c>
      <c r="E20" s="1"/>
      <c r="F20" s="82" t="s">
        <v>188</v>
      </c>
      <c r="G20" s="83">
        <v>0</v>
      </c>
      <c r="H20" s="23" t="s">
        <v>28</v>
      </c>
      <c r="I20" s="31" t="s">
        <v>189</v>
      </c>
      <c r="J20" s="40"/>
      <c r="K20" s="14"/>
      <c r="L20" s="14"/>
      <c r="M20" s="63"/>
      <c r="N20" s="14"/>
      <c r="O20" s="14"/>
      <c r="P20" s="14"/>
      <c r="Q20" s="14"/>
      <c r="R20" s="14"/>
      <c r="S20" s="14"/>
      <c r="T20" s="14"/>
      <c r="U20" s="14"/>
      <c r="V20" s="14"/>
      <c r="W20" s="1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"/>
    </row>
    <row r="21" spans="1:44" ht="28.8" x14ac:dyDescent="0.3">
      <c r="A21" s="34" t="s">
        <v>166</v>
      </c>
      <c r="B21" s="164" t="str">
        <f>IF(B20&lt;G14,"Oui","Non")</f>
        <v>Oui</v>
      </c>
      <c r="C21" s="90" t="s">
        <v>205</v>
      </c>
      <c r="D21" s="36" t="s">
        <v>149</v>
      </c>
      <c r="E21" s="1"/>
      <c r="F21" s="82" t="s">
        <v>190</v>
      </c>
      <c r="G21" s="83">
        <v>0</v>
      </c>
      <c r="H21" s="27" t="s">
        <v>28</v>
      </c>
      <c r="I21" s="33" t="s">
        <v>191</v>
      </c>
      <c r="J21" s="40"/>
      <c r="K21" s="14"/>
      <c r="L21" s="14"/>
      <c r="M21" s="63"/>
      <c r="N21" s="14"/>
      <c r="O21" s="14"/>
      <c r="P21" s="14"/>
      <c r="Q21" s="14"/>
      <c r="R21" s="14"/>
      <c r="S21" s="14"/>
      <c r="T21" s="14"/>
      <c r="U21" s="14"/>
      <c r="V21" s="14"/>
      <c r="W21" s="1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"/>
    </row>
    <row r="22" spans="1:44" ht="28.8" x14ac:dyDescent="0.3">
      <c r="A22" s="34" t="s">
        <v>185</v>
      </c>
      <c r="B22" s="161">
        <f>MAX(T41:T491)</f>
        <v>8.4271687810444118E-5</v>
      </c>
      <c r="C22" s="93">
        <v>1</v>
      </c>
      <c r="D22" s="35" t="s">
        <v>204</v>
      </c>
      <c r="E22" s="1"/>
      <c r="F22" s="150" t="s">
        <v>285</v>
      </c>
      <c r="G22" s="151">
        <v>1</v>
      </c>
      <c r="H22" s="80">
        <v>1</v>
      </c>
      <c r="I22" s="152" t="s">
        <v>286</v>
      </c>
      <c r="J22" s="40"/>
      <c r="K22" s="14"/>
      <c r="L22" s="14"/>
      <c r="M22" s="63"/>
      <c r="N22" s="14"/>
      <c r="O22" s="14"/>
      <c r="P22" s="14"/>
      <c r="Q22" s="14"/>
      <c r="R22" s="14"/>
      <c r="S22" s="14"/>
      <c r="T22" s="14"/>
      <c r="U22" s="14"/>
      <c r="V22" s="14"/>
      <c r="W22" s="1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"/>
    </row>
    <row r="23" spans="1:44" x14ac:dyDescent="0.3">
      <c r="A23" s="34" t="s">
        <v>167</v>
      </c>
      <c r="B23" s="164" t="str">
        <f>IF(B22&lt;G16,"Oui","Non")</f>
        <v>Oui</v>
      </c>
      <c r="C23" s="90" t="s">
        <v>205</v>
      </c>
      <c r="D23" s="36" t="s">
        <v>148</v>
      </c>
      <c r="E23" s="1"/>
      <c r="F23" s="14"/>
      <c r="G23" s="14"/>
      <c r="H23" s="67"/>
      <c r="I23" s="14"/>
      <c r="J23" s="40"/>
      <c r="K23" s="14"/>
      <c r="L23" s="14"/>
      <c r="M23" s="63"/>
      <c r="N23" s="14"/>
      <c r="O23" s="14"/>
      <c r="P23" s="14"/>
      <c r="Q23" s="14"/>
      <c r="R23" s="14"/>
      <c r="S23" s="14"/>
      <c r="T23" s="14"/>
      <c r="U23" s="14"/>
      <c r="V23" s="14"/>
      <c r="W23" s="1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"/>
    </row>
    <row r="24" spans="1:44" x14ac:dyDescent="0.3">
      <c r="A24" s="34" t="s">
        <v>186</v>
      </c>
      <c r="B24" s="161">
        <f>DEGREES(ATAN(T41))</f>
        <v>4.3329627753439385E-3</v>
      </c>
      <c r="C24" s="91" t="s">
        <v>76</v>
      </c>
      <c r="D24" s="35" t="s">
        <v>206</v>
      </c>
      <c r="E24" s="1"/>
      <c r="F24" s="14"/>
      <c r="G24" s="14"/>
      <c r="H24" s="14"/>
      <c r="I24" s="14"/>
      <c r="J24" s="40"/>
      <c r="K24" s="14"/>
      <c r="L24" s="14"/>
      <c r="M24" s="63"/>
      <c r="N24" s="14"/>
      <c r="O24" s="14"/>
      <c r="P24" s="14"/>
      <c r="Q24" s="14"/>
      <c r="R24" s="14"/>
      <c r="S24" s="14"/>
      <c r="T24" s="14"/>
      <c r="U24" s="14"/>
      <c r="V24" s="14"/>
      <c r="W24" s="1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"/>
    </row>
    <row r="25" spans="1:44" x14ac:dyDescent="0.3">
      <c r="A25" s="34" t="s">
        <v>187</v>
      </c>
      <c r="B25" s="165">
        <f>DEGREES(ATAN(T491))</f>
        <v>4.8284120325525065E-3</v>
      </c>
      <c r="C25" s="90" t="s">
        <v>76</v>
      </c>
      <c r="D25" s="36" t="s">
        <v>207</v>
      </c>
      <c r="E25" s="1"/>
      <c r="F25" s="14"/>
      <c r="G25" s="14"/>
      <c r="H25" s="14"/>
      <c r="I25" s="14"/>
      <c r="J25" s="40"/>
      <c r="K25" s="14"/>
      <c r="L25" s="14"/>
      <c r="M25" s="63"/>
      <c r="N25" s="14"/>
      <c r="O25" s="14"/>
      <c r="P25" s="14"/>
      <c r="Q25" s="14"/>
      <c r="R25" s="14"/>
      <c r="S25" s="14"/>
      <c r="T25" s="14"/>
      <c r="U25" s="14"/>
      <c r="V25" s="14"/>
      <c r="W25" s="1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"/>
    </row>
    <row r="26" spans="1:44" ht="15" thickBot="1" x14ac:dyDescent="0.35">
      <c r="A26" s="59" t="s">
        <v>168</v>
      </c>
      <c r="B26" s="166" t="str">
        <f>IF(MAX(B24:B25)&lt;G17,"Oui","Non")</f>
        <v>Oui</v>
      </c>
      <c r="C26" s="91" t="s">
        <v>205</v>
      </c>
      <c r="D26" s="35" t="s">
        <v>183</v>
      </c>
      <c r="E26" s="1"/>
      <c r="F26" s="14"/>
      <c r="G26" s="14"/>
      <c r="H26" s="14"/>
      <c r="I26" s="14"/>
      <c r="J26" s="40"/>
      <c r="K26" s="14"/>
      <c r="L26" s="14"/>
      <c r="M26" s="63"/>
      <c r="N26" s="14"/>
      <c r="O26" s="14"/>
      <c r="P26" s="14"/>
      <c r="Q26" s="14"/>
      <c r="R26" s="14"/>
      <c r="S26" s="14"/>
      <c r="T26" s="14"/>
      <c r="U26" s="14"/>
      <c r="V26" s="14"/>
      <c r="W26" s="1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"/>
    </row>
    <row r="27" spans="1:44" ht="15" thickBot="1" x14ac:dyDescent="0.35">
      <c r="A27" s="120" t="s">
        <v>163</v>
      </c>
      <c r="B27" s="121"/>
      <c r="C27" s="121"/>
      <c r="D27" s="122"/>
      <c r="E27" s="1"/>
      <c r="F27" s="14"/>
      <c r="G27" s="14"/>
      <c r="H27" s="14"/>
      <c r="I27" s="14"/>
      <c r="J27" s="40"/>
      <c r="K27" s="14"/>
      <c r="L27" s="14"/>
      <c r="M27" s="63"/>
      <c r="N27" s="14"/>
      <c r="O27" s="14"/>
      <c r="P27" s="14"/>
      <c r="Q27" s="14"/>
      <c r="R27" s="14"/>
      <c r="S27" s="14"/>
      <c r="T27" s="14"/>
      <c r="U27" s="14"/>
      <c r="V27" s="14"/>
      <c r="W27" s="1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"/>
    </row>
    <row r="28" spans="1:44" ht="15" thickBot="1" x14ac:dyDescent="0.35">
      <c r="A28" s="70" t="s">
        <v>155</v>
      </c>
      <c r="B28" s="71">
        <f>PI()*G11^4/32</f>
        <v>6433.9817545518963</v>
      </c>
      <c r="C28" s="72" t="s">
        <v>156</v>
      </c>
      <c r="D28" s="73" t="s">
        <v>159</v>
      </c>
      <c r="E28" s="1"/>
      <c r="F28" s="14"/>
      <c r="G28" s="14"/>
      <c r="H28" s="14"/>
      <c r="I28" s="14"/>
      <c r="J28" s="40"/>
      <c r="K28" s="14"/>
      <c r="L28" s="14"/>
      <c r="M28" s="63"/>
      <c r="N28" s="14"/>
      <c r="O28" s="14"/>
      <c r="P28" s="14"/>
      <c r="Q28" s="14"/>
      <c r="R28" s="14"/>
      <c r="S28" s="14"/>
      <c r="T28" s="14"/>
      <c r="U28" s="14"/>
      <c r="V28" s="14"/>
      <c r="W28" s="1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"/>
    </row>
    <row r="29" spans="1:44" ht="15" thickBot="1" x14ac:dyDescent="0.35">
      <c r="A29" s="120" t="s">
        <v>202</v>
      </c>
      <c r="B29" s="121"/>
      <c r="C29" s="121"/>
      <c r="D29" s="122"/>
      <c r="E29" s="1"/>
      <c r="F29" s="14"/>
      <c r="G29" s="14"/>
      <c r="H29" s="14"/>
      <c r="I29" s="14"/>
      <c r="J29" s="40"/>
      <c r="K29" s="14"/>
      <c r="L29" s="14"/>
      <c r="M29" s="63"/>
      <c r="N29" s="14"/>
      <c r="O29" s="14"/>
      <c r="P29" s="14"/>
      <c r="Q29" s="14"/>
      <c r="R29" s="14"/>
      <c r="S29" s="14"/>
      <c r="T29" s="14"/>
      <c r="U29" s="14"/>
      <c r="V29" s="14"/>
      <c r="W29" s="1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"/>
    </row>
    <row r="30" spans="1:44" ht="15" thickBot="1" x14ac:dyDescent="0.35">
      <c r="A30" s="184" t="s">
        <v>203</v>
      </c>
      <c r="B30" s="185"/>
      <c r="C30" s="182" t="str">
        <f>IF(ABS(C492)+ABS(D492)+ABS(E492)+ABS(G492)+ABS(H492)&lt;0.0000001,"PFD Verifié","Erreur probable")</f>
        <v>PFD Verifié</v>
      </c>
      <c r="D30" s="183"/>
      <c r="E30" s="1"/>
      <c r="F30" s="14"/>
      <c r="G30" s="14"/>
      <c r="H30" s="14"/>
      <c r="I30" s="14"/>
      <c r="J30" s="40"/>
      <c r="K30" s="14"/>
      <c r="L30" s="14"/>
      <c r="M30" s="63"/>
      <c r="N30" s="14"/>
      <c r="O30" s="14"/>
      <c r="P30" s="14"/>
      <c r="Q30" s="14"/>
      <c r="R30" s="14"/>
      <c r="S30" s="14"/>
      <c r="T30" s="14"/>
      <c r="U30" s="14"/>
      <c r="V30" s="14"/>
      <c r="W30" s="1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"/>
    </row>
    <row r="31" spans="1:44" x14ac:dyDescent="0.3">
      <c r="A31" s="208" t="s">
        <v>212</v>
      </c>
      <c r="B31" s="209"/>
      <c r="C31" s="209"/>
      <c r="D31" s="210"/>
      <c r="E31" s="1"/>
      <c r="F31" s="14"/>
      <c r="G31" s="14"/>
      <c r="H31" s="14"/>
      <c r="I31" s="14"/>
      <c r="J31" s="40"/>
      <c r="K31" s="14"/>
      <c r="L31" s="14"/>
      <c r="M31" s="63"/>
      <c r="N31" s="14"/>
      <c r="O31" s="14"/>
      <c r="P31" s="14"/>
      <c r="Q31" s="14"/>
      <c r="R31" s="14"/>
      <c r="S31" s="14"/>
      <c r="T31" s="14"/>
      <c r="U31" s="14"/>
      <c r="V31" s="14"/>
      <c r="W31" s="1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"/>
    </row>
    <row r="32" spans="1:44" x14ac:dyDescent="0.3">
      <c r="A32" s="211" t="str">
        <f>IF(ABS(P491)&lt;0.01*ABS(MAX(P41:P491)),"Constantes d'integration y' correctes","Constantes d'integration y' incorrectes")</f>
        <v>Constantes d'integration y' correctes</v>
      </c>
      <c r="B32" s="211"/>
      <c r="C32" s="211"/>
      <c r="D32" s="211"/>
      <c r="E32" s="1"/>
      <c r="F32" s="14"/>
      <c r="G32" s="14"/>
      <c r="H32" s="14"/>
      <c r="I32" s="14"/>
      <c r="J32" s="40"/>
      <c r="K32" s="14"/>
      <c r="L32" s="14"/>
      <c r="M32" s="63"/>
      <c r="N32" s="14"/>
      <c r="O32" s="14"/>
      <c r="P32" s="14"/>
      <c r="Q32" s="14"/>
      <c r="R32" s="14"/>
      <c r="S32" s="14"/>
      <c r="T32" s="14"/>
      <c r="U32" s="14"/>
      <c r="V32" s="14"/>
      <c r="W32" s="1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"/>
    </row>
    <row r="33" spans="1:44" x14ac:dyDescent="0.3">
      <c r="A33" s="211" t="str">
        <f>IF(ABS(S491)&lt;0.01*ABS(MAX(S41:S491)),"Constantes d'integration z' correctes","Constantes d'integration z' incorrectes")</f>
        <v>Constantes d'integration z' correctes</v>
      </c>
      <c r="B33" s="211"/>
      <c r="C33" s="211"/>
      <c r="D33" s="211"/>
      <c r="E33" s="1"/>
      <c r="F33" s="14"/>
      <c r="G33" s="14"/>
      <c r="H33" s="14"/>
      <c r="I33" s="14"/>
      <c r="J33" s="40"/>
      <c r="K33" s="14"/>
      <c r="L33" s="14"/>
      <c r="M33" s="63"/>
      <c r="N33" s="14"/>
      <c r="O33" s="14"/>
      <c r="P33" s="14"/>
      <c r="Q33" s="14"/>
      <c r="R33" s="14"/>
      <c r="S33" s="14"/>
      <c r="T33" s="14"/>
      <c r="U33" s="14"/>
      <c r="V33" s="14"/>
      <c r="W33" s="1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"/>
    </row>
    <row r="34" spans="1:44" x14ac:dyDescent="0.3">
      <c r="A34" s="14"/>
      <c r="B34" s="14"/>
      <c r="C34" s="14"/>
      <c r="D34" s="14"/>
      <c r="E34" s="1"/>
      <c r="F34" s="14"/>
      <c r="G34" s="14"/>
      <c r="H34" s="14"/>
      <c r="I34" s="14"/>
      <c r="J34" s="40"/>
      <c r="K34" s="14"/>
      <c r="L34" s="14"/>
      <c r="M34" s="63"/>
      <c r="N34" s="14"/>
      <c r="O34" s="14"/>
      <c r="P34" s="14"/>
      <c r="Q34" s="14"/>
      <c r="R34" s="14"/>
      <c r="S34" s="14"/>
      <c r="T34" s="14"/>
      <c r="U34" s="14"/>
      <c r="V34" s="14"/>
      <c r="W34" s="1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"/>
    </row>
    <row r="35" spans="1:44" x14ac:dyDescent="0.3">
      <c r="A35" s="14"/>
      <c r="B35" s="14"/>
      <c r="C35" s="14"/>
      <c r="D35" s="14"/>
      <c r="E35" s="1"/>
      <c r="F35" s="14"/>
      <c r="G35" s="14"/>
      <c r="H35" s="14"/>
      <c r="I35" s="14"/>
      <c r="J35" s="40"/>
      <c r="K35" s="14"/>
      <c r="L35" s="14"/>
      <c r="M35" s="63"/>
      <c r="N35" s="14"/>
      <c r="O35" s="14"/>
      <c r="P35" s="14"/>
      <c r="Q35" s="14"/>
      <c r="R35" s="14"/>
      <c r="S35" s="14"/>
      <c r="T35" s="14"/>
      <c r="U35" s="14"/>
      <c r="V35" s="14"/>
      <c r="W35" s="1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66"/>
      <c r="AQ35" s="66"/>
      <c r="AR35" s="1"/>
    </row>
    <row r="36" spans="1:44" x14ac:dyDescent="0.3">
      <c r="A36" s="1"/>
      <c r="B36" s="1"/>
      <c r="C36" s="1"/>
      <c r="D36" s="1"/>
      <c r="E36" s="1"/>
      <c r="F36" s="1"/>
      <c r="G36" s="1"/>
      <c r="H36" s="1"/>
      <c r="I36" s="1"/>
      <c r="J36" s="40"/>
      <c r="K36" s="1"/>
      <c r="L36" s="1"/>
      <c r="M36" s="40"/>
      <c r="N36" s="1"/>
      <c r="O36" s="1"/>
      <c r="P36" s="1"/>
      <c r="Q36" s="1"/>
      <c r="R36" s="1"/>
      <c r="S36" s="1"/>
      <c r="T36" s="1"/>
      <c r="U36" s="1"/>
      <c r="V36" s="1"/>
      <c r="W36" s="1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"/>
    </row>
    <row r="37" spans="1:44" x14ac:dyDescent="0.3">
      <c r="A37" s="207" t="s">
        <v>107</v>
      </c>
      <c r="B37" s="207"/>
      <c r="C37" s="207"/>
      <c r="D37" s="207"/>
      <c r="E37" s="207"/>
      <c r="F37" s="207"/>
      <c r="G37" s="207"/>
      <c r="H37" s="207"/>
      <c r="I37" s="207"/>
      <c r="J37" s="207"/>
      <c r="K37" s="207" t="s">
        <v>292</v>
      </c>
      <c r="L37" s="207"/>
      <c r="M37" s="207"/>
      <c r="N37" s="207" t="s">
        <v>175</v>
      </c>
      <c r="O37" s="207"/>
      <c r="P37" s="207"/>
      <c r="Q37" s="207"/>
      <c r="R37" s="207"/>
      <c r="S37" s="207"/>
      <c r="T37" s="207"/>
      <c r="U37" s="207"/>
      <c r="V37" s="207"/>
      <c r="W37" s="1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"/>
    </row>
    <row r="38" spans="1:44" x14ac:dyDescent="0.3">
      <c r="A38" s="8" t="s">
        <v>293</v>
      </c>
      <c r="B38" s="13" t="s">
        <v>109</v>
      </c>
      <c r="C38" s="13" t="s">
        <v>72</v>
      </c>
      <c r="D38" s="13" t="s">
        <v>110</v>
      </c>
      <c r="E38" s="13" t="s">
        <v>111</v>
      </c>
      <c r="F38" s="13" t="s">
        <v>113</v>
      </c>
      <c r="G38" s="13" t="s">
        <v>112</v>
      </c>
      <c r="H38" s="13" t="s">
        <v>118</v>
      </c>
      <c r="I38" s="13" t="s">
        <v>122</v>
      </c>
      <c r="J38" s="41" t="s">
        <v>123</v>
      </c>
      <c r="K38" s="13" t="s">
        <v>134</v>
      </c>
      <c r="L38" s="13" t="s">
        <v>135</v>
      </c>
      <c r="M38" s="41" t="s">
        <v>136</v>
      </c>
      <c r="N38" s="13"/>
      <c r="O38" s="13" t="s">
        <v>169</v>
      </c>
      <c r="P38" s="13" t="s">
        <v>170</v>
      </c>
      <c r="Q38" s="13"/>
      <c r="R38" s="13" t="s">
        <v>171</v>
      </c>
      <c r="S38" s="13" t="s">
        <v>172</v>
      </c>
      <c r="T38" s="13" t="s">
        <v>173</v>
      </c>
      <c r="U38" s="13" t="s">
        <v>174</v>
      </c>
      <c r="W38" s="1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"/>
    </row>
    <row r="39" spans="1:44" ht="66.599999999999994" customHeight="1" x14ac:dyDescent="0.3">
      <c r="A39" s="8" t="s">
        <v>10</v>
      </c>
      <c r="B39" s="11" t="s">
        <v>115</v>
      </c>
      <c r="C39" s="9" t="s">
        <v>116</v>
      </c>
      <c r="D39" s="9" t="s">
        <v>124</v>
      </c>
      <c r="E39" s="10" t="s">
        <v>125</v>
      </c>
      <c r="F39" s="10" t="s">
        <v>289</v>
      </c>
      <c r="G39" s="10" t="s">
        <v>117</v>
      </c>
      <c r="H39" s="10" t="s">
        <v>119</v>
      </c>
      <c r="I39" s="10" t="s">
        <v>290</v>
      </c>
      <c r="J39" s="42" t="s">
        <v>291</v>
      </c>
      <c r="K39" s="12" t="s">
        <v>137</v>
      </c>
      <c r="L39" s="12" t="s">
        <v>138</v>
      </c>
      <c r="M39" s="44" t="s">
        <v>271</v>
      </c>
      <c r="N39" s="11" t="s">
        <v>182</v>
      </c>
      <c r="O39" s="11" t="s">
        <v>176</v>
      </c>
      <c r="P39" s="11" t="s">
        <v>177</v>
      </c>
      <c r="Q39" s="11" t="s">
        <v>184</v>
      </c>
      <c r="R39" s="11" t="s">
        <v>178</v>
      </c>
      <c r="S39" s="11" t="s">
        <v>179</v>
      </c>
      <c r="T39" s="11" t="s">
        <v>180</v>
      </c>
      <c r="U39" s="11" t="s">
        <v>181</v>
      </c>
      <c r="W39" s="1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"/>
    </row>
    <row r="40" spans="1:44" x14ac:dyDescent="0.3">
      <c r="A40" s="8" t="s">
        <v>9</v>
      </c>
      <c r="B40" s="9" t="s">
        <v>28</v>
      </c>
      <c r="C40" s="9" t="s">
        <v>72</v>
      </c>
      <c r="D40" s="9" t="s">
        <v>72</v>
      </c>
      <c r="E40" s="10" t="s">
        <v>72</v>
      </c>
      <c r="F40" s="10" t="s">
        <v>83</v>
      </c>
      <c r="G40" s="10" t="s">
        <v>83</v>
      </c>
      <c r="H40" s="10" t="s">
        <v>83</v>
      </c>
      <c r="I40" s="10" t="s">
        <v>83</v>
      </c>
      <c r="J40" s="42" t="s">
        <v>72</v>
      </c>
      <c r="K40" s="10" t="s">
        <v>139</v>
      </c>
      <c r="L40" s="10" t="s">
        <v>139</v>
      </c>
      <c r="M40" s="42" t="s">
        <v>139</v>
      </c>
      <c r="N40" s="9"/>
      <c r="O40" s="10">
        <v>1</v>
      </c>
      <c r="P40" s="9" t="s">
        <v>28</v>
      </c>
      <c r="Q40" s="9"/>
      <c r="R40" s="9">
        <v>1</v>
      </c>
      <c r="S40" s="9" t="s">
        <v>28</v>
      </c>
      <c r="T40" s="9">
        <v>1</v>
      </c>
      <c r="U40" s="9" t="s">
        <v>28</v>
      </c>
      <c r="V40" s="3"/>
      <c r="W40" s="1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"/>
    </row>
    <row r="41" spans="1:44" x14ac:dyDescent="0.3">
      <c r="A41" s="8" t="s">
        <v>114</v>
      </c>
      <c r="B41">
        <f>0</f>
        <v>0</v>
      </c>
      <c r="C41">
        <f t="shared" ref="C41:C104" si="0">IF(B41&lt;$G$6,$B$11,$B$11+$B$9)</f>
        <v>-367.55259694786133</v>
      </c>
      <c r="D41">
        <f t="shared" ref="D41:D104" si="1">IF(B41&lt;18, $B$12, $B$12+$B$8 )</f>
        <v>-381.9718634205488</v>
      </c>
      <c r="E41" s="2">
        <f t="shared" ref="E41:E104" si="2">IF(B41&lt;18, $B$13, $B$13+$B$10 )</f>
        <v>-84.501218852390608</v>
      </c>
      <c r="F41">
        <f t="shared" ref="F41:F104" si="3">IF(B41&lt;18,0,-$G$7*$B$8)</f>
        <v>0</v>
      </c>
      <c r="G41">
        <f t="shared" ref="G41:G104" si="4">IF(B41&lt;$G$6,    $B$13*B41,    $B$13*B41-(-B41+$G$6)*$B$10+$G$7*$B$9)</f>
        <v>0</v>
      </c>
      <c r="H41">
        <f t="shared" ref="H41:H104" si="5">IF(B41&lt;$G$6,-B41*$B$12,-B41*$B$12+(-B41+$G$6)*$B$8)</f>
        <v>0</v>
      </c>
      <c r="I41" s="2">
        <f>SQRT(H41*H41+G41*G41)</f>
        <v>0</v>
      </c>
      <c r="J41" s="43">
        <f>SQRT(D41*D41+E41*E41)</f>
        <v>391.20705570388935</v>
      </c>
      <c r="K41">
        <f>32*I41/(PI()*$G$11^3)</f>
        <v>0</v>
      </c>
      <c r="L41">
        <f>16*J41/(PI()*$G$11^4)</f>
        <v>3.040162924204123E-2</v>
      </c>
      <c r="M41" s="43">
        <f>SQRT(K41^2+3*L41^2)</f>
        <v>5.2657166480087107E-2</v>
      </c>
      <c r="N41" s="6">
        <f t="shared" ref="N41:N104" si="6">-G41/($G$18*$B$28)</f>
        <v>0</v>
      </c>
      <c r="O41" s="4">
        <f>SUM($N$41:N41)*0.1+$N$8</f>
        <v>3.4100000000000002E-5</v>
      </c>
      <c r="P41" s="4">
        <f>SUM($O$41:O41)+0</f>
        <v>3.4100000000000002E-5</v>
      </c>
      <c r="Q41" s="6">
        <f t="shared" ref="Q41:Q104" si="7">-H41/($G$18*$B$28)</f>
        <v>0</v>
      </c>
      <c r="R41" s="4">
        <f>SUM($Q$41:Q41)*0.1+$T$8</f>
        <v>6.7500000000000001E-5</v>
      </c>
      <c r="S41" s="4">
        <f>SUM($R$41:R41)+0</f>
        <v>6.7500000000000001E-5</v>
      </c>
      <c r="T41">
        <f>SQRT(SUMSQ(O41,R41))</f>
        <v>7.5624466940270066E-5</v>
      </c>
      <c r="U41">
        <f>SQRT(SUMSQ(S41,P41))</f>
        <v>7.5624466940270066E-5</v>
      </c>
      <c r="W41" s="1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"/>
    </row>
    <row r="42" spans="1:44" x14ac:dyDescent="0.3">
      <c r="A42" s="8"/>
      <c r="B42">
        <f>B41+0.1</f>
        <v>0.1</v>
      </c>
      <c r="C42">
        <f t="shared" si="0"/>
        <v>-367.55259694786133</v>
      </c>
      <c r="D42">
        <f t="shared" si="1"/>
        <v>-381.9718634205488</v>
      </c>
      <c r="E42" s="2">
        <f t="shared" si="2"/>
        <v>-84.501218852390608</v>
      </c>
      <c r="F42">
        <f t="shared" si="3"/>
        <v>0</v>
      </c>
      <c r="G42">
        <f t="shared" si="4"/>
        <v>-8.4501218852390618</v>
      </c>
      <c r="H42">
        <f t="shared" si="5"/>
        <v>38.197186342054884</v>
      </c>
      <c r="I42" s="2">
        <f t="shared" ref="I42:I105" si="8">SQRT(H42*H42+G42*G42)</f>
        <v>39.120705570388942</v>
      </c>
      <c r="J42" s="43">
        <f t="shared" ref="J42:J105" si="9">SQRT(D42*D42+E42*E42)</f>
        <v>391.20705570388935</v>
      </c>
      <c r="K42">
        <f t="shared" ref="K42:K105" si="10">32*I42/(PI()*$G$11^3)</f>
        <v>9.7285213574531959E-2</v>
      </c>
      <c r="L42">
        <f t="shared" ref="L42:L105" si="11">16*J42/(PI()*$G$11^4)</f>
        <v>3.040162924204123E-2</v>
      </c>
      <c r="M42" s="43">
        <f t="shared" ref="M42:M105" si="12">SQRT(K42^2+3*L42^2)</f>
        <v>0.11062183311604408</v>
      </c>
      <c r="N42" s="6">
        <f t="shared" si="6"/>
        <v>6.9124109157319193E-9</v>
      </c>
      <c r="O42" s="4">
        <f>SUM($N$41:N42)*0.1+$N$8</f>
        <v>3.4100691241091576E-5</v>
      </c>
      <c r="P42" s="4">
        <f>SUM($O$41:O42)+0</f>
        <v>6.8200691241091578E-5</v>
      </c>
      <c r="Q42" s="6">
        <f t="shared" si="7"/>
        <v>-3.124625317917489E-8</v>
      </c>
      <c r="R42" s="4">
        <f>SUM($Q$41:Q42)*0.1+$T$8</f>
        <v>6.7496875374682089E-5</v>
      </c>
      <c r="S42" s="4">
        <f>SUM($R$41:R42)+0</f>
        <v>1.349968753746821E-4</v>
      </c>
      <c r="T42">
        <f t="shared" ref="T42:T105" si="13">SQRT(SUMSQ(O42,R42))</f>
        <v>7.5621989715066507E-5</v>
      </c>
      <c r="U42">
        <f t="shared" ref="U42:U105" si="14">SQRT(SUMSQ(S42,P42))</f>
        <v>1.5124645664176784E-4</v>
      </c>
      <c r="W42" s="1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"/>
    </row>
    <row r="43" spans="1:44" x14ac:dyDescent="0.3">
      <c r="A43" s="8"/>
      <c r="B43">
        <f t="shared" ref="B43:B106" si="15">B42+0.1</f>
        <v>0.2</v>
      </c>
      <c r="C43">
        <f t="shared" si="0"/>
        <v>-367.55259694786133</v>
      </c>
      <c r="D43">
        <f t="shared" si="1"/>
        <v>-381.9718634205488</v>
      </c>
      <c r="E43" s="2">
        <f t="shared" si="2"/>
        <v>-84.501218852390608</v>
      </c>
      <c r="F43">
        <f t="shared" si="3"/>
        <v>0</v>
      </c>
      <c r="G43">
        <f t="shared" si="4"/>
        <v>-16.900243770478124</v>
      </c>
      <c r="H43">
        <f t="shared" si="5"/>
        <v>76.394372684109769</v>
      </c>
      <c r="I43" s="2">
        <f t="shared" si="8"/>
        <v>78.241411140777885</v>
      </c>
      <c r="J43" s="43">
        <f t="shared" si="9"/>
        <v>391.20705570388935</v>
      </c>
      <c r="K43">
        <f t="shared" si="10"/>
        <v>0.19457042714906392</v>
      </c>
      <c r="L43">
        <f t="shared" si="11"/>
        <v>3.040162924204123E-2</v>
      </c>
      <c r="M43" s="43">
        <f t="shared" si="12"/>
        <v>0.20156990921930981</v>
      </c>
      <c r="N43" s="6">
        <f t="shared" si="6"/>
        <v>1.3824821831463839E-8</v>
      </c>
      <c r="O43" s="4">
        <f>SUM($N$41:N43)*0.1+$N$8</f>
        <v>3.4102073723274725E-5</v>
      </c>
      <c r="P43" s="4">
        <f>SUM($O$41:O43)+0</f>
        <v>1.023027649643663E-4</v>
      </c>
      <c r="Q43" s="6">
        <f t="shared" si="7"/>
        <v>-6.2492506358349779E-8</v>
      </c>
      <c r="R43" s="4">
        <f>SUM($Q$41:Q43)*0.1+$T$8</f>
        <v>6.7490626124046252E-5</v>
      </c>
      <c r="S43" s="4">
        <f>SUM($R$41:R43)+0</f>
        <v>2.0248750149872834E-4</v>
      </c>
      <c r="T43">
        <f t="shared" si="13"/>
        <v>7.5617035427497813E-5</v>
      </c>
      <c r="U43">
        <f t="shared" si="14"/>
        <v>2.268634919561803E-4</v>
      </c>
      <c r="W43" s="1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"/>
    </row>
    <row r="44" spans="1:44" x14ac:dyDescent="0.3">
      <c r="A44" s="8"/>
      <c r="B44">
        <f t="shared" si="15"/>
        <v>0.30000000000000004</v>
      </c>
      <c r="C44">
        <f t="shared" si="0"/>
        <v>-367.55259694786133</v>
      </c>
      <c r="D44">
        <f t="shared" si="1"/>
        <v>-381.9718634205488</v>
      </c>
      <c r="E44" s="2">
        <f t="shared" si="2"/>
        <v>-84.501218852390608</v>
      </c>
      <c r="F44">
        <f t="shared" si="3"/>
        <v>0</v>
      </c>
      <c r="G44">
        <f t="shared" si="4"/>
        <v>-25.350365655717187</v>
      </c>
      <c r="H44">
        <f t="shared" si="5"/>
        <v>114.59155902616466</v>
      </c>
      <c r="I44" s="2">
        <f t="shared" si="8"/>
        <v>117.36211671116683</v>
      </c>
      <c r="J44" s="43">
        <f t="shared" si="9"/>
        <v>391.20705570388935</v>
      </c>
      <c r="K44">
        <f t="shared" si="10"/>
        <v>0.29185564072359588</v>
      </c>
      <c r="L44">
        <f t="shared" si="11"/>
        <v>3.040162924204123E-2</v>
      </c>
      <c r="M44" s="43">
        <f t="shared" si="12"/>
        <v>0.29656785429963967</v>
      </c>
      <c r="N44" s="6">
        <f t="shared" si="6"/>
        <v>2.0737232747195761E-8</v>
      </c>
      <c r="O44" s="4">
        <f>SUM($N$41:N44)*0.1+$N$8</f>
        <v>3.410414744654944E-5</v>
      </c>
      <c r="P44" s="4">
        <f>SUM($O$41:O44)+0</f>
        <v>1.3640691241091575E-4</v>
      </c>
      <c r="Q44" s="6">
        <f t="shared" si="7"/>
        <v>-9.3738759537524689E-8</v>
      </c>
      <c r="R44" s="4">
        <f>SUM($Q$41:Q44)*0.1+$T$8</f>
        <v>6.748125224809249E-5</v>
      </c>
      <c r="S44" s="4">
        <f>SUM($R$41:R44)+0</f>
        <v>2.6996875374682081E-4</v>
      </c>
      <c r="T44">
        <f t="shared" si="13"/>
        <v>7.5609604403320822E-5</v>
      </c>
      <c r="U44">
        <f t="shared" si="14"/>
        <v>3.0247309591613402E-4</v>
      </c>
      <c r="W44" s="1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"/>
    </row>
    <row r="45" spans="1:44" x14ac:dyDescent="0.3">
      <c r="A45" s="8"/>
      <c r="B45">
        <f t="shared" si="15"/>
        <v>0.4</v>
      </c>
      <c r="C45">
        <f t="shared" si="0"/>
        <v>-367.55259694786133</v>
      </c>
      <c r="D45">
        <f t="shared" si="1"/>
        <v>-381.9718634205488</v>
      </c>
      <c r="E45" s="2">
        <f t="shared" si="2"/>
        <v>-84.501218852390608</v>
      </c>
      <c r="F45">
        <f t="shared" si="3"/>
        <v>0</v>
      </c>
      <c r="G45">
        <f t="shared" si="4"/>
        <v>-33.800487540956247</v>
      </c>
      <c r="H45">
        <f t="shared" si="5"/>
        <v>152.78874536821954</v>
      </c>
      <c r="I45" s="2">
        <f t="shared" si="8"/>
        <v>156.48282228155577</v>
      </c>
      <c r="J45" s="43">
        <f t="shared" si="9"/>
        <v>391.20705570388935</v>
      </c>
      <c r="K45">
        <f t="shared" si="10"/>
        <v>0.38914085429812784</v>
      </c>
      <c r="L45">
        <f t="shared" si="11"/>
        <v>3.040162924204123E-2</v>
      </c>
      <c r="M45" s="43">
        <f t="shared" si="12"/>
        <v>0.39268738414365745</v>
      </c>
      <c r="N45" s="6">
        <f t="shared" si="6"/>
        <v>2.7649643662927677E-8</v>
      </c>
      <c r="O45" s="4">
        <f>SUM($N$41:N45)*0.1+$N$8</f>
        <v>3.4106912410915737E-5</v>
      </c>
      <c r="P45" s="4">
        <f>SUM($O$41:O45)+0</f>
        <v>1.7051382482183148E-4</v>
      </c>
      <c r="Q45" s="6">
        <f t="shared" si="7"/>
        <v>-1.2498501271669956E-7</v>
      </c>
      <c r="R45" s="4">
        <f>SUM($Q$41:Q45)*0.1+$T$8</f>
        <v>6.746875374682083E-5</v>
      </c>
      <c r="S45" s="4">
        <f>SUM($R$41:R45)+0</f>
        <v>3.3743750749364162E-4</v>
      </c>
      <c r="T45">
        <f t="shared" si="13"/>
        <v>7.5599697131371028E-5</v>
      </c>
      <c r="U45">
        <f t="shared" si="14"/>
        <v>3.7807279182571667E-4</v>
      </c>
      <c r="W45" s="1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"/>
    </row>
    <row r="46" spans="1:44" x14ac:dyDescent="0.3">
      <c r="A46" s="8"/>
      <c r="B46">
        <f t="shared" si="15"/>
        <v>0.5</v>
      </c>
      <c r="C46">
        <f t="shared" si="0"/>
        <v>-367.55259694786133</v>
      </c>
      <c r="D46">
        <f t="shared" si="1"/>
        <v>-381.9718634205488</v>
      </c>
      <c r="E46" s="2">
        <f t="shared" si="2"/>
        <v>-84.501218852390608</v>
      </c>
      <c r="F46">
        <f t="shared" si="3"/>
        <v>0</v>
      </c>
      <c r="G46">
        <f t="shared" si="4"/>
        <v>-42.250609426195304</v>
      </c>
      <c r="H46">
        <f t="shared" si="5"/>
        <v>190.9859317102744</v>
      </c>
      <c r="I46" s="2">
        <f t="shared" si="8"/>
        <v>195.60352785194468</v>
      </c>
      <c r="J46" s="43">
        <f t="shared" si="9"/>
        <v>391.20705570388935</v>
      </c>
      <c r="K46">
        <f t="shared" si="10"/>
        <v>0.48642606787265968</v>
      </c>
      <c r="L46">
        <f t="shared" si="11"/>
        <v>3.040162924204123E-2</v>
      </c>
      <c r="M46" s="43">
        <f t="shared" si="12"/>
        <v>0.48926791912792417</v>
      </c>
      <c r="N46" s="6">
        <f t="shared" si="6"/>
        <v>3.456205457865959E-8</v>
      </c>
      <c r="O46" s="4">
        <f>SUM($N$41:N46)*0.1+$N$8</f>
        <v>3.4110368616373601E-5</v>
      </c>
      <c r="P46" s="4">
        <f>SUM($O$41:O46)+0</f>
        <v>2.0462419343820508E-4</v>
      </c>
      <c r="Q46" s="6">
        <f t="shared" si="7"/>
        <v>-1.5623126589587445E-7</v>
      </c>
      <c r="R46" s="4">
        <f>SUM($Q$41:Q46)*0.1+$T$8</f>
        <v>6.7453130620231244E-5</v>
      </c>
      <c r="S46" s="4">
        <f>SUM($R$41:R46)+0</f>
        <v>4.0489063811387287E-4</v>
      </c>
      <c r="T46">
        <f t="shared" si="13"/>
        <v>7.558731426380265E-5</v>
      </c>
      <c r="U46">
        <f t="shared" si="14"/>
        <v>4.5366010335106077E-4</v>
      </c>
      <c r="W46" s="1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"/>
    </row>
    <row r="47" spans="1:44" x14ac:dyDescent="0.3">
      <c r="A47" s="8"/>
      <c r="B47">
        <f t="shared" si="15"/>
        <v>0.6</v>
      </c>
      <c r="C47">
        <f t="shared" si="0"/>
        <v>-367.55259694786133</v>
      </c>
      <c r="D47">
        <f t="shared" si="1"/>
        <v>-381.9718634205488</v>
      </c>
      <c r="E47" s="2">
        <f t="shared" si="2"/>
        <v>-84.501218852390608</v>
      </c>
      <c r="F47">
        <f t="shared" si="3"/>
        <v>0</v>
      </c>
      <c r="G47">
        <f t="shared" si="4"/>
        <v>-50.70073131143436</v>
      </c>
      <c r="H47">
        <f t="shared" si="5"/>
        <v>229.18311805232926</v>
      </c>
      <c r="I47" s="2">
        <f t="shared" si="8"/>
        <v>234.72423342233361</v>
      </c>
      <c r="J47" s="43">
        <f t="shared" si="9"/>
        <v>391.20705570388935</v>
      </c>
      <c r="K47">
        <f t="shared" si="10"/>
        <v>0.58371128144719164</v>
      </c>
      <c r="L47">
        <f t="shared" si="11"/>
        <v>3.040162924204123E-2</v>
      </c>
      <c r="M47" s="43">
        <f t="shared" si="12"/>
        <v>0.58608159608576194</v>
      </c>
      <c r="N47" s="6">
        <f t="shared" si="6"/>
        <v>4.1474465494391509E-8</v>
      </c>
      <c r="O47" s="4">
        <f>SUM($N$41:N47)*0.1+$N$8</f>
        <v>3.4114516062923039E-5</v>
      </c>
      <c r="P47" s="4">
        <f>SUM($O$41:O47)+0</f>
        <v>2.3873870950112813E-4</v>
      </c>
      <c r="Q47" s="6">
        <f t="shared" si="7"/>
        <v>-1.8747751907504932E-7</v>
      </c>
      <c r="R47" s="4">
        <f>SUM($Q$41:Q47)*0.1+$T$8</f>
        <v>6.7434382868323734E-5</v>
      </c>
      <c r="S47" s="4">
        <f>SUM($R$41:R47)+0</f>
        <v>4.7232502098219661E-4</v>
      </c>
      <c r="T47">
        <f t="shared" si="13"/>
        <v>7.5572456616409574E-5</v>
      </c>
      <c r="U47">
        <f t="shared" si="14"/>
        <v>5.2923255461101079E-4</v>
      </c>
      <c r="W47" s="1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"/>
    </row>
    <row r="48" spans="1:44" x14ac:dyDescent="0.3">
      <c r="A48" s="8"/>
      <c r="B48">
        <f t="shared" si="15"/>
        <v>0.7</v>
      </c>
      <c r="C48">
        <f t="shared" si="0"/>
        <v>-367.55259694786133</v>
      </c>
      <c r="D48">
        <f t="shared" si="1"/>
        <v>-381.9718634205488</v>
      </c>
      <c r="E48" s="2">
        <f t="shared" si="2"/>
        <v>-84.501218852390608</v>
      </c>
      <c r="F48">
        <f t="shared" si="3"/>
        <v>0</v>
      </c>
      <c r="G48">
        <f t="shared" si="4"/>
        <v>-59.150853196673424</v>
      </c>
      <c r="H48">
        <f t="shared" si="5"/>
        <v>267.38030439438415</v>
      </c>
      <c r="I48" s="2">
        <f t="shared" si="8"/>
        <v>273.84493899272258</v>
      </c>
      <c r="J48" s="43">
        <f t="shared" si="9"/>
        <v>391.20705570388935</v>
      </c>
      <c r="K48">
        <f t="shared" si="10"/>
        <v>0.68099649502172366</v>
      </c>
      <c r="L48">
        <f t="shared" si="11"/>
        <v>3.040162924204123E-2</v>
      </c>
      <c r="M48" s="43">
        <f t="shared" si="12"/>
        <v>0.68302928444802724</v>
      </c>
      <c r="N48" s="6">
        <f t="shared" si="6"/>
        <v>4.8386876410123429E-8</v>
      </c>
      <c r="O48" s="4">
        <f>SUM($N$41:N48)*0.1+$N$8</f>
        <v>3.4119354750564051E-5</v>
      </c>
      <c r="P48" s="4">
        <f>SUM($O$41:O48)+0</f>
        <v>2.7285806425169219E-4</v>
      </c>
      <c r="Q48" s="6">
        <f t="shared" si="7"/>
        <v>-2.1872377225422422E-7</v>
      </c>
      <c r="R48" s="4">
        <f>SUM($Q$41:Q48)*0.1+$T$8</f>
        <v>6.7412510491098311E-5</v>
      </c>
      <c r="S48" s="4">
        <f>SUM($R$41:R48)+0</f>
        <v>5.3973753147329494E-4</v>
      </c>
      <c r="T48">
        <f t="shared" si="13"/>
        <v>7.555512516902661E-5</v>
      </c>
      <c r="U48">
        <f t="shared" si="14"/>
        <v>6.0478767026789378E-4</v>
      </c>
      <c r="W48" s="1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"/>
    </row>
    <row r="49" spans="1:44" x14ac:dyDescent="0.3">
      <c r="A49" s="8"/>
      <c r="B49">
        <f t="shared" si="15"/>
        <v>0.79999999999999993</v>
      </c>
      <c r="C49">
        <f t="shared" si="0"/>
        <v>-367.55259694786133</v>
      </c>
      <c r="D49">
        <f t="shared" si="1"/>
        <v>-381.9718634205488</v>
      </c>
      <c r="E49" s="2">
        <f t="shared" si="2"/>
        <v>-84.501218852390608</v>
      </c>
      <c r="F49">
        <f t="shared" si="3"/>
        <v>0</v>
      </c>
      <c r="G49">
        <f t="shared" si="4"/>
        <v>-67.60097508191248</v>
      </c>
      <c r="H49">
        <f t="shared" si="5"/>
        <v>305.57749073643902</v>
      </c>
      <c r="I49" s="2">
        <f t="shared" si="8"/>
        <v>312.96564456311148</v>
      </c>
      <c r="J49" s="43">
        <f t="shared" si="9"/>
        <v>391.20705570388935</v>
      </c>
      <c r="K49">
        <f t="shared" si="10"/>
        <v>0.77828170859625556</v>
      </c>
      <c r="L49">
        <f t="shared" si="11"/>
        <v>3.040162924204123E-2</v>
      </c>
      <c r="M49" s="43">
        <f t="shared" si="12"/>
        <v>0.78006102012420697</v>
      </c>
      <c r="N49" s="6">
        <f t="shared" si="6"/>
        <v>5.5299287325855342E-8</v>
      </c>
      <c r="O49" s="4">
        <f>SUM($N$41:N49)*0.1+$N$8</f>
        <v>3.4124884679296638E-5</v>
      </c>
      <c r="P49" s="4">
        <f>SUM($O$41:O49)+0</f>
        <v>3.0698294893098882E-4</v>
      </c>
      <c r="Q49" s="6">
        <f t="shared" si="7"/>
        <v>-2.4997002543339912E-7</v>
      </c>
      <c r="R49" s="4">
        <f>SUM($Q$41:Q49)*0.1+$T$8</f>
        <v>6.7387513488554977E-5</v>
      </c>
      <c r="S49" s="4">
        <f>SUM($R$41:R49)+0</f>
        <v>6.0712504496184992E-4</v>
      </c>
      <c r="T49">
        <f t="shared" si="13"/>
        <v>7.5535321066011723E-5</v>
      </c>
      <c r="U49">
        <f t="shared" si="14"/>
        <v>6.8032297561841485E-4</v>
      </c>
      <c r="W49" s="1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"/>
    </row>
    <row r="50" spans="1:44" x14ac:dyDescent="0.3">
      <c r="A50" s="8"/>
      <c r="B50">
        <f t="shared" si="15"/>
        <v>0.89999999999999991</v>
      </c>
      <c r="C50">
        <f t="shared" si="0"/>
        <v>-367.55259694786133</v>
      </c>
      <c r="D50">
        <f t="shared" si="1"/>
        <v>-381.9718634205488</v>
      </c>
      <c r="E50" s="2">
        <f t="shared" si="2"/>
        <v>-84.501218852390608</v>
      </c>
      <c r="F50">
        <f t="shared" si="3"/>
        <v>0</v>
      </c>
      <c r="G50">
        <f t="shared" si="4"/>
        <v>-76.051096967151537</v>
      </c>
      <c r="H50">
        <f t="shared" si="5"/>
        <v>343.77467707849388</v>
      </c>
      <c r="I50" s="2">
        <f t="shared" si="8"/>
        <v>352.08635013350039</v>
      </c>
      <c r="J50" s="43">
        <f t="shared" si="9"/>
        <v>391.20705570388935</v>
      </c>
      <c r="K50">
        <f t="shared" si="10"/>
        <v>0.87556692217078735</v>
      </c>
      <c r="L50">
        <f t="shared" si="11"/>
        <v>3.040162924204123E-2</v>
      </c>
      <c r="M50" s="43">
        <f t="shared" si="12"/>
        <v>0.87714891117833416</v>
      </c>
      <c r="N50" s="6">
        <f t="shared" si="6"/>
        <v>6.2211698241587261E-8</v>
      </c>
      <c r="O50" s="4">
        <f>SUM($N$41:N50)*0.1+$N$8</f>
        <v>3.4131105849120798E-5</v>
      </c>
      <c r="P50" s="4">
        <f>SUM($O$41:O50)+0</f>
        <v>3.4111405478010959E-4</v>
      </c>
      <c r="Q50" s="6">
        <f t="shared" si="7"/>
        <v>-2.8121627861257399E-7</v>
      </c>
      <c r="R50" s="4">
        <f>SUM($Q$41:Q50)*0.1+$T$8</f>
        <v>6.7359391860693718E-5</v>
      </c>
      <c r="S50" s="4">
        <f>SUM($R$41:R50)+0</f>
        <v>6.7448443682254367E-4</v>
      </c>
      <c r="T50">
        <f t="shared" si="13"/>
        <v>7.551304561680968E-5</v>
      </c>
      <c r="U50">
        <f t="shared" si="14"/>
        <v>7.5583599668469848E-4</v>
      </c>
      <c r="W50" s="1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"/>
    </row>
    <row r="51" spans="1:44" x14ac:dyDescent="0.3">
      <c r="A51" s="8"/>
      <c r="B51">
        <f t="shared" si="15"/>
        <v>0.99999999999999989</v>
      </c>
      <c r="C51">
        <f t="shared" si="0"/>
        <v>-367.55259694786133</v>
      </c>
      <c r="D51">
        <f t="shared" si="1"/>
        <v>-381.9718634205488</v>
      </c>
      <c r="E51" s="2">
        <f t="shared" si="2"/>
        <v>-84.501218852390608</v>
      </c>
      <c r="F51">
        <f t="shared" si="3"/>
        <v>0</v>
      </c>
      <c r="G51">
        <f t="shared" si="4"/>
        <v>-84.501218852390593</v>
      </c>
      <c r="H51">
        <f t="shared" si="5"/>
        <v>381.97186342054874</v>
      </c>
      <c r="I51" s="2">
        <f t="shared" si="8"/>
        <v>391.2070557038893</v>
      </c>
      <c r="J51" s="43">
        <f t="shared" si="9"/>
        <v>391.20705570388935</v>
      </c>
      <c r="K51">
        <f t="shared" si="10"/>
        <v>0.97285213574531926</v>
      </c>
      <c r="L51">
        <f t="shared" si="11"/>
        <v>3.040162924204123E-2</v>
      </c>
      <c r="M51" s="43">
        <f t="shared" si="12"/>
        <v>0.9742761698850797</v>
      </c>
      <c r="N51" s="6">
        <f t="shared" si="6"/>
        <v>6.912410915731918E-8</v>
      </c>
      <c r="O51" s="4">
        <f>SUM($N$41:N51)*0.1+$N$8</f>
        <v>3.4138018260036526E-5</v>
      </c>
      <c r="P51" s="4">
        <f>SUM($O$41:O51)+0</f>
        <v>3.7525207304014611E-4</v>
      </c>
      <c r="Q51" s="6">
        <f t="shared" si="7"/>
        <v>-3.1246253179174886E-7</v>
      </c>
      <c r="R51" s="4">
        <f>SUM($Q$41:Q51)*0.1+$T$8</f>
        <v>6.7328145607514534E-5</v>
      </c>
      <c r="S51" s="4">
        <f>SUM($R$41:R51)+0</f>
        <v>7.4181258243005818E-4</v>
      </c>
      <c r="T51">
        <f t="shared" si="13"/>
        <v>7.5488300296597396E-5</v>
      </c>
      <c r="U51">
        <f t="shared" si="14"/>
        <v>8.313242603054954E-4</v>
      </c>
      <c r="W51" s="1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"/>
    </row>
    <row r="52" spans="1:44" x14ac:dyDescent="0.3">
      <c r="A52" s="8"/>
      <c r="B52">
        <f t="shared" si="15"/>
        <v>1.0999999999999999</v>
      </c>
      <c r="C52">
        <f t="shared" si="0"/>
        <v>-367.55259694786133</v>
      </c>
      <c r="D52">
        <f t="shared" si="1"/>
        <v>-381.9718634205488</v>
      </c>
      <c r="E52" s="2">
        <f t="shared" si="2"/>
        <v>-84.501218852390608</v>
      </c>
      <c r="F52">
        <f t="shared" si="3"/>
        <v>0</v>
      </c>
      <c r="G52">
        <f t="shared" si="4"/>
        <v>-92.951340737629664</v>
      </c>
      <c r="H52">
        <f t="shared" si="5"/>
        <v>420.16904976260361</v>
      </c>
      <c r="I52" s="2">
        <f t="shared" si="8"/>
        <v>430.3277612742782</v>
      </c>
      <c r="J52" s="43">
        <f t="shared" si="9"/>
        <v>391.20705570388935</v>
      </c>
      <c r="K52">
        <f t="shared" si="10"/>
        <v>1.0701373493198512</v>
      </c>
      <c r="L52">
        <f t="shared" si="11"/>
        <v>3.040162924204123E-2</v>
      </c>
      <c r="M52" s="43">
        <f t="shared" si="12"/>
        <v>1.0714320900509882</v>
      </c>
      <c r="N52" s="6">
        <f t="shared" si="6"/>
        <v>7.60365200730511E-8</v>
      </c>
      <c r="O52" s="4">
        <f>SUM($N$41:N52)*0.1+$N$8</f>
        <v>3.4145621912043835E-5</v>
      </c>
      <c r="P52" s="4">
        <f>SUM($O$41:O52)+0</f>
        <v>4.0939769495218996E-4</v>
      </c>
      <c r="Q52" s="6">
        <f t="shared" si="7"/>
        <v>-3.4370878497092373E-7</v>
      </c>
      <c r="R52" s="4">
        <f>SUM($Q$41:Q52)*0.1+$T$8</f>
        <v>6.7293774729017451E-5</v>
      </c>
      <c r="S52" s="4">
        <f>SUM($R$41:R52)+0</f>
        <v>8.0910635715907562E-4</v>
      </c>
      <c r="T52">
        <f t="shared" si="13"/>
        <v>7.5461086747011512E-5</v>
      </c>
      <c r="U52">
        <f t="shared" si="14"/>
        <v>9.067852942275784E-4</v>
      </c>
      <c r="W52" s="1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"/>
    </row>
    <row r="53" spans="1:44" x14ac:dyDescent="0.3">
      <c r="A53" s="8"/>
      <c r="B53">
        <f t="shared" si="15"/>
        <v>1.2</v>
      </c>
      <c r="C53">
        <f t="shared" si="0"/>
        <v>-367.55259694786133</v>
      </c>
      <c r="D53">
        <f t="shared" si="1"/>
        <v>-381.9718634205488</v>
      </c>
      <c r="E53" s="2">
        <f t="shared" si="2"/>
        <v>-84.501218852390608</v>
      </c>
      <c r="F53">
        <f t="shared" si="3"/>
        <v>0</v>
      </c>
      <c r="G53">
        <f t="shared" si="4"/>
        <v>-101.40146262286872</v>
      </c>
      <c r="H53">
        <f t="shared" si="5"/>
        <v>458.36623610465853</v>
      </c>
      <c r="I53" s="2">
        <f t="shared" si="8"/>
        <v>469.44846684466722</v>
      </c>
      <c r="J53" s="43">
        <f t="shared" si="9"/>
        <v>391.20705570388935</v>
      </c>
      <c r="K53">
        <f t="shared" si="10"/>
        <v>1.1674225628943833</v>
      </c>
      <c r="L53">
        <f t="shared" si="11"/>
        <v>3.040162924204123E-2</v>
      </c>
      <c r="M53" s="43">
        <f t="shared" si="12"/>
        <v>1.1686095231242137</v>
      </c>
      <c r="N53" s="6">
        <f t="shared" si="6"/>
        <v>8.2948930988783019E-8</v>
      </c>
      <c r="O53" s="4">
        <f>SUM($N$41:N53)*0.1+$N$8</f>
        <v>3.4153916805142711E-5</v>
      </c>
      <c r="P53" s="4">
        <f>SUM($O$41:O53)+0</f>
        <v>4.4355161175733265E-4</v>
      </c>
      <c r="Q53" s="6">
        <f t="shared" si="7"/>
        <v>-3.7495503815009865E-7</v>
      </c>
      <c r="R53" s="4">
        <f>SUM($Q$41:Q53)*0.1+$T$8</f>
        <v>6.7256279225202443E-5</v>
      </c>
      <c r="S53" s="4">
        <f>SUM($R$41:R53)+0</f>
        <v>8.7636263638427806E-4</v>
      </c>
      <c r="T53">
        <f t="shared" si="13"/>
        <v>7.5431406776958678E-5</v>
      </c>
      <c r="U53">
        <f t="shared" si="14"/>
        <v>9.8221662719734587E-4</v>
      </c>
      <c r="W53" s="1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"/>
    </row>
    <row r="54" spans="1:44" x14ac:dyDescent="0.3">
      <c r="A54" s="8"/>
      <c r="B54">
        <f t="shared" si="15"/>
        <v>1.3</v>
      </c>
      <c r="C54">
        <f t="shared" si="0"/>
        <v>-367.55259694786133</v>
      </c>
      <c r="D54">
        <f t="shared" si="1"/>
        <v>-381.9718634205488</v>
      </c>
      <c r="E54" s="2">
        <f t="shared" si="2"/>
        <v>-84.501218852390608</v>
      </c>
      <c r="F54">
        <f t="shared" si="3"/>
        <v>0</v>
      </c>
      <c r="G54">
        <f t="shared" si="4"/>
        <v>-109.85158450810779</v>
      </c>
      <c r="H54">
        <f t="shared" si="5"/>
        <v>496.56342244671345</v>
      </c>
      <c r="I54" s="2">
        <f t="shared" si="8"/>
        <v>508.56917241505619</v>
      </c>
      <c r="J54" s="43">
        <f t="shared" si="9"/>
        <v>391.20705570388935</v>
      </c>
      <c r="K54">
        <f t="shared" si="10"/>
        <v>1.2647077764689152</v>
      </c>
      <c r="L54">
        <f t="shared" si="11"/>
        <v>3.040162924204123E-2</v>
      </c>
      <c r="M54" s="43">
        <f t="shared" si="12"/>
        <v>1.2658035143902309</v>
      </c>
      <c r="N54" s="6">
        <f t="shared" si="6"/>
        <v>8.9861341904514938E-8</v>
      </c>
      <c r="O54" s="4">
        <f>SUM($N$41:N54)*0.1+$N$8</f>
        <v>3.4162902939333162E-5</v>
      </c>
      <c r="P54" s="4">
        <f>SUM($O$41:O54)+0</f>
        <v>4.7771451469666584E-4</v>
      </c>
      <c r="Q54" s="6">
        <f t="shared" si="7"/>
        <v>-4.0620129132927357E-7</v>
      </c>
      <c r="R54" s="4">
        <f>SUM($Q$41:Q54)*0.1+$T$8</f>
        <v>6.721565909606951E-5</v>
      </c>
      <c r="S54" s="4">
        <f>SUM($R$41:R54)+0</f>
        <v>9.4357829548034758E-4</v>
      </c>
      <c r="T54">
        <f t="shared" si="13"/>
        <v>7.5399262363509432E-5</v>
      </c>
      <c r="U54">
        <f t="shared" si="14"/>
        <v>1.0576157890526546E-3</v>
      </c>
      <c r="W54" s="1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"/>
    </row>
    <row r="55" spans="1:44" x14ac:dyDescent="0.3">
      <c r="A55" s="8"/>
      <c r="B55">
        <f t="shared" si="15"/>
        <v>1.4000000000000001</v>
      </c>
      <c r="C55">
        <f t="shared" si="0"/>
        <v>-367.55259694786133</v>
      </c>
      <c r="D55">
        <f t="shared" si="1"/>
        <v>-381.9718634205488</v>
      </c>
      <c r="E55" s="2">
        <f t="shared" si="2"/>
        <v>-84.501218852390608</v>
      </c>
      <c r="F55">
        <f t="shared" si="3"/>
        <v>0</v>
      </c>
      <c r="G55">
        <f t="shared" si="4"/>
        <v>-118.30170639334686</v>
      </c>
      <c r="H55">
        <f t="shared" si="5"/>
        <v>534.76060878876842</v>
      </c>
      <c r="I55" s="2">
        <f t="shared" si="8"/>
        <v>547.68987798544526</v>
      </c>
      <c r="J55" s="43">
        <f t="shared" si="9"/>
        <v>391.20705570388935</v>
      </c>
      <c r="K55">
        <f t="shared" si="10"/>
        <v>1.3619929900434475</v>
      </c>
      <c r="L55">
        <f t="shared" si="11"/>
        <v>3.040162924204123E-2</v>
      </c>
      <c r="M55" s="43">
        <f t="shared" si="12"/>
        <v>1.3630105216428823</v>
      </c>
      <c r="N55" s="6">
        <f t="shared" si="6"/>
        <v>9.6773752820246871E-8</v>
      </c>
      <c r="O55" s="4">
        <f>SUM($N$41:N55)*0.1+$N$8</f>
        <v>3.4172580314615186E-5</v>
      </c>
      <c r="P55" s="4">
        <f>SUM($O$41:O55)+0</f>
        <v>5.11887095011281E-4</v>
      </c>
      <c r="Q55" s="6">
        <f t="shared" si="7"/>
        <v>-4.3744754450844855E-7</v>
      </c>
      <c r="R55" s="4">
        <f>SUM($Q$41:Q55)*0.1+$T$8</f>
        <v>6.7171914341618665E-5</v>
      </c>
      <c r="S55" s="4">
        <f>SUM($R$41:R55)+0</f>
        <v>1.0107502098219662E-3</v>
      </c>
      <c r="T55">
        <f t="shared" si="13"/>
        <v>7.5364655652876032E-5</v>
      </c>
      <c r="U55">
        <f t="shared" si="14"/>
        <v>1.1329803108149042E-3</v>
      </c>
      <c r="W55" s="1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"/>
    </row>
    <row r="56" spans="1:44" x14ac:dyDescent="0.3">
      <c r="A56" s="8"/>
      <c r="B56">
        <f t="shared" si="15"/>
        <v>1.5000000000000002</v>
      </c>
      <c r="C56">
        <f t="shared" si="0"/>
        <v>-367.55259694786133</v>
      </c>
      <c r="D56">
        <f t="shared" si="1"/>
        <v>-381.9718634205488</v>
      </c>
      <c r="E56" s="2">
        <f t="shared" si="2"/>
        <v>-84.501218852390608</v>
      </c>
      <c r="F56">
        <f t="shared" si="3"/>
        <v>0</v>
      </c>
      <c r="G56">
        <f t="shared" si="4"/>
        <v>-126.75182827858593</v>
      </c>
      <c r="H56">
        <f t="shared" si="5"/>
        <v>572.95779513082323</v>
      </c>
      <c r="I56" s="2">
        <f t="shared" si="8"/>
        <v>586.81058355583411</v>
      </c>
      <c r="J56" s="43">
        <f t="shared" si="9"/>
        <v>391.20705570388935</v>
      </c>
      <c r="K56">
        <f t="shared" si="10"/>
        <v>1.4592782036179792</v>
      </c>
      <c r="L56">
        <f t="shared" si="11"/>
        <v>3.040162924204123E-2</v>
      </c>
      <c r="M56" s="43">
        <f t="shared" si="12"/>
        <v>1.4602279454716061</v>
      </c>
      <c r="N56" s="6">
        <f t="shared" si="6"/>
        <v>1.036861637359788E-7</v>
      </c>
      <c r="O56" s="4">
        <f>SUM($N$41:N56)*0.1+$N$8</f>
        <v>3.4182948930988785E-5</v>
      </c>
      <c r="P56" s="4">
        <f>SUM($O$41:O56)+0</f>
        <v>5.4607004394226981E-4</v>
      </c>
      <c r="Q56" s="6">
        <f t="shared" si="7"/>
        <v>-4.6869379768762336E-7</v>
      </c>
      <c r="R56" s="4">
        <f>SUM($Q$41:Q56)*0.1+$T$8</f>
        <v>6.7125044961849909E-5</v>
      </c>
      <c r="S56" s="4">
        <f>SUM($R$41:R56)+0</f>
        <v>1.0778752547838161E-3</v>
      </c>
      <c r="T56">
        <f t="shared" si="13"/>
        <v>7.532758896147519E-5</v>
      </c>
      <c r="U56">
        <f t="shared" si="14"/>
        <v>1.208307724781394E-3</v>
      </c>
      <c r="W56" s="1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"/>
    </row>
    <row r="57" spans="1:44" x14ac:dyDescent="0.3">
      <c r="A57" s="8"/>
      <c r="B57">
        <f t="shared" si="15"/>
        <v>1.6000000000000003</v>
      </c>
      <c r="C57">
        <f t="shared" si="0"/>
        <v>-367.55259694786133</v>
      </c>
      <c r="D57">
        <f t="shared" si="1"/>
        <v>-381.9718634205488</v>
      </c>
      <c r="E57" s="2">
        <f t="shared" si="2"/>
        <v>-84.501218852390608</v>
      </c>
      <c r="F57">
        <f t="shared" si="3"/>
        <v>0</v>
      </c>
      <c r="G57">
        <f t="shared" si="4"/>
        <v>-135.20195016382499</v>
      </c>
      <c r="H57">
        <f t="shared" si="5"/>
        <v>611.15498147287815</v>
      </c>
      <c r="I57" s="2">
        <f t="shared" si="8"/>
        <v>625.93128912622308</v>
      </c>
      <c r="J57" s="43">
        <f t="shared" si="9"/>
        <v>391.20705570388935</v>
      </c>
      <c r="K57">
        <f t="shared" si="10"/>
        <v>1.5565634171925113</v>
      </c>
      <c r="L57">
        <f t="shared" si="11"/>
        <v>3.040162924204123E-2</v>
      </c>
      <c r="M57" s="43">
        <f t="shared" si="12"/>
        <v>1.5574538352464062</v>
      </c>
      <c r="N57" s="6">
        <f t="shared" si="6"/>
        <v>1.1059857465171071E-7</v>
      </c>
      <c r="O57" s="4">
        <f>SUM($N$41:N57)*0.1+$N$8</f>
        <v>3.4194008788453958E-5</v>
      </c>
      <c r="P57" s="4">
        <f>SUM($O$41:O57)+0</f>
        <v>5.802640527307238E-4</v>
      </c>
      <c r="Q57" s="6">
        <f t="shared" si="7"/>
        <v>-4.9994005086679823E-7</v>
      </c>
      <c r="R57" s="4">
        <f>SUM($Q$41:Q57)*0.1+$T$8</f>
        <v>6.7075050956763227E-5</v>
      </c>
      <c r="S57" s="4">
        <f>SUM($R$41:R57)+0</f>
        <v>1.1449503057405794E-3</v>
      </c>
      <c r="T57">
        <f t="shared" si="13"/>
        <v>7.5288064777076391E-5</v>
      </c>
      <c r="U57">
        <f t="shared" si="14"/>
        <v>1.283595564617972E-3</v>
      </c>
      <c r="W57" s="1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"/>
    </row>
    <row r="58" spans="1:44" x14ac:dyDescent="0.3">
      <c r="A58" s="8"/>
      <c r="B58">
        <f t="shared" si="15"/>
        <v>1.7000000000000004</v>
      </c>
      <c r="C58">
        <f t="shared" si="0"/>
        <v>-367.55259694786133</v>
      </c>
      <c r="D58">
        <f t="shared" si="1"/>
        <v>-381.9718634205488</v>
      </c>
      <c r="E58" s="2">
        <f t="shared" si="2"/>
        <v>-84.501218852390608</v>
      </c>
      <c r="F58">
        <f t="shared" si="3"/>
        <v>0</v>
      </c>
      <c r="G58">
        <f t="shared" si="4"/>
        <v>-143.65207204906406</v>
      </c>
      <c r="H58">
        <f t="shared" si="5"/>
        <v>649.35216781493307</v>
      </c>
      <c r="I58" s="2">
        <f t="shared" si="8"/>
        <v>665.05199469661204</v>
      </c>
      <c r="J58" s="43">
        <f t="shared" si="9"/>
        <v>391.20705570388935</v>
      </c>
      <c r="K58">
        <f t="shared" si="10"/>
        <v>1.6538486307670432</v>
      </c>
      <c r="L58">
        <f t="shared" si="11"/>
        <v>3.040162924204123E-2</v>
      </c>
      <c r="M58" s="43">
        <f t="shared" si="12"/>
        <v>1.6546866986447117</v>
      </c>
      <c r="N58" s="6">
        <f t="shared" si="6"/>
        <v>1.1751098556744264E-7</v>
      </c>
      <c r="O58" s="4">
        <f>SUM($N$41:N58)*0.1+$N$8</f>
        <v>3.4205759887010698E-5</v>
      </c>
      <c r="P58" s="4">
        <f>SUM($O$41:O58)+0</f>
        <v>6.1446981261773447E-4</v>
      </c>
      <c r="Q58" s="6">
        <f t="shared" si="7"/>
        <v>-5.3118630404597321E-7</v>
      </c>
      <c r="R58" s="4">
        <f>SUM($Q$41:Q58)*0.1+$T$8</f>
        <v>6.702193232635862E-5</v>
      </c>
      <c r="S58" s="4">
        <f>SUM($R$41:R58)+0</f>
        <v>1.2119722380669381E-3</v>
      </c>
      <c r="T58">
        <f t="shared" si="13"/>
        <v>7.524608576003688E-5</v>
      </c>
      <c r="U58">
        <f t="shared" si="14"/>
        <v>1.3588413654520002E-3</v>
      </c>
      <c r="W58" s="1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"/>
    </row>
    <row r="59" spans="1:44" x14ac:dyDescent="0.3">
      <c r="A59" s="8"/>
      <c r="B59">
        <f t="shared" si="15"/>
        <v>1.8000000000000005</v>
      </c>
      <c r="C59">
        <f t="shared" si="0"/>
        <v>-367.55259694786133</v>
      </c>
      <c r="D59">
        <f t="shared" si="1"/>
        <v>-381.9718634205488</v>
      </c>
      <c r="E59" s="2">
        <f t="shared" si="2"/>
        <v>-84.501218852390608</v>
      </c>
      <c r="F59">
        <f t="shared" si="3"/>
        <v>0</v>
      </c>
      <c r="G59">
        <f t="shared" si="4"/>
        <v>-152.10219393430313</v>
      </c>
      <c r="H59">
        <f t="shared" si="5"/>
        <v>687.54935415698799</v>
      </c>
      <c r="I59" s="2">
        <f t="shared" si="8"/>
        <v>704.17270026700101</v>
      </c>
      <c r="J59" s="43">
        <f t="shared" si="9"/>
        <v>391.20705570388935</v>
      </c>
      <c r="K59">
        <f t="shared" si="10"/>
        <v>1.7511338443415754</v>
      </c>
      <c r="L59">
        <f t="shared" si="11"/>
        <v>3.040162924204123E-2</v>
      </c>
      <c r="M59" s="43">
        <f t="shared" si="12"/>
        <v>1.7519253745465919</v>
      </c>
      <c r="N59" s="6">
        <f t="shared" si="6"/>
        <v>1.2442339648317457E-7</v>
      </c>
      <c r="O59" s="4">
        <f>SUM($N$41:N59)*0.1+$N$8</f>
        <v>3.4218202226659019E-5</v>
      </c>
      <c r="P59" s="4">
        <f>SUM($O$41:O59)+0</f>
        <v>6.4868801484439353E-4</v>
      </c>
      <c r="Q59" s="6">
        <f t="shared" si="7"/>
        <v>-5.6243255722514808E-7</v>
      </c>
      <c r="R59" s="4">
        <f>SUM($Q$41:Q59)*0.1+$T$8</f>
        <v>6.6965689070636115E-5</v>
      </c>
      <c r="S59" s="4">
        <f>SUM($R$41:R59)+0</f>
        <v>1.2789379271375741E-3</v>
      </c>
      <c r="T59">
        <f t="shared" si="13"/>
        <v>7.5201654744624105E-5</v>
      </c>
      <c r="U59">
        <f t="shared" si="14"/>
        <v>1.4340426639656558E-3</v>
      </c>
      <c r="W59" s="1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"/>
    </row>
    <row r="60" spans="1:44" x14ac:dyDescent="0.3">
      <c r="A60" s="8"/>
      <c r="B60">
        <f t="shared" si="15"/>
        <v>1.9000000000000006</v>
      </c>
      <c r="C60">
        <f t="shared" si="0"/>
        <v>-367.55259694786133</v>
      </c>
      <c r="D60">
        <f t="shared" si="1"/>
        <v>-381.9718634205488</v>
      </c>
      <c r="E60" s="2">
        <f t="shared" si="2"/>
        <v>-84.501218852390608</v>
      </c>
      <c r="F60">
        <f t="shared" si="3"/>
        <v>0</v>
      </c>
      <c r="G60">
        <f t="shared" si="4"/>
        <v>-160.5523158195422</v>
      </c>
      <c r="H60">
        <f t="shared" si="5"/>
        <v>725.74654049904291</v>
      </c>
      <c r="I60" s="2">
        <f t="shared" si="8"/>
        <v>743.29340583739008</v>
      </c>
      <c r="J60" s="43">
        <f t="shared" si="9"/>
        <v>391.20705570388935</v>
      </c>
      <c r="K60">
        <f t="shared" si="10"/>
        <v>1.8484190579161077</v>
      </c>
      <c r="L60">
        <f t="shared" si="11"/>
        <v>3.040162924204123E-2</v>
      </c>
      <c r="M60" s="43">
        <f t="shared" si="12"/>
        <v>1.8491689459995759</v>
      </c>
      <c r="N60" s="6">
        <f t="shared" si="6"/>
        <v>1.3133580739890648E-7</v>
      </c>
      <c r="O60" s="4">
        <f>SUM($N$41:N60)*0.1+$N$8</f>
        <v>3.4231335807398908E-5</v>
      </c>
      <c r="P60" s="4">
        <f>SUM($O$41:O60)+0</f>
        <v>6.8291935065179247E-4</v>
      </c>
      <c r="Q60" s="6">
        <f t="shared" si="7"/>
        <v>-5.9367881040432306E-7</v>
      </c>
      <c r="R60" s="4">
        <f>SUM($Q$41:Q60)*0.1+$T$8</f>
        <v>6.6906321189595671E-5</v>
      </c>
      <c r="S60" s="4">
        <f>SUM($R$41:R60)+0</f>
        <v>1.3458442483271697E-3</v>
      </c>
      <c r="T60">
        <f t="shared" si="13"/>
        <v>7.5154774740426508E-5</v>
      </c>
      <c r="U60">
        <f t="shared" si="14"/>
        <v>1.5091969984895909E-3</v>
      </c>
      <c r="W60" s="1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"/>
    </row>
    <row r="61" spans="1:44" x14ac:dyDescent="0.3">
      <c r="A61" s="8"/>
      <c r="B61">
        <f t="shared" si="15"/>
        <v>2.0000000000000004</v>
      </c>
      <c r="C61">
        <f t="shared" si="0"/>
        <v>-367.55259694786133</v>
      </c>
      <c r="D61">
        <f t="shared" si="1"/>
        <v>-381.9718634205488</v>
      </c>
      <c r="E61" s="2">
        <f t="shared" si="2"/>
        <v>-84.501218852390608</v>
      </c>
      <c r="F61">
        <f t="shared" si="3"/>
        <v>0</v>
      </c>
      <c r="G61">
        <f t="shared" si="4"/>
        <v>-169.00243770478124</v>
      </c>
      <c r="H61">
        <f t="shared" si="5"/>
        <v>763.94372684109771</v>
      </c>
      <c r="I61" s="2">
        <f t="shared" si="8"/>
        <v>782.41411140777882</v>
      </c>
      <c r="J61" s="43">
        <f t="shared" si="9"/>
        <v>391.20705570388935</v>
      </c>
      <c r="K61">
        <f t="shared" si="10"/>
        <v>1.945704271490639</v>
      </c>
      <c r="L61">
        <f t="shared" si="11"/>
        <v>3.040162924204123E-2</v>
      </c>
      <c r="M61" s="43">
        <f t="shared" si="12"/>
        <v>1.9464166792541184</v>
      </c>
      <c r="N61" s="6">
        <f t="shared" si="6"/>
        <v>1.3824821831463839E-7</v>
      </c>
      <c r="O61" s="4">
        <f>SUM($N$41:N61)*0.1+$N$8</f>
        <v>3.4245160629230371E-5</v>
      </c>
      <c r="P61" s="4">
        <f>SUM($O$41:O61)+0</f>
        <v>7.171645112810229E-4</v>
      </c>
      <c r="Q61" s="6">
        <f t="shared" si="7"/>
        <v>-6.2492506358349793E-7</v>
      </c>
      <c r="R61" s="4">
        <f>SUM($Q$41:Q61)*0.1+$T$8</f>
        <v>6.684382868323733E-5</v>
      </c>
      <c r="S61" s="4">
        <f>SUM($R$41:R61)+0</f>
        <v>1.412688077010407E-3</v>
      </c>
      <c r="T61">
        <f t="shared" si="13"/>
        <v>7.5105448933854142E-5</v>
      </c>
      <c r="U61">
        <f t="shared" si="14"/>
        <v>1.5843019090969719E-3</v>
      </c>
      <c r="W61" s="1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"/>
    </row>
    <row r="62" spans="1:44" x14ac:dyDescent="0.3">
      <c r="A62" s="8"/>
      <c r="B62">
        <f t="shared" si="15"/>
        <v>2.1000000000000005</v>
      </c>
      <c r="C62">
        <f t="shared" si="0"/>
        <v>-367.55259694786133</v>
      </c>
      <c r="D62">
        <f t="shared" si="1"/>
        <v>-381.9718634205488</v>
      </c>
      <c r="E62" s="2">
        <f t="shared" si="2"/>
        <v>-84.501218852390608</v>
      </c>
      <c r="F62">
        <f t="shared" si="3"/>
        <v>0</v>
      </c>
      <c r="G62">
        <f t="shared" si="4"/>
        <v>-177.45255959002031</v>
      </c>
      <c r="H62">
        <f t="shared" si="5"/>
        <v>802.14091318315263</v>
      </c>
      <c r="I62" s="2">
        <f t="shared" si="8"/>
        <v>821.5348169781679</v>
      </c>
      <c r="J62" s="43">
        <f t="shared" si="9"/>
        <v>391.20705570388935</v>
      </c>
      <c r="K62">
        <f t="shared" si="10"/>
        <v>2.0429894850651715</v>
      </c>
      <c r="L62">
        <f t="shared" si="11"/>
        <v>3.040162924204123E-2</v>
      </c>
      <c r="M62" s="43">
        <f t="shared" si="12"/>
        <v>2.0436679801935944</v>
      </c>
      <c r="N62" s="6">
        <f t="shared" si="6"/>
        <v>1.4516062923037032E-7</v>
      </c>
      <c r="O62" s="4">
        <f>SUM($N$41:N62)*0.1+$N$8</f>
        <v>3.4259676692153408E-5</v>
      </c>
      <c r="P62" s="4">
        <f>SUM($O$41:O62)+0</f>
        <v>7.514241879731763E-4</v>
      </c>
      <c r="Q62" s="6">
        <f t="shared" si="7"/>
        <v>-6.5617131676267279E-7</v>
      </c>
      <c r="R62" s="4">
        <f>SUM($Q$41:Q62)*0.1+$T$8</f>
        <v>6.6778211551561062E-5</v>
      </c>
      <c r="S62" s="4">
        <f>SUM($R$41:R62)+0</f>
        <v>1.479466288561968E-3</v>
      </c>
      <c r="T62">
        <f t="shared" si="13"/>
        <v>7.5053680689729816E-5</v>
      </c>
      <c r="U62">
        <f t="shared" si="14"/>
        <v>1.6593549376979211E-3</v>
      </c>
      <c r="W62" s="1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"/>
    </row>
    <row r="63" spans="1:44" x14ac:dyDescent="0.3">
      <c r="A63" s="8"/>
      <c r="B63">
        <f t="shared" si="15"/>
        <v>2.2000000000000006</v>
      </c>
      <c r="C63">
        <f t="shared" si="0"/>
        <v>-367.55259694786133</v>
      </c>
      <c r="D63">
        <f t="shared" si="1"/>
        <v>-381.9718634205488</v>
      </c>
      <c r="E63" s="2">
        <f t="shared" si="2"/>
        <v>-84.501218852390608</v>
      </c>
      <c r="F63">
        <f t="shared" si="3"/>
        <v>0</v>
      </c>
      <c r="G63">
        <f t="shared" si="4"/>
        <v>-185.90268147525939</v>
      </c>
      <c r="H63">
        <f t="shared" si="5"/>
        <v>840.33809952520755</v>
      </c>
      <c r="I63" s="2">
        <f t="shared" si="8"/>
        <v>860.65552254855675</v>
      </c>
      <c r="J63" s="43">
        <f t="shared" si="9"/>
        <v>391.20705570388935</v>
      </c>
      <c r="K63">
        <f t="shared" si="10"/>
        <v>2.1402746986397032</v>
      </c>
      <c r="L63">
        <f t="shared" si="11"/>
        <v>3.040162924204123E-2</v>
      </c>
      <c r="M63" s="43">
        <f t="shared" si="12"/>
        <v>2.14092236263228</v>
      </c>
      <c r="N63" s="6">
        <f t="shared" si="6"/>
        <v>1.5207304014610225E-7</v>
      </c>
      <c r="O63" s="4">
        <f>SUM($N$41:N63)*0.1+$N$8</f>
        <v>3.4274883996168019E-5</v>
      </c>
      <c r="P63" s="4">
        <f>SUM($O$41:O63)+0</f>
        <v>7.8569907196934428E-4</v>
      </c>
      <c r="Q63" s="6">
        <f t="shared" si="7"/>
        <v>-6.8741756994184777E-7</v>
      </c>
      <c r="R63" s="4">
        <f>SUM($Q$41:Q63)*0.1+$T$8</f>
        <v>6.670946979456687E-5</v>
      </c>
      <c r="S63" s="4">
        <f>SUM($R$41:R63)+0</f>
        <v>1.5461757583565348E-3</v>
      </c>
      <c r="T63">
        <f t="shared" si="13"/>
        <v>7.499947355297238E-5</v>
      </c>
      <c r="U63">
        <f t="shared" si="14"/>
        <v>1.7343536281343821E-3</v>
      </c>
      <c r="W63" s="1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"/>
    </row>
    <row r="64" spans="1:44" x14ac:dyDescent="0.3">
      <c r="A64" s="8"/>
      <c r="B64">
        <f>B63+0.1</f>
        <v>2.3000000000000007</v>
      </c>
      <c r="C64">
        <f t="shared" si="0"/>
        <v>-367.55259694786133</v>
      </c>
      <c r="D64">
        <f t="shared" si="1"/>
        <v>-381.9718634205488</v>
      </c>
      <c r="E64" s="2">
        <f t="shared" si="2"/>
        <v>-84.501218852390608</v>
      </c>
      <c r="F64">
        <f t="shared" si="3"/>
        <v>0</v>
      </c>
      <c r="G64">
        <f t="shared" si="4"/>
        <v>-194.35280336049846</v>
      </c>
      <c r="H64">
        <f t="shared" si="5"/>
        <v>878.53528586726247</v>
      </c>
      <c r="I64" s="2">
        <f t="shared" si="8"/>
        <v>899.77622811894582</v>
      </c>
      <c r="J64" s="43">
        <f t="shared" si="9"/>
        <v>391.20705570388935</v>
      </c>
      <c r="K64">
        <f t="shared" si="10"/>
        <v>2.2375599122142353</v>
      </c>
      <c r="L64">
        <f t="shared" si="11"/>
        <v>3.040162924204123E-2</v>
      </c>
      <c r="M64" s="43">
        <f t="shared" si="12"/>
        <v>2.2381794248741294</v>
      </c>
      <c r="N64" s="6">
        <f t="shared" si="6"/>
        <v>1.5898545106183418E-7</v>
      </c>
      <c r="O64" s="4">
        <f>SUM($N$41:N64)*0.1+$N$8</f>
        <v>3.4290782541274204E-5</v>
      </c>
      <c r="P64" s="4">
        <f>SUM($O$41:O64)+0</f>
        <v>8.1998985451061843E-4</v>
      </c>
      <c r="Q64" s="6">
        <f t="shared" si="7"/>
        <v>-7.1866382312102264E-7</v>
      </c>
      <c r="R64" s="4">
        <f>SUM($Q$41:Q64)*0.1+$T$8</f>
        <v>6.663760341225478E-5</v>
      </c>
      <c r="S64" s="4">
        <f>SUM($R$41:R64)+0</f>
        <v>1.6128133617687897E-3</v>
      </c>
      <c r="T64">
        <f t="shared" si="13"/>
        <v>7.4942831250373142E-5</v>
      </c>
      <c r="U64">
        <f t="shared" si="14"/>
        <v>1.8092955262754313E-3</v>
      </c>
      <c r="W64" s="1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"/>
    </row>
    <row r="65" spans="1:44" x14ac:dyDescent="0.3">
      <c r="A65" s="8"/>
      <c r="B65">
        <f t="shared" si="15"/>
        <v>2.4000000000000008</v>
      </c>
      <c r="C65">
        <f t="shared" si="0"/>
        <v>-367.55259694786133</v>
      </c>
      <c r="D65">
        <f t="shared" si="1"/>
        <v>-381.9718634205488</v>
      </c>
      <c r="E65" s="2">
        <f t="shared" si="2"/>
        <v>-84.501218852390608</v>
      </c>
      <c r="F65">
        <f t="shared" si="3"/>
        <v>0</v>
      </c>
      <c r="G65">
        <f t="shared" si="4"/>
        <v>-202.80292524573753</v>
      </c>
      <c r="H65">
        <f t="shared" si="5"/>
        <v>916.73247220931739</v>
      </c>
      <c r="I65" s="2">
        <f t="shared" si="8"/>
        <v>938.89693368933479</v>
      </c>
      <c r="J65" s="43">
        <f t="shared" si="9"/>
        <v>391.20705570388935</v>
      </c>
      <c r="K65">
        <f t="shared" si="10"/>
        <v>2.3348451257887675</v>
      </c>
      <c r="L65">
        <f t="shared" si="11"/>
        <v>3.040162924204123E-2</v>
      </c>
      <c r="M65" s="43">
        <f t="shared" si="12"/>
        <v>2.3354388321258335</v>
      </c>
      <c r="N65" s="6">
        <f t="shared" si="6"/>
        <v>1.6589786197756612E-7</v>
      </c>
      <c r="O65" s="4">
        <f>SUM($N$41:N65)*0.1+$N$8</f>
        <v>3.4307372327471963E-5</v>
      </c>
      <c r="P65" s="4">
        <f>SUM($O$41:O65)+0</f>
        <v>8.5429722683809037E-4</v>
      </c>
      <c r="Q65" s="6">
        <f t="shared" si="7"/>
        <v>-7.4991007630019762E-7</v>
      </c>
      <c r="R65" s="4">
        <f>SUM($Q$41:Q65)*0.1+$T$8</f>
        <v>6.656261240462475E-5</v>
      </c>
      <c r="S65" s="4">
        <f>SUM($R$41:R65)+0</f>
        <v>1.6793759741734143E-3</v>
      </c>
      <c r="T65">
        <f t="shared" si="13"/>
        <v>7.4883757692466882E-5</v>
      </c>
      <c r="U65">
        <f t="shared" si="14"/>
        <v>1.8841781801130582E-3</v>
      </c>
      <c r="W65" s="1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"/>
    </row>
    <row r="66" spans="1:44" x14ac:dyDescent="0.3">
      <c r="A66" s="8"/>
      <c r="B66">
        <f t="shared" si="15"/>
        <v>2.5000000000000009</v>
      </c>
      <c r="C66">
        <f t="shared" si="0"/>
        <v>-367.55259694786133</v>
      </c>
      <c r="D66">
        <f t="shared" si="1"/>
        <v>-381.9718634205488</v>
      </c>
      <c r="E66" s="2">
        <f t="shared" si="2"/>
        <v>-84.501218852390608</v>
      </c>
      <c r="F66">
        <f t="shared" si="3"/>
        <v>0</v>
      </c>
      <c r="G66">
        <f t="shared" si="4"/>
        <v>-211.2530471309766</v>
      </c>
      <c r="H66">
        <f t="shared" si="5"/>
        <v>954.92965855137231</v>
      </c>
      <c r="I66" s="2">
        <f t="shared" si="8"/>
        <v>978.01763925972375</v>
      </c>
      <c r="J66" s="43">
        <f t="shared" si="9"/>
        <v>391.20705570388935</v>
      </c>
      <c r="K66">
        <f t="shared" si="10"/>
        <v>2.4321303393632996</v>
      </c>
      <c r="L66">
        <f t="shared" si="11"/>
        <v>3.040162924204123E-2</v>
      </c>
      <c r="M66" s="43">
        <f t="shared" si="12"/>
        <v>2.4327003031267846</v>
      </c>
      <c r="N66" s="6">
        <f t="shared" si="6"/>
        <v>1.7281027289329802E-7</v>
      </c>
      <c r="O66" s="4">
        <f>SUM($N$41:N66)*0.1+$N$8</f>
        <v>3.432465335476129E-5</v>
      </c>
      <c r="P66" s="4">
        <f>SUM($O$41:O66)+0</f>
        <v>8.8862188019285168E-4</v>
      </c>
      <c r="Q66" s="6">
        <f t="shared" si="7"/>
        <v>-7.8115632947937249E-7</v>
      </c>
      <c r="R66" s="4">
        <f>SUM($Q$41:Q66)*0.1+$T$8</f>
        <v>6.6484496771676823E-5</v>
      </c>
      <c r="S66" s="4">
        <f>SUM($R$41:R66)+0</f>
        <v>1.7458604709450912E-3</v>
      </c>
      <c r="T66">
        <f t="shared" si="13"/>
        <v>7.4822256975499158E-5</v>
      </c>
      <c r="U66">
        <f t="shared" si="14"/>
        <v>1.9589991398584364E-3</v>
      </c>
      <c r="W66" s="1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"/>
    </row>
    <row r="67" spans="1:44" x14ac:dyDescent="0.3">
      <c r="A67" s="8"/>
      <c r="B67">
        <f t="shared" si="15"/>
        <v>2.600000000000001</v>
      </c>
      <c r="C67">
        <f t="shared" si="0"/>
        <v>-367.55259694786133</v>
      </c>
      <c r="D67">
        <f t="shared" si="1"/>
        <v>-381.9718634205488</v>
      </c>
      <c r="E67" s="2">
        <f t="shared" si="2"/>
        <v>-84.501218852390608</v>
      </c>
      <c r="F67">
        <f t="shared" si="3"/>
        <v>0</v>
      </c>
      <c r="G67">
        <f t="shared" si="4"/>
        <v>-219.70316901621567</v>
      </c>
      <c r="H67">
        <f t="shared" si="5"/>
        <v>993.12684489342723</v>
      </c>
      <c r="I67" s="2">
        <f t="shared" si="8"/>
        <v>1017.1383448301127</v>
      </c>
      <c r="J67" s="43">
        <f t="shared" si="9"/>
        <v>391.20705570388935</v>
      </c>
      <c r="K67">
        <f t="shared" si="10"/>
        <v>2.5294155529378313</v>
      </c>
      <c r="L67">
        <f t="shared" si="11"/>
        <v>3.040162924204123E-2</v>
      </c>
      <c r="M67" s="43">
        <f t="shared" si="12"/>
        <v>2.529963599861766</v>
      </c>
      <c r="N67" s="6">
        <f t="shared" si="6"/>
        <v>1.7972268380902996E-7</v>
      </c>
      <c r="O67" s="4">
        <f>SUM($N$41:N67)*0.1+$N$8</f>
        <v>3.4342625623142191E-5</v>
      </c>
      <c r="P67" s="4">
        <f>SUM($O$41:O67)+0</f>
        <v>9.2296450581599388E-4</v>
      </c>
      <c r="Q67" s="6">
        <f t="shared" si="7"/>
        <v>-8.1240258265854736E-7</v>
      </c>
      <c r="R67" s="4">
        <f>SUM($Q$41:Q67)*0.1+$T$8</f>
        <v>6.6403256513410957E-5</v>
      </c>
      <c r="S67" s="4">
        <f>SUM($R$41:R67)+0</f>
        <v>1.8122637274585022E-3</v>
      </c>
      <c r="T67">
        <f t="shared" si="13"/>
        <v>7.4758333383490808E-5</v>
      </c>
      <c r="U67">
        <f t="shared" si="14"/>
        <v>2.0337559580387086E-3</v>
      </c>
      <c r="W67" s="1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"/>
    </row>
    <row r="68" spans="1:44" x14ac:dyDescent="0.3">
      <c r="A68" s="8"/>
      <c r="B68">
        <f t="shared" si="15"/>
        <v>2.7000000000000011</v>
      </c>
      <c r="C68">
        <f t="shared" si="0"/>
        <v>-367.55259694786133</v>
      </c>
      <c r="D68">
        <f t="shared" si="1"/>
        <v>-381.9718634205488</v>
      </c>
      <c r="E68" s="2">
        <f t="shared" si="2"/>
        <v>-84.501218852390608</v>
      </c>
      <c r="F68">
        <f t="shared" si="3"/>
        <v>0</v>
      </c>
      <c r="G68">
        <f t="shared" si="4"/>
        <v>-228.15329090145474</v>
      </c>
      <c r="H68">
        <f t="shared" si="5"/>
        <v>1031.3240312354822</v>
      </c>
      <c r="I68" s="2">
        <f t="shared" si="8"/>
        <v>1056.2590504005018</v>
      </c>
      <c r="J68" s="43">
        <f t="shared" si="9"/>
        <v>391.20705570388935</v>
      </c>
      <c r="K68">
        <f t="shared" si="10"/>
        <v>2.6267007665123638</v>
      </c>
      <c r="L68">
        <f t="shared" si="11"/>
        <v>3.040162924204123E-2</v>
      </c>
      <c r="M68" s="43">
        <f t="shared" si="12"/>
        <v>2.6272285195578915</v>
      </c>
      <c r="N68" s="6">
        <f t="shared" si="6"/>
        <v>1.8663509472476189E-7</v>
      </c>
      <c r="O68" s="4">
        <f>SUM($N$41:N68)*0.1+$N$8</f>
        <v>3.4361289132614665E-5</v>
      </c>
      <c r="P68" s="4">
        <f>SUM($O$41:O68)+0</f>
        <v>9.5732579494860854E-4</v>
      </c>
      <c r="Q68" s="6">
        <f t="shared" si="7"/>
        <v>-8.4364883583772233E-7</v>
      </c>
      <c r="R68" s="4">
        <f>SUM($Q$41:Q68)*0.1+$T$8</f>
        <v>6.6318891629827193E-5</v>
      </c>
      <c r="S68" s="4">
        <f>SUM($R$41:R68)+0</f>
        <v>1.8785826190883294E-3</v>
      </c>
      <c r="T68">
        <f t="shared" si="13"/>
        <v>7.4691991390402125E-5</v>
      </c>
      <c r="U68">
        <f t="shared" si="14"/>
        <v>2.1084461895943072E-3</v>
      </c>
      <c r="W68" s="1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"/>
    </row>
    <row r="69" spans="1:44" x14ac:dyDescent="0.3">
      <c r="A69" s="8"/>
      <c r="B69">
        <f t="shared" si="15"/>
        <v>2.8000000000000012</v>
      </c>
      <c r="C69">
        <f t="shared" si="0"/>
        <v>-367.55259694786133</v>
      </c>
      <c r="D69">
        <f t="shared" si="1"/>
        <v>-381.9718634205488</v>
      </c>
      <c r="E69" s="2">
        <f t="shared" si="2"/>
        <v>-84.501218852390608</v>
      </c>
      <c r="F69">
        <f t="shared" si="3"/>
        <v>0</v>
      </c>
      <c r="G69">
        <f t="shared" si="4"/>
        <v>-236.60341278669381</v>
      </c>
      <c r="H69">
        <f t="shared" si="5"/>
        <v>1069.5212175775371</v>
      </c>
      <c r="I69" s="2">
        <f t="shared" si="8"/>
        <v>1095.3797559708908</v>
      </c>
      <c r="J69" s="43">
        <f t="shared" si="9"/>
        <v>391.20705570388935</v>
      </c>
      <c r="K69">
        <f t="shared" si="10"/>
        <v>2.7239859800868955</v>
      </c>
      <c r="L69">
        <f t="shared" si="11"/>
        <v>3.040162924204123E-2</v>
      </c>
      <c r="M69" s="43">
        <f t="shared" si="12"/>
        <v>2.7244948883952187</v>
      </c>
      <c r="N69" s="6">
        <f t="shared" si="6"/>
        <v>1.9354750564049382E-7</v>
      </c>
      <c r="O69" s="4">
        <f>SUM($N$41:N69)*0.1+$N$8</f>
        <v>3.4380643883178721E-5</v>
      </c>
      <c r="P69" s="4">
        <f>SUM($O$41:O69)+0</f>
        <v>9.9170643883178728E-4</v>
      </c>
      <c r="Q69" s="6">
        <f t="shared" si="7"/>
        <v>-8.748950890168972E-7</v>
      </c>
      <c r="R69" s="4">
        <f>SUM($Q$41:Q69)*0.1+$T$8</f>
        <v>6.6231402120925503E-5</v>
      </c>
      <c r="S69" s="4">
        <f>SUM($R$41:R69)+0</f>
        <v>1.9448140212092548E-3</v>
      </c>
      <c r="T69">
        <f t="shared" si="13"/>
        <v>7.4623235662397332E-5</v>
      </c>
      <c r="U69">
        <f t="shared" si="14"/>
        <v>2.1830673919768341E-3</v>
      </c>
      <c r="W69" s="1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"/>
    </row>
    <row r="70" spans="1:44" x14ac:dyDescent="0.3">
      <c r="A70" s="8"/>
      <c r="B70">
        <f t="shared" si="15"/>
        <v>2.9000000000000012</v>
      </c>
      <c r="C70">
        <f t="shared" si="0"/>
        <v>-367.55259694786133</v>
      </c>
      <c r="D70">
        <f t="shared" si="1"/>
        <v>-381.9718634205488</v>
      </c>
      <c r="E70" s="2">
        <f t="shared" si="2"/>
        <v>-84.501218852390608</v>
      </c>
      <c r="F70">
        <f t="shared" si="3"/>
        <v>0</v>
      </c>
      <c r="G70">
        <f t="shared" si="4"/>
        <v>-245.05353467193288</v>
      </c>
      <c r="H70">
        <f t="shared" si="5"/>
        <v>1107.718403919592</v>
      </c>
      <c r="I70" s="2">
        <f t="shared" si="8"/>
        <v>1134.5004615412797</v>
      </c>
      <c r="J70" s="43">
        <f t="shared" si="9"/>
        <v>391.20705570388935</v>
      </c>
      <c r="K70">
        <f t="shared" si="10"/>
        <v>2.8212711936614276</v>
      </c>
      <c r="L70">
        <f t="shared" si="11"/>
        <v>3.040162924204123E-2</v>
      </c>
      <c r="M70" s="43">
        <f t="shared" si="12"/>
        <v>2.8217625565177324</v>
      </c>
      <c r="N70" s="6">
        <f t="shared" si="6"/>
        <v>2.0045991655622573E-7</v>
      </c>
      <c r="O70" s="4">
        <f>SUM($N$41:N70)*0.1+$N$8</f>
        <v>3.4400689874834338E-5</v>
      </c>
      <c r="P70" s="4">
        <f>SUM($O$41:O70)+0</f>
        <v>1.0261071287066216E-3</v>
      </c>
      <c r="Q70" s="6">
        <f t="shared" si="7"/>
        <v>-9.0614134219607218E-7</v>
      </c>
      <c r="R70" s="4">
        <f>SUM($Q$41:Q70)*0.1+$T$8</f>
        <v>6.6140787986705888E-5</v>
      </c>
      <c r="S70" s="4">
        <f>SUM($R$41:R70)+0</f>
        <v>2.0109548091959608E-3</v>
      </c>
      <c r="T70">
        <f t="shared" si="13"/>
        <v>7.455207106021205E-5</v>
      </c>
      <c r="U70">
        <f t="shared" si="14"/>
        <v>2.2576171252475276E-3</v>
      </c>
      <c r="W70" s="1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"/>
    </row>
    <row r="71" spans="1:44" x14ac:dyDescent="0.3">
      <c r="A71" s="8"/>
      <c r="B71">
        <f t="shared" si="15"/>
        <v>3.0000000000000013</v>
      </c>
      <c r="C71">
        <f t="shared" si="0"/>
        <v>-367.55259694786133</v>
      </c>
      <c r="D71">
        <f t="shared" si="1"/>
        <v>-381.9718634205488</v>
      </c>
      <c r="E71" s="2">
        <f t="shared" si="2"/>
        <v>-84.501218852390608</v>
      </c>
      <c r="F71">
        <f t="shared" si="3"/>
        <v>0</v>
      </c>
      <c r="G71">
        <f t="shared" si="4"/>
        <v>-253.50365655717192</v>
      </c>
      <c r="H71">
        <f t="shared" si="5"/>
        <v>1145.9155902616469</v>
      </c>
      <c r="I71" s="2">
        <f t="shared" si="8"/>
        <v>1173.6211671116685</v>
      </c>
      <c r="J71" s="43">
        <f t="shared" si="9"/>
        <v>391.20705570388935</v>
      </c>
      <c r="K71">
        <f t="shared" si="10"/>
        <v>2.9185564072359593</v>
      </c>
      <c r="L71">
        <f t="shared" si="11"/>
        <v>3.040162924204123E-2</v>
      </c>
      <c r="M71" s="43">
        <f t="shared" si="12"/>
        <v>2.919031394041486</v>
      </c>
      <c r="N71" s="6">
        <f t="shared" si="6"/>
        <v>2.0737232747195763E-7</v>
      </c>
      <c r="O71" s="4">
        <f>SUM($N$41:N71)*0.1+$N$8</f>
        <v>3.4421427107581535E-5</v>
      </c>
      <c r="P71" s="4">
        <f>SUM($O$41:O71)+0</f>
        <v>1.0605285558142031E-3</v>
      </c>
      <c r="Q71" s="6">
        <f t="shared" si="7"/>
        <v>-9.3738759537524705E-7</v>
      </c>
      <c r="R71" s="4">
        <f>SUM($Q$41:Q71)*0.1+$T$8</f>
        <v>6.6047049227168362E-5</v>
      </c>
      <c r="S71" s="4">
        <f>SUM($R$41:R71)+0</f>
        <v>2.0770018584231292E-3</v>
      </c>
      <c r="T71">
        <f t="shared" si="13"/>
        <v>7.4478502641625059E-5</v>
      </c>
      <c r="U71">
        <f t="shared" si="14"/>
        <v>2.3320929521763261E-3</v>
      </c>
      <c r="W71" s="1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"/>
    </row>
    <row r="72" spans="1:44" x14ac:dyDescent="0.3">
      <c r="A72" s="8"/>
      <c r="B72">
        <f t="shared" si="15"/>
        <v>3.1000000000000014</v>
      </c>
      <c r="C72">
        <f t="shared" si="0"/>
        <v>-367.55259694786133</v>
      </c>
      <c r="D72">
        <f t="shared" si="1"/>
        <v>-381.9718634205488</v>
      </c>
      <c r="E72" s="2">
        <f t="shared" si="2"/>
        <v>-84.501218852390608</v>
      </c>
      <c r="F72">
        <f t="shared" si="3"/>
        <v>0</v>
      </c>
      <c r="G72">
        <f t="shared" si="4"/>
        <v>-261.95377844241102</v>
      </c>
      <c r="H72">
        <f t="shared" si="5"/>
        <v>1184.1127766037018</v>
      </c>
      <c r="I72" s="2">
        <f t="shared" si="8"/>
        <v>1212.7418726820576</v>
      </c>
      <c r="J72" s="43">
        <f t="shared" si="9"/>
        <v>391.20705570388935</v>
      </c>
      <c r="K72">
        <f t="shared" si="10"/>
        <v>3.0158416208104919</v>
      </c>
      <c r="L72">
        <f t="shared" si="11"/>
        <v>3.040162924204123E-2</v>
      </c>
      <c r="M72" s="43">
        <f t="shared" si="12"/>
        <v>3.0163012878349149</v>
      </c>
      <c r="N72" s="6">
        <f t="shared" si="6"/>
        <v>2.1428473838768959E-7</v>
      </c>
      <c r="O72" s="4">
        <f>SUM($N$41:N72)*0.1+$N$8</f>
        <v>3.4442855581420307E-5</v>
      </c>
      <c r="P72" s="4">
        <f>SUM($O$41:O72)+0</f>
        <v>1.0949714113956234E-3</v>
      </c>
      <c r="Q72" s="6">
        <f t="shared" si="7"/>
        <v>-9.6863384855442192E-7</v>
      </c>
      <c r="R72" s="4">
        <f>SUM($Q$41:Q72)*0.1+$T$8</f>
        <v>6.5950185842312924E-5</v>
      </c>
      <c r="S72" s="4">
        <f>SUM($R$41:R72)+0</f>
        <v>2.1429520442654421E-3</v>
      </c>
      <c r="T72">
        <f t="shared" si="13"/>
        <v>7.4402535664036263E-5</v>
      </c>
      <c r="U72">
        <f t="shared" si="14"/>
        <v>2.406492438341571E-3</v>
      </c>
      <c r="W72" s="1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"/>
    </row>
    <row r="73" spans="1:44" x14ac:dyDescent="0.3">
      <c r="A73" s="8"/>
      <c r="B73">
        <f t="shared" si="15"/>
        <v>3.2000000000000015</v>
      </c>
      <c r="C73">
        <f t="shared" si="0"/>
        <v>-367.55259694786133</v>
      </c>
      <c r="D73">
        <f t="shared" si="1"/>
        <v>-381.9718634205488</v>
      </c>
      <c r="E73" s="2">
        <f t="shared" si="2"/>
        <v>-84.501218852390608</v>
      </c>
      <c r="F73">
        <f t="shared" si="3"/>
        <v>0</v>
      </c>
      <c r="G73">
        <f t="shared" si="4"/>
        <v>-270.40390032765009</v>
      </c>
      <c r="H73">
        <f t="shared" si="5"/>
        <v>1222.3099629457568</v>
      </c>
      <c r="I73" s="2">
        <f t="shared" si="8"/>
        <v>1251.8625782524466</v>
      </c>
      <c r="J73" s="43">
        <f t="shared" si="9"/>
        <v>391.20705570388935</v>
      </c>
      <c r="K73">
        <f t="shared" si="10"/>
        <v>3.1131268343850236</v>
      </c>
      <c r="L73">
        <f t="shared" si="11"/>
        <v>3.040162924204123E-2</v>
      </c>
      <c r="M73" s="43">
        <f t="shared" si="12"/>
        <v>3.1135721389024904</v>
      </c>
      <c r="N73" s="6">
        <f t="shared" si="6"/>
        <v>2.2119714930342153E-7</v>
      </c>
      <c r="O73" s="4">
        <f>SUM($N$41:N73)*0.1+$N$8</f>
        <v>3.4464975296350646E-5</v>
      </c>
      <c r="P73" s="4">
        <f>SUM($O$41:O73)+0</f>
        <v>1.1294363866919742E-3</v>
      </c>
      <c r="Q73" s="6">
        <f t="shared" si="7"/>
        <v>-9.9988010173359689E-7</v>
      </c>
      <c r="R73" s="4">
        <f>SUM($Q$41:Q73)*0.1+$T$8</f>
        <v>6.585019783213956E-5</v>
      </c>
      <c r="S73" s="4">
        <f>SUM($R$41:R73)+0</f>
        <v>2.2088022420975817E-3</v>
      </c>
      <c r="T73">
        <f t="shared" si="13"/>
        <v>7.432417558715319E-5</v>
      </c>
      <c r="U73">
        <f t="shared" si="14"/>
        <v>2.4808131522303582E-3</v>
      </c>
      <c r="W73" s="1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"/>
    </row>
    <row r="74" spans="1:44" x14ac:dyDescent="0.3">
      <c r="A74" s="8"/>
      <c r="B74">
        <f t="shared" si="15"/>
        <v>3.3000000000000016</v>
      </c>
      <c r="C74">
        <f t="shared" si="0"/>
        <v>-367.55259694786133</v>
      </c>
      <c r="D74">
        <f t="shared" si="1"/>
        <v>-381.9718634205488</v>
      </c>
      <c r="E74" s="2">
        <f t="shared" si="2"/>
        <v>-84.501218852390608</v>
      </c>
      <c r="F74">
        <f t="shared" si="3"/>
        <v>0</v>
      </c>
      <c r="G74">
        <f t="shared" si="4"/>
        <v>-278.85402221288916</v>
      </c>
      <c r="H74">
        <f t="shared" si="5"/>
        <v>1260.5071492878117</v>
      </c>
      <c r="I74" s="2">
        <f t="shared" si="8"/>
        <v>1290.9832838228356</v>
      </c>
      <c r="J74" s="43">
        <f t="shared" si="9"/>
        <v>391.20705570388935</v>
      </c>
      <c r="K74">
        <f t="shared" si="10"/>
        <v>3.2104120479595557</v>
      </c>
      <c r="L74">
        <f t="shared" si="11"/>
        <v>3.040162924204123E-2</v>
      </c>
      <c r="M74" s="43">
        <f t="shared" si="12"/>
        <v>3.2108438602438425</v>
      </c>
      <c r="N74" s="6">
        <f t="shared" si="6"/>
        <v>2.2810956021915346E-7</v>
      </c>
      <c r="O74" s="4">
        <f>SUM($N$41:N74)*0.1+$N$8</f>
        <v>3.4487786252372566E-5</v>
      </c>
      <c r="P74" s="4">
        <f>SUM($O$41:O74)+0</f>
        <v>1.1639241729443468E-3</v>
      </c>
      <c r="Q74" s="6">
        <f t="shared" si="7"/>
        <v>-1.0311263549127719E-6</v>
      </c>
      <c r="R74" s="4">
        <f>SUM($Q$41:Q74)*0.1+$T$8</f>
        <v>6.5747085196648285E-5</v>
      </c>
      <c r="S74" s="4">
        <f>SUM($R$41:R74)+0</f>
        <v>2.2745493272942302E-3</v>
      </c>
      <c r="T74">
        <f t="shared" si="13"/>
        <v>7.4243428075787736E-5</v>
      </c>
      <c r="U74">
        <f t="shared" si="14"/>
        <v>2.5550526653395655E-3</v>
      </c>
      <c r="W74" s="1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"/>
    </row>
    <row r="75" spans="1:44" x14ac:dyDescent="0.3">
      <c r="A75" s="8"/>
      <c r="B75">
        <f t="shared" si="15"/>
        <v>3.4000000000000017</v>
      </c>
      <c r="C75">
        <f t="shared" si="0"/>
        <v>-367.55259694786133</v>
      </c>
      <c r="D75">
        <f t="shared" si="1"/>
        <v>-381.9718634205488</v>
      </c>
      <c r="E75" s="2">
        <f t="shared" si="2"/>
        <v>-84.501218852390608</v>
      </c>
      <c r="F75">
        <f t="shared" si="3"/>
        <v>0</v>
      </c>
      <c r="G75">
        <f t="shared" si="4"/>
        <v>-287.30414409812823</v>
      </c>
      <c r="H75">
        <f t="shared" si="5"/>
        <v>1298.7043356298666</v>
      </c>
      <c r="I75" s="2">
        <f t="shared" si="8"/>
        <v>1330.1039893932245</v>
      </c>
      <c r="J75" s="43">
        <f t="shared" si="9"/>
        <v>391.20705570388935</v>
      </c>
      <c r="K75">
        <f t="shared" si="10"/>
        <v>3.3076972615340878</v>
      </c>
      <c r="L75">
        <f t="shared" si="11"/>
        <v>3.040162924204123E-2</v>
      </c>
      <c r="M75" s="43">
        <f t="shared" si="12"/>
        <v>3.3081163750904854</v>
      </c>
      <c r="N75" s="6">
        <f t="shared" si="6"/>
        <v>2.3502197113488536E-7</v>
      </c>
      <c r="O75" s="4">
        <f>SUM($N$41:N75)*0.1+$N$8</f>
        <v>3.4511288449486053E-5</v>
      </c>
      <c r="P75" s="4">
        <f>SUM($O$41:O75)+0</f>
        <v>1.1984354613938327E-3</v>
      </c>
      <c r="Q75" s="6">
        <f t="shared" si="7"/>
        <v>-1.0623726080919468E-6</v>
      </c>
      <c r="R75" s="4">
        <f>SUM($Q$41:Q75)*0.1+$T$8</f>
        <v>6.5640847935839099E-5</v>
      </c>
      <c r="S75" s="4">
        <f>SUM($R$41:R75)+0</f>
        <v>2.3401901752300694E-3</v>
      </c>
      <c r="T75">
        <f t="shared" si="13"/>
        <v>7.4160299002765494E-5</v>
      </c>
      <c r="U75">
        <f t="shared" si="14"/>
        <v>2.6292085522775844E-3</v>
      </c>
      <c r="W75" s="1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"/>
    </row>
    <row r="76" spans="1:44" x14ac:dyDescent="0.3">
      <c r="A76" s="8"/>
      <c r="B76">
        <f t="shared" si="15"/>
        <v>3.5000000000000018</v>
      </c>
      <c r="C76">
        <f t="shared" si="0"/>
        <v>-367.55259694786133</v>
      </c>
      <c r="D76">
        <f t="shared" si="1"/>
        <v>-381.9718634205488</v>
      </c>
      <c r="E76" s="2">
        <f t="shared" si="2"/>
        <v>-84.501218852390608</v>
      </c>
      <c r="F76">
        <f t="shared" si="3"/>
        <v>0</v>
      </c>
      <c r="G76">
        <f t="shared" si="4"/>
        <v>-295.7542659833673</v>
      </c>
      <c r="H76">
        <f t="shared" si="5"/>
        <v>1336.9015219719215</v>
      </c>
      <c r="I76" s="2">
        <f t="shared" si="8"/>
        <v>1369.2246949636135</v>
      </c>
      <c r="J76" s="43">
        <f t="shared" si="9"/>
        <v>391.20705570388935</v>
      </c>
      <c r="K76">
        <f t="shared" si="10"/>
        <v>3.40498247510862</v>
      </c>
      <c r="L76">
        <f t="shared" si="11"/>
        <v>3.040162924204123E-2</v>
      </c>
      <c r="M76" s="43">
        <f t="shared" si="12"/>
        <v>3.4053896154446903</v>
      </c>
      <c r="N76" s="6">
        <f t="shared" si="6"/>
        <v>2.4193438205061732E-7</v>
      </c>
      <c r="O76" s="4">
        <f>SUM($N$41:N76)*0.1+$N$8</f>
        <v>3.4535481887691114E-5</v>
      </c>
      <c r="P76" s="4">
        <f>SUM($O$41:O76)+0</f>
        <v>1.2329709432815238E-3</v>
      </c>
      <c r="Q76" s="6">
        <f t="shared" si="7"/>
        <v>-1.0936188612711216E-6</v>
      </c>
      <c r="R76" s="4">
        <f>SUM($Q$41:Q76)*0.1+$T$8</f>
        <v>6.5531486049711987E-5</v>
      </c>
      <c r="S76" s="4">
        <f>SUM($R$41:R76)+0</f>
        <v>2.4057216612797814E-3</v>
      </c>
      <c r="T76">
        <f t="shared" si="13"/>
        <v>7.4074794451949968E-5</v>
      </c>
      <c r="U76">
        <f t="shared" si="14"/>
        <v>2.703278390866779E-3</v>
      </c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</row>
    <row r="77" spans="1:44" x14ac:dyDescent="0.3">
      <c r="A77" s="8"/>
      <c r="B77">
        <f t="shared" si="15"/>
        <v>3.6000000000000019</v>
      </c>
      <c r="C77">
        <f t="shared" si="0"/>
        <v>-367.55259694786133</v>
      </c>
      <c r="D77">
        <f t="shared" si="1"/>
        <v>-381.9718634205488</v>
      </c>
      <c r="E77" s="2">
        <f t="shared" si="2"/>
        <v>-84.501218852390608</v>
      </c>
      <c r="F77">
        <f t="shared" si="3"/>
        <v>0</v>
      </c>
      <c r="G77">
        <f t="shared" si="4"/>
        <v>-304.20438786860632</v>
      </c>
      <c r="H77">
        <f t="shared" si="5"/>
        <v>1375.0987083139764</v>
      </c>
      <c r="I77" s="2">
        <f t="shared" si="8"/>
        <v>1408.3454005340025</v>
      </c>
      <c r="J77" s="43">
        <f t="shared" si="9"/>
        <v>391.20705570388935</v>
      </c>
      <c r="K77">
        <f t="shared" si="10"/>
        <v>3.5022676886831516</v>
      </c>
      <c r="L77">
        <f t="shared" si="11"/>
        <v>3.040162924204123E-2</v>
      </c>
      <c r="M77" s="43">
        <f t="shared" si="12"/>
        <v>3.5026635208617649</v>
      </c>
      <c r="N77" s="6">
        <f t="shared" si="6"/>
        <v>2.488467929663492E-7</v>
      </c>
      <c r="O77" s="4">
        <f>SUM($N$41:N77)*0.1+$N$8</f>
        <v>3.456036656698775E-5</v>
      </c>
      <c r="P77" s="4">
        <f>SUM($O$41:O77)+0</f>
        <v>1.2675313098485116E-3</v>
      </c>
      <c r="Q77" s="6">
        <f t="shared" si="7"/>
        <v>-1.1248651144502966E-6</v>
      </c>
      <c r="R77" s="4">
        <f>SUM($Q$41:Q77)*0.1+$T$8</f>
        <v>6.541899953826695E-5</v>
      </c>
      <c r="S77" s="4">
        <f>SUM($R$41:R77)+0</f>
        <v>2.4711406608180484E-3</v>
      </c>
      <c r="T77">
        <f t="shared" si="13"/>
        <v>7.3986920721383825E-5</v>
      </c>
      <c r="U77">
        <f t="shared" si="14"/>
        <v>2.7772597622466905E-3</v>
      </c>
      <c r="W77" s="1"/>
      <c r="AR77" s="1"/>
    </row>
    <row r="78" spans="1:44" ht="15" thickBot="1" x14ac:dyDescent="0.35">
      <c r="A78" s="8"/>
      <c r="B78">
        <f t="shared" si="15"/>
        <v>3.700000000000002</v>
      </c>
      <c r="C78">
        <f t="shared" si="0"/>
        <v>-367.55259694786133</v>
      </c>
      <c r="D78">
        <f t="shared" si="1"/>
        <v>-381.9718634205488</v>
      </c>
      <c r="E78" s="2">
        <f t="shared" si="2"/>
        <v>-84.501218852390608</v>
      </c>
      <c r="F78">
        <f t="shared" si="3"/>
        <v>0</v>
      </c>
      <c r="G78">
        <f t="shared" si="4"/>
        <v>-312.65450975384539</v>
      </c>
      <c r="H78">
        <f t="shared" si="5"/>
        <v>1413.2958946560314</v>
      </c>
      <c r="I78" s="2">
        <f t="shared" si="8"/>
        <v>1447.4661061043914</v>
      </c>
      <c r="J78" s="43">
        <f t="shared" si="9"/>
        <v>391.20705570388935</v>
      </c>
      <c r="K78">
        <f t="shared" si="10"/>
        <v>3.5995529022576838</v>
      </c>
      <c r="L78">
        <f t="shared" si="11"/>
        <v>3.040162924204123E-2</v>
      </c>
      <c r="M78" s="43">
        <f t="shared" si="12"/>
        <v>3.5999380374297312</v>
      </c>
      <c r="N78" s="6">
        <f t="shared" si="6"/>
        <v>2.5575920388208108E-7</v>
      </c>
      <c r="O78" s="4">
        <f>SUM($N$41:N78)*0.1+$N$8</f>
        <v>3.4585942487375953E-5</v>
      </c>
      <c r="P78" s="4">
        <f>SUM($O$41:O78)+0</f>
        <v>1.3021172523358874E-3</v>
      </c>
      <c r="Q78" s="6">
        <f t="shared" si="7"/>
        <v>-1.1561113676294716E-6</v>
      </c>
      <c r="R78" s="4">
        <f>SUM($Q$41:Q78)*0.1+$T$8</f>
        <v>6.5303388401504001E-5</v>
      </c>
      <c r="S78" s="4">
        <f>SUM($R$41:R78)+0</f>
        <v>2.5364440492195526E-3</v>
      </c>
      <c r="T78">
        <f t="shared" si="13"/>
        <v>7.3896684326549893E-5</v>
      </c>
      <c r="U78">
        <f t="shared" si="14"/>
        <v>2.8511502509780224E-3</v>
      </c>
      <c r="W78" s="1"/>
      <c r="AR78" s="1"/>
    </row>
    <row r="79" spans="1:44" x14ac:dyDescent="0.3">
      <c r="A79" s="8"/>
      <c r="B79">
        <f>B78+0.1</f>
        <v>3.800000000000002</v>
      </c>
      <c r="C79">
        <f t="shared" si="0"/>
        <v>-367.55259694786133</v>
      </c>
      <c r="D79">
        <f t="shared" si="1"/>
        <v>-381.9718634205488</v>
      </c>
      <c r="E79" s="2">
        <f t="shared" si="2"/>
        <v>-84.501218852390608</v>
      </c>
      <c r="F79">
        <f t="shared" si="3"/>
        <v>0</v>
      </c>
      <c r="G79">
        <f t="shared" si="4"/>
        <v>-321.10463163908446</v>
      </c>
      <c r="H79">
        <f t="shared" si="5"/>
        <v>1451.4930809980863</v>
      </c>
      <c r="I79" s="2">
        <f t="shared" si="8"/>
        <v>1486.5868116747806</v>
      </c>
      <c r="J79" s="43">
        <f t="shared" si="9"/>
        <v>391.20705570388935</v>
      </c>
      <c r="K79">
        <f t="shared" si="10"/>
        <v>3.6968381158322163</v>
      </c>
      <c r="L79">
        <f t="shared" si="11"/>
        <v>3.040162924204123E-2</v>
      </c>
      <c r="M79" s="43">
        <f t="shared" si="12"/>
        <v>3.6972131169100328</v>
      </c>
      <c r="N79" s="6">
        <f t="shared" si="6"/>
        <v>2.6267161479781301E-7</v>
      </c>
      <c r="O79" s="4">
        <f>SUM($N$41:N79)*0.1+$N$8</f>
        <v>3.4612209648855737E-5</v>
      </c>
      <c r="P79" s="4">
        <f>SUM($O$41:O79)+0</f>
        <v>1.3367294619847433E-3</v>
      </c>
      <c r="Q79" s="6">
        <f t="shared" si="7"/>
        <v>-1.1873576208086465E-6</v>
      </c>
      <c r="R79" s="4">
        <f>SUM($Q$41:Q79)*0.1+$T$8</f>
        <v>6.5184652639423141E-5</v>
      </c>
      <c r="S79" s="4">
        <f>SUM($R$41:R79)+0</f>
        <v>2.6016287018589758E-3</v>
      </c>
      <c r="T79">
        <f t="shared" si="13"/>
        <v>7.3804092003754076E-5</v>
      </c>
      <c r="U79">
        <f t="shared" si="14"/>
        <v>2.9249474451474235E-3</v>
      </c>
      <c r="W79" s="1"/>
      <c r="AB79" s="196" t="s">
        <v>213</v>
      </c>
      <c r="AC79" s="197"/>
      <c r="AD79" s="197"/>
      <c r="AE79" s="197"/>
      <c r="AF79" s="197"/>
      <c r="AG79" s="197"/>
      <c r="AH79" s="197"/>
      <c r="AI79" s="197"/>
      <c r="AJ79" s="197"/>
      <c r="AK79" s="197"/>
      <c r="AL79" s="197"/>
      <c r="AM79" s="198"/>
      <c r="AR79" s="1"/>
    </row>
    <row r="80" spans="1:44" x14ac:dyDescent="0.3">
      <c r="A80" s="8"/>
      <c r="B80">
        <f t="shared" si="15"/>
        <v>3.9000000000000021</v>
      </c>
      <c r="C80">
        <f t="shared" si="0"/>
        <v>-367.55259694786133</v>
      </c>
      <c r="D80">
        <f t="shared" si="1"/>
        <v>-381.9718634205488</v>
      </c>
      <c r="E80" s="2">
        <f t="shared" si="2"/>
        <v>-84.501218852390608</v>
      </c>
      <c r="F80">
        <f t="shared" si="3"/>
        <v>0</v>
      </c>
      <c r="G80">
        <f t="shared" si="4"/>
        <v>-329.55475352432353</v>
      </c>
      <c r="H80">
        <f t="shared" si="5"/>
        <v>1489.6902673401412</v>
      </c>
      <c r="I80" s="2">
        <f t="shared" si="8"/>
        <v>1525.7075172451694</v>
      </c>
      <c r="J80" s="43">
        <f t="shared" si="9"/>
        <v>391.20705570388935</v>
      </c>
      <c r="K80">
        <f t="shared" si="10"/>
        <v>3.794123329406748</v>
      </c>
      <c r="L80">
        <f t="shared" si="11"/>
        <v>3.040162924204123E-2</v>
      </c>
      <c r="M80" s="43">
        <f t="shared" si="12"/>
        <v>3.7944887160104006</v>
      </c>
      <c r="N80" s="6">
        <f t="shared" si="6"/>
        <v>2.6958402571354495E-7</v>
      </c>
      <c r="O80" s="4">
        <f>SUM($N$41:N80)*0.1+$N$8</f>
        <v>3.4639168051427095E-5</v>
      </c>
      <c r="P80" s="4">
        <f>SUM($O$41:O80)+0</f>
        <v>1.3713686300361703E-3</v>
      </c>
      <c r="Q80" s="6">
        <f t="shared" si="7"/>
        <v>-1.2186038739878213E-6</v>
      </c>
      <c r="R80" s="4">
        <f>SUM($Q$41:Q80)*0.1+$T$8</f>
        <v>6.5062792252024355E-5</v>
      </c>
      <c r="S80" s="4">
        <f>SUM($R$41:R80)+0</f>
        <v>2.6666914941110001E-3</v>
      </c>
      <c r="T80">
        <f t="shared" si="13"/>
        <v>7.3709150713633165E-5</v>
      </c>
      <c r="U80">
        <f t="shared" si="14"/>
        <v>2.9986489364730979E-3</v>
      </c>
      <c r="W80" s="1"/>
      <c r="AB80" s="199"/>
      <c r="AC80" s="200"/>
      <c r="AD80" s="200"/>
      <c r="AE80" s="200"/>
      <c r="AF80" s="200"/>
      <c r="AG80" s="200"/>
      <c r="AH80" s="200"/>
      <c r="AI80" s="200"/>
      <c r="AJ80" s="200"/>
      <c r="AK80" s="200"/>
      <c r="AL80" s="200"/>
      <c r="AM80" s="201"/>
      <c r="AR80" s="1"/>
    </row>
    <row r="81" spans="1:44" ht="15" thickBot="1" x14ac:dyDescent="0.35">
      <c r="A81" s="8"/>
      <c r="B81">
        <f t="shared" si="15"/>
        <v>4.0000000000000018</v>
      </c>
      <c r="C81">
        <f t="shared" si="0"/>
        <v>-367.55259694786133</v>
      </c>
      <c r="D81">
        <f t="shared" si="1"/>
        <v>-381.9718634205488</v>
      </c>
      <c r="E81" s="2">
        <f t="shared" si="2"/>
        <v>-84.501218852390608</v>
      </c>
      <c r="F81">
        <f t="shared" si="3"/>
        <v>0</v>
      </c>
      <c r="G81">
        <f t="shared" si="4"/>
        <v>-338.0048754095626</v>
      </c>
      <c r="H81">
        <f t="shared" si="5"/>
        <v>1527.8874536821959</v>
      </c>
      <c r="I81" s="2">
        <f t="shared" si="8"/>
        <v>1564.8282228155581</v>
      </c>
      <c r="J81" s="43">
        <f t="shared" si="9"/>
        <v>391.20705570388935</v>
      </c>
      <c r="K81">
        <f t="shared" si="10"/>
        <v>3.8914085429812793</v>
      </c>
      <c r="L81">
        <f t="shared" si="11"/>
        <v>3.040162924204123E-2</v>
      </c>
      <c r="M81" s="43">
        <f t="shared" si="12"/>
        <v>3.8917647957667474</v>
      </c>
      <c r="N81" s="6">
        <f t="shared" si="6"/>
        <v>2.7649643662927688E-7</v>
      </c>
      <c r="O81" s="4">
        <f>SUM($N$41:N81)*0.1+$N$8</f>
        <v>3.466681769509002E-5</v>
      </c>
      <c r="P81" s="4">
        <f>SUM($O$41:O81)+0</f>
        <v>1.4060354477312604E-3</v>
      </c>
      <c r="Q81" s="6">
        <f t="shared" si="7"/>
        <v>-1.2498501271669961E-6</v>
      </c>
      <c r="R81" s="4">
        <f>SUM($Q$41:Q81)*0.1+$T$8</f>
        <v>6.4937807239307658E-5</v>
      </c>
      <c r="S81" s="4">
        <f>SUM($R$41:R81)+0</f>
        <v>2.7316293013503077E-3</v>
      </c>
      <c r="T81">
        <f t="shared" si="13"/>
        <v>7.3611867644790023E-5</v>
      </c>
      <c r="U81">
        <f t="shared" si="14"/>
        <v>3.0722523204112675E-3</v>
      </c>
      <c r="W81" s="1"/>
      <c r="AB81" s="202"/>
      <c r="AC81" s="203"/>
      <c r="AD81" s="203"/>
      <c r="AE81" s="203"/>
      <c r="AF81" s="203"/>
      <c r="AG81" s="203"/>
      <c r="AH81" s="203"/>
      <c r="AI81" s="203"/>
      <c r="AJ81" s="203"/>
      <c r="AK81" s="203"/>
      <c r="AL81" s="203"/>
      <c r="AM81" s="204"/>
      <c r="AR81" s="1"/>
    </row>
    <row r="82" spans="1:44" x14ac:dyDescent="0.3">
      <c r="A82" s="8"/>
      <c r="B82">
        <f t="shared" si="15"/>
        <v>4.1000000000000014</v>
      </c>
      <c r="C82">
        <f t="shared" si="0"/>
        <v>-367.55259694786133</v>
      </c>
      <c r="D82">
        <f t="shared" si="1"/>
        <v>-381.9718634205488</v>
      </c>
      <c r="E82" s="2">
        <f t="shared" si="2"/>
        <v>-84.501218852390608</v>
      </c>
      <c r="F82">
        <f t="shared" si="3"/>
        <v>0</v>
      </c>
      <c r="G82">
        <f t="shared" si="4"/>
        <v>-346.45499729480161</v>
      </c>
      <c r="H82">
        <f t="shared" si="5"/>
        <v>1566.0846400242506</v>
      </c>
      <c r="I82" s="2">
        <f t="shared" si="8"/>
        <v>1603.9489283859468</v>
      </c>
      <c r="J82" s="43">
        <f t="shared" si="9"/>
        <v>391.20705570388935</v>
      </c>
      <c r="K82">
        <f t="shared" si="10"/>
        <v>3.9886937565558105</v>
      </c>
      <c r="L82">
        <f t="shared" si="11"/>
        <v>3.040162924204123E-2</v>
      </c>
      <c r="M82" s="43">
        <f t="shared" si="12"/>
        <v>3.9890413210154909</v>
      </c>
      <c r="N82" s="6">
        <f t="shared" si="6"/>
        <v>2.8340884754500876E-7</v>
      </c>
      <c r="O82" s="4">
        <f>SUM($N$41:N82)*0.1+$N$8</f>
        <v>3.469515857984452E-5</v>
      </c>
      <c r="P82" s="4">
        <f>SUM($O$41:O82)+0</f>
        <v>1.4407306063111049E-3</v>
      </c>
      <c r="Q82" s="6">
        <f t="shared" si="7"/>
        <v>-1.2810963803461708E-6</v>
      </c>
      <c r="R82" s="4">
        <f>SUM($Q$41:Q82)*0.1+$T$8</f>
        <v>6.4809697601273035E-5</v>
      </c>
      <c r="S82" s="4">
        <f>SUM($R$41:R82)+0</f>
        <v>2.7964389989515808E-3</v>
      </c>
      <c r="T82">
        <f t="shared" si="13"/>
        <v>7.3512250217559085E-5</v>
      </c>
      <c r="U82">
        <f t="shared" si="14"/>
        <v>3.1457551962635116E-3</v>
      </c>
      <c r="W82" s="1"/>
      <c r="AR82" s="1"/>
    </row>
    <row r="83" spans="1:44" x14ac:dyDescent="0.3">
      <c r="A83" s="8"/>
      <c r="B83">
        <f t="shared" si="15"/>
        <v>4.2000000000000011</v>
      </c>
      <c r="C83">
        <f t="shared" si="0"/>
        <v>-367.55259694786133</v>
      </c>
      <c r="D83">
        <f t="shared" si="1"/>
        <v>-381.9718634205488</v>
      </c>
      <c r="E83" s="2">
        <f t="shared" si="2"/>
        <v>-84.501218852390608</v>
      </c>
      <c r="F83">
        <f t="shared" si="3"/>
        <v>0</v>
      </c>
      <c r="G83">
        <f t="shared" si="4"/>
        <v>-354.90511918004063</v>
      </c>
      <c r="H83">
        <f t="shared" si="5"/>
        <v>1604.2818263663053</v>
      </c>
      <c r="I83" s="2">
        <f t="shared" si="8"/>
        <v>1643.0696339563358</v>
      </c>
      <c r="J83" s="43">
        <f t="shared" si="9"/>
        <v>391.20705570388935</v>
      </c>
      <c r="K83">
        <f t="shared" si="10"/>
        <v>4.0859789701303431</v>
      </c>
      <c r="L83">
        <f t="shared" si="11"/>
        <v>3.040162924204123E-2</v>
      </c>
      <c r="M83" s="43">
        <f t="shared" si="12"/>
        <v>4.0863182599412307</v>
      </c>
      <c r="N83" s="6">
        <f t="shared" si="6"/>
        <v>2.9032125846074064E-7</v>
      </c>
      <c r="O83" s="4">
        <f>SUM($N$41:N83)*0.1+$N$8</f>
        <v>3.4724190705690594E-5</v>
      </c>
      <c r="P83" s="4">
        <f>SUM($O$41:O83)+0</f>
        <v>1.4754547970167956E-3</v>
      </c>
      <c r="Q83" s="6">
        <f t="shared" si="7"/>
        <v>-1.3123426335253456E-6</v>
      </c>
      <c r="R83" s="4">
        <f>SUM($Q$41:Q83)*0.1+$T$8</f>
        <v>6.4678463337920501E-5</v>
      </c>
      <c r="S83" s="4">
        <f>SUM($R$41:R83)+0</f>
        <v>2.8611174622895012E-3</v>
      </c>
      <c r="T83">
        <f t="shared" si="13"/>
        <v>7.3410306087904958E-5</v>
      </c>
      <c r="U83">
        <f t="shared" si="14"/>
        <v>3.219155167285011E-3</v>
      </c>
      <c r="W83" s="1"/>
      <c r="AR83" s="1"/>
    </row>
    <row r="84" spans="1:44" x14ac:dyDescent="0.3">
      <c r="A84" s="8"/>
      <c r="B84">
        <f t="shared" si="15"/>
        <v>4.3000000000000007</v>
      </c>
      <c r="C84">
        <f t="shared" si="0"/>
        <v>-367.55259694786133</v>
      </c>
      <c r="D84">
        <f t="shared" si="1"/>
        <v>-381.9718634205488</v>
      </c>
      <c r="E84" s="2">
        <f t="shared" si="2"/>
        <v>-84.501218852390608</v>
      </c>
      <c r="F84">
        <f t="shared" si="3"/>
        <v>0</v>
      </c>
      <c r="G84">
        <f t="shared" si="4"/>
        <v>-363.3552410652797</v>
      </c>
      <c r="H84">
        <f t="shared" si="5"/>
        <v>1642.4790127083602</v>
      </c>
      <c r="I84" s="2">
        <f t="shared" si="8"/>
        <v>1682.1903395267248</v>
      </c>
      <c r="J84" s="43">
        <f t="shared" si="9"/>
        <v>391.20705570388935</v>
      </c>
      <c r="K84">
        <f t="shared" si="10"/>
        <v>4.1832641837048747</v>
      </c>
      <c r="L84">
        <f t="shared" si="11"/>
        <v>3.040162924204123E-2</v>
      </c>
      <c r="M84" s="43">
        <f t="shared" si="12"/>
        <v>4.18359558368752</v>
      </c>
      <c r="N84" s="6">
        <f t="shared" si="6"/>
        <v>2.9723366937647257E-7</v>
      </c>
      <c r="O84" s="4">
        <f>SUM($N$41:N84)*0.1+$N$8</f>
        <v>3.4753914072628241E-5</v>
      </c>
      <c r="P84" s="4">
        <f>SUM($O$41:O84)+0</f>
        <v>1.5102087110894238E-3</v>
      </c>
      <c r="Q84" s="6">
        <f t="shared" si="7"/>
        <v>-1.3435888867045206E-6</v>
      </c>
      <c r="R84" s="4">
        <f>SUM($Q$41:Q84)*0.1+$T$8</f>
        <v>6.4544104449250055E-5</v>
      </c>
      <c r="S84" s="4">
        <f>SUM($R$41:R84)+0</f>
        <v>2.9256615667387514E-3</v>
      </c>
      <c r="T84">
        <f t="shared" si="13"/>
        <v>7.3306043151457362E-5</v>
      </c>
      <c r="U84">
        <f t="shared" si="14"/>
        <v>3.2924498407937248E-3</v>
      </c>
      <c r="W84" s="1"/>
      <c r="AR84" s="1"/>
    </row>
    <row r="85" spans="1:44" x14ac:dyDescent="0.3">
      <c r="A85" s="8"/>
      <c r="B85">
        <f t="shared" si="15"/>
        <v>4.4000000000000004</v>
      </c>
      <c r="C85">
        <f t="shared" si="0"/>
        <v>-367.55259694786133</v>
      </c>
      <c r="D85">
        <f t="shared" si="1"/>
        <v>-381.9718634205488</v>
      </c>
      <c r="E85" s="2">
        <f t="shared" si="2"/>
        <v>-84.501218852390608</v>
      </c>
      <c r="F85">
        <f t="shared" si="3"/>
        <v>0</v>
      </c>
      <c r="G85">
        <f t="shared" si="4"/>
        <v>-371.80536295051871</v>
      </c>
      <c r="H85">
        <f t="shared" si="5"/>
        <v>1680.6761990504149</v>
      </c>
      <c r="I85" s="2">
        <f t="shared" si="8"/>
        <v>1721.3110450971135</v>
      </c>
      <c r="J85" s="43">
        <f t="shared" si="9"/>
        <v>391.20705570388935</v>
      </c>
      <c r="K85">
        <f t="shared" si="10"/>
        <v>4.2805493972794064</v>
      </c>
      <c r="L85">
        <f t="shared" si="11"/>
        <v>3.040162924204123E-2</v>
      </c>
      <c r="M85" s="43">
        <f t="shared" si="12"/>
        <v>4.2808732660207074</v>
      </c>
      <c r="N85" s="6">
        <f t="shared" si="6"/>
        <v>3.0414608029220445E-7</v>
      </c>
      <c r="O85" s="4">
        <f>SUM($N$41:N85)*0.1+$N$8</f>
        <v>3.4784328680657463E-5</v>
      </c>
      <c r="P85" s="4">
        <f>SUM($O$41:O85)+0</f>
        <v>1.5449930397700813E-3</v>
      </c>
      <c r="Q85" s="6">
        <f t="shared" si="7"/>
        <v>-1.3748351398836953E-6</v>
      </c>
      <c r="R85" s="4">
        <f>SUM($Q$41:Q85)*0.1+$T$8</f>
        <v>6.4406620935261684E-5</v>
      </c>
      <c r="S85" s="4">
        <f>SUM($R$41:R85)+0</f>
        <v>2.9900681876740129E-3</v>
      </c>
      <c r="T85">
        <f t="shared" si="13"/>
        <v>7.319946954768524E-5</v>
      </c>
      <c r="U85">
        <f t="shared" si="14"/>
        <v>3.3656368282805188E-3</v>
      </c>
      <c r="W85" s="1"/>
      <c r="AR85" s="1"/>
    </row>
    <row r="86" spans="1:44" x14ac:dyDescent="0.3">
      <c r="A86" s="8"/>
      <c r="B86">
        <f t="shared" si="15"/>
        <v>4.5</v>
      </c>
      <c r="C86">
        <f t="shared" si="0"/>
        <v>-367.55259694786133</v>
      </c>
      <c r="D86">
        <f t="shared" si="1"/>
        <v>-381.9718634205488</v>
      </c>
      <c r="E86" s="2">
        <f t="shared" si="2"/>
        <v>-84.501218852390608</v>
      </c>
      <c r="F86">
        <f t="shared" si="3"/>
        <v>0</v>
      </c>
      <c r="G86">
        <f t="shared" si="4"/>
        <v>-380.25548483575773</v>
      </c>
      <c r="H86">
        <f t="shared" si="5"/>
        <v>1718.8733853924696</v>
      </c>
      <c r="I86" s="2">
        <f t="shared" si="8"/>
        <v>1760.4317506675022</v>
      </c>
      <c r="J86" s="43">
        <f t="shared" si="9"/>
        <v>391.20705570388935</v>
      </c>
      <c r="K86">
        <f t="shared" si="10"/>
        <v>4.3778346108539372</v>
      </c>
      <c r="L86">
        <f t="shared" si="11"/>
        <v>3.040162924204123E-2</v>
      </c>
      <c r="M86" s="43">
        <f t="shared" si="12"/>
        <v>4.3781512830385791</v>
      </c>
      <c r="N86" s="6">
        <f t="shared" si="6"/>
        <v>3.1105849120793633E-7</v>
      </c>
      <c r="O86" s="4">
        <f>SUM($N$41:N86)*0.1+$N$8</f>
        <v>3.4815434529778253E-5</v>
      </c>
      <c r="P86" s="4">
        <f>SUM($O$41:O86)+0</f>
        <v>1.5798084742998594E-3</v>
      </c>
      <c r="Q86" s="6">
        <f t="shared" si="7"/>
        <v>-1.4060813930628701E-6</v>
      </c>
      <c r="R86" s="4">
        <f>SUM($Q$41:Q86)*0.1+$T$8</f>
        <v>6.4266012795955401E-5</v>
      </c>
      <c r="S86" s="4">
        <f>SUM($R$41:R86)+0</f>
        <v>3.0543342004699684E-3</v>
      </c>
      <c r="T86">
        <f t="shared" si="13"/>
        <v>7.3090593664213593E-5</v>
      </c>
      <c r="U86">
        <f t="shared" si="14"/>
        <v>3.4387137455202882E-3</v>
      </c>
      <c r="W86" s="1"/>
      <c r="AR86" s="1"/>
    </row>
    <row r="87" spans="1:44" x14ac:dyDescent="0.3">
      <c r="A87" s="8"/>
      <c r="B87">
        <f t="shared" si="15"/>
        <v>4.5999999999999996</v>
      </c>
      <c r="C87">
        <f t="shared" si="0"/>
        <v>-367.55259694786133</v>
      </c>
      <c r="D87">
        <f t="shared" si="1"/>
        <v>-381.9718634205488</v>
      </c>
      <c r="E87" s="2">
        <f t="shared" si="2"/>
        <v>-84.501218852390608</v>
      </c>
      <c r="F87">
        <f t="shared" si="3"/>
        <v>0</v>
      </c>
      <c r="G87">
        <f t="shared" si="4"/>
        <v>-388.70560672099674</v>
      </c>
      <c r="H87">
        <f t="shared" si="5"/>
        <v>1757.0705717345243</v>
      </c>
      <c r="I87" s="2">
        <f t="shared" si="8"/>
        <v>1799.552456237891</v>
      </c>
      <c r="J87" s="43">
        <f t="shared" si="9"/>
        <v>391.20705570388935</v>
      </c>
      <c r="K87">
        <f t="shared" si="10"/>
        <v>4.4751198244284689</v>
      </c>
      <c r="L87">
        <f t="shared" si="11"/>
        <v>3.040162924204123E-2</v>
      </c>
      <c r="M87" s="43">
        <f t="shared" si="12"/>
        <v>4.475429612916999</v>
      </c>
      <c r="N87" s="6">
        <f t="shared" si="6"/>
        <v>3.1797090212366821E-7</v>
      </c>
      <c r="O87" s="4">
        <f>SUM($N$41:N87)*0.1+$N$8</f>
        <v>3.4847231619990623E-5</v>
      </c>
      <c r="P87" s="4">
        <f>SUM($O$41:O87)+0</f>
        <v>1.6146557059198501E-3</v>
      </c>
      <c r="Q87" s="6">
        <f t="shared" si="7"/>
        <v>-1.4373276462420446E-6</v>
      </c>
      <c r="R87" s="4">
        <f>SUM($Q$41:Q87)*0.1+$T$8</f>
        <v>6.4122280031331193E-5</v>
      </c>
      <c r="S87" s="4">
        <f>SUM($R$41:R87)+0</f>
        <v>3.1184564805012997E-3</v>
      </c>
      <c r="T87">
        <f t="shared" si="13"/>
        <v>7.2979424141286078E-5</v>
      </c>
      <c r="U87">
        <f t="shared" si="14"/>
        <v>3.5116782126840837E-3</v>
      </c>
      <c r="W87" s="1"/>
      <c r="AR87" s="1"/>
    </row>
    <row r="88" spans="1:44" x14ac:dyDescent="0.3">
      <c r="A88" s="8"/>
      <c r="B88">
        <f t="shared" si="15"/>
        <v>4.6999999999999993</v>
      </c>
      <c r="C88">
        <f t="shared" si="0"/>
        <v>-367.55259694786133</v>
      </c>
      <c r="D88">
        <f t="shared" si="1"/>
        <v>-381.9718634205488</v>
      </c>
      <c r="E88" s="2">
        <f t="shared" si="2"/>
        <v>-84.501218852390608</v>
      </c>
      <c r="F88">
        <f t="shared" si="3"/>
        <v>0</v>
      </c>
      <c r="G88">
        <f t="shared" si="4"/>
        <v>-397.15572860623581</v>
      </c>
      <c r="H88">
        <f t="shared" si="5"/>
        <v>1795.2677580765792</v>
      </c>
      <c r="I88" s="2">
        <f t="shared" si="8"/>
        <v>1838.6731618082799</v>
      </c>
      <c r="J88" s="43">
        <f t="shared" si="9"/>
        <v>391.20705570388935</v>
      </c>
      <c r="K88">
        <f t="shared" si="10"/>
        <v>4.5724050380030015</v>
      </c>
      <c r="L88">
        <f t="shared" si="11"/>
        <v>3.040162924204123E-2</v>
      </c>
      <c r="M88" s="43">
        <f t="shared" si="12"/>
        <v>4.5727082356888831</v>
      </c>
      <c r="N88" s="6">
        <f t="shared" si="6"/>
        <v>3.2488331303940014E-7</v>
      </c>
      <c r="O88" s="4">
        <f>SUM($N$41:N88)*0.1+$N$8</f>
        <v>3.4879719951294561E-5</v>
      </c>
      <c r="P88" s="4">
        <f>SUM($O$41:O88)+0</f>
        <v>1.6495354258711447E-3</v>
      </c>
      <c r="Q88" s="6">
        <f t="shared" si="7"/>
        <v>-1.4685738994212196E-6</v>
      </c>
      <c r="R88" s="4">
        <f>SUM($Q$41:Q88)*0.1+$T$8</f>
        <v>6.3975422641389073E-5</v>
      </c>
      <c r="S88" s="4">
        <f>SUM($R$41:R88)+0</f>
        <v>3.1824319031426886E-3</v>
      </c>
      <c r="T88">
        <f t="shared" si="13"/>
        <v>7.2865969876377088E-5</v>
      </c>
      <c r="U88">
        <f t="shared" si="14"/>
        <v>3.5845278544522838E-3</v>
      </c>
      <c r="W88" s="1"/>
      <c r="AR88" s="1"/>
    </row>
    <row r="89" spans="1:44" x14ac:dyDescent="0.3">
      <c r="A89" s="8"/>
      <c r="B89">
        <f t="shared" si="15"/>
        <v>4.7999999999999989</v>
      </c>
      <c r="C89">
        <f t="shared" si="0"/>
        <v>-367.55259694786133</v>
      </c>
      <c r="D89">
        <f t="shared" si="1"/>
        <v>-381.9718634205488</v>
      </c>
      <c r="E89" s="2">
        <f t="shared" si="2"/>
        <v>-84.501218852390608</v>
      </c>
      <c r="F89">
        <f t="shared" si="3"/>
        <v>0</v>
      </c>
      <c r="G89">
        <f t="shared" si="4"/>
        <v>-405.60585049147483</v>
      </c>
      <c r="H89">
        <f t="shared" si="5"/>
        <v>1833.4649444186339</v>
      </c>
      <c r="I89" s="2">
        <f t="shared" si="8"/>
        <v>1877.7938673786684</v>
      </c>
      <c r="J89" s="43">
        <f t="shared" si="9"/>
        <v>391.20705570388935</v>
      </c>
      <c r="K89">
        <f t="shared" si="10"/>
        <v>4.6696902515775323</v>
      </c>
      <c r="L89">
        <f t="shared" si="11"/>
        <v>3.040162924204123E-2</v>
      </c>
      <c r="M89" s="43">
        <f t="shared" si="12"/>
        <v>4.6699871330507907</v>
      </c>
      <c r="N89" s="6">
        <f t="shared" si="6"/>
        <v>3.3179572395513202E-7</v>
      </c>
      <c r="O89" s="4">
        <f>SUM($N$41:N89)*0.1+$N$8</f>
        <v>3.4912899523690079E-5</v>
      </c>
      <c r="P89" s="4">
        <f>SUM($O$41:O89)+0</f>
        <v>1.6844483253948348E-3</v>
      </c>
      <c r="Q89" s="6">
        <f t="shared" si="7"/>
        <v>-1.4998201526003944E-6</v>
      </c>
      <c r="R89" s="4">
        <f>SUM($Q$41:Q89)*0.1+$T$8</f>
        <v>6.3825440626129028E-5</v>
      </c>
      <c r="S89" s="4">
        <f>SUM($R$41:R89)+0</f>
        <v>3.2462573437688175E-3</v>
      </c>
      <c r="T89">
        <f t="shared" si="13"/>
        <v>7.275024002895661E-5</v>
      </c>
      <c r="U89">
        <f t="shared" si="14"/>
        <v>3.6572603001288331E-3</v>
      </c>
      <c r="W89" s="1"/>
      <c r="AR89" s="1"/>
    </row>
    <row r="90" spans="1:44" x14ac:dyDescent="0.3">
      <c r="A90" s="8"/>
      <c r="B90">
        <f t="shared" si="15"/>
        <v>4.8999999999999986</v>
      </c>
      <c r="C90">
        <f t="shared" si="0"/>
        <v>-367.55259694786133</v>
      </c>
      <c r="D90">
        <f t="shared" si="1"/>
        <v>-381.9718634205488</v>
      </c>
      <c r="E90" s="2">
        <f t="shared" si="2"/>
        <v>-84.501218852390608</v>
      </c>
      <c r="F90">
        <f t="shared" si="3"/>
        <v>0</v>
      </c>
      <c r="G90">
        <f t="shared" si="4"/>
        <v>-414.05597237671384</v>
      </c>
      <c r="H90">
        <f t="shared" si="5"/>
        <v>1871.6621307606886</v>
      </c>
      <c r="I90" s="2">
        <f t="shared" si="8"/>
        <v>1916.9145729490574</v>
      </c>
      <c r="J90" s="43">
        <f t="shared" si="9"/>
        <v>391.20705570388935</v>
      </c>
      <c r="K90">
        <f t="shared" si="10"/>
        <v>4.7669754651520639</v>
      </c>
      <c r="L90">
        <f t="shared" si="11"/>
        <v>3.040162924204123E-2</v>
      </c>
      <c r="M90" s="43">
        <f t="shared" si="12"/>
        <v>4.7672662881932082</v>
      </c>
      <c r="N90" s="6">
        <f t="shared" si="6"/>
        <v>3.387081348708639E-7</v>
      </c>
      <c r="O90" s="4">
        <f>SUM($N$41:N90)*0.1+$N$8</f>
        <v>3.4946770337177165E-5</v>
      </c>
      <c r="P90" s="4">
        <f>SUM($O$41:O90)+0</f>
        <v>1.719395095732012E-3</v>
      </c>
      <c r="Q90" s="6">
        <f t="shared" si="7"/>
        <v>-1.5310664057795691E-6</v>
      </c>
      <c r="R90" s="4">
        <f>SUM($Q$41:Q90)*0.1+$T$8</f>
        <v>6.3672333985551071E-5</v>
      </c>
      <c r="S90" s="4">
        <f>SUM($R$41:R90)+0</f>
        <v>3.3099296777543683E-3</v>
      </c>
      <c r="T90">
        <f t="shared" si="13"/>
        <v>7.2632244025411794E-5</v>
      </c>
      <c r="U90">
        <f t="shared" si="14"/>
        <v>3.729873183756578E-3</v>
      </c>
      <c r="W90" s="1"/>
      <c r="AR90" s="1"/>
    </row>
    <row r="91" spans="1:44" x14ac:dyDescent="0.3">
      <c r="A91" s="8"/>
      <c r="B91">
        <f t="shared" si="15"/>
        <v>4.9999999999999982</v>
      </c>
      <c r="C91">
        <f t="shared" si="0"/>
        <v>-367.55259694786133</v>
      </c>
      <c r="D91">
        <f t="shared" si="1"/>
        <v>-381.9718634205488</v>
      </c>
      <c r="E91" s="2">
        <f t="shared" si="2"/>
        <v>-84.501218852390608</v>
      </c>
      <c r="F91">
        <f t="shared" si="3"/>
        <v>0</v>
      </c>
      <c r="G91">
        <f t="shared" si="4"/>
        <v>-422.50609426195291</v>
      </c>
      <c r="H91">
        <f t="shared" si="5"/>
        <v>1909.8593171027433</v>
      </c>
      <c r="I91" s="2">
        <f t="shared" si="8"/>
        <v>1956.0352785194461</v>
      </c>
      <c r="J91" s="43">
        <f t="shared" si="9"/>
        <v>391.20705570388935</v>
      </c>
      <c r="K91">
        <f t="shared" si="10"/>
        <v>4.8642606787265956</v>
      </c>
      <c r="L91">
        <f t="shared" si="11"/>
        <v>3.040162924204123E-2</v>
      </c>
      <c r="M91" s="43">
        <f t="shared" si="12"/>
        <v>4.864545685651172</v>
      </c>
      <c r="N91" s="6">
        <f t="shared" si="6"/>
        <v>3.4562054578659584E-7</v>
      </c>
      <c r="O91" s="4">
        <f>SUM($N$41:N91)*0.1+$N$8</f>
        <v>3.4981332391755819E-5</v>
      </c>
      <c r="P91" s="4">
        <f>SUM($O$41:O91)+0</f>
        <v>1.7543764281237678E-3</v>
      </c>
      <c r="Q91" s="6">
        <f t="shared" si="7"/>
        <v>-1.5623126589587439E-6</v>
      </c>
      <c r="R91" s="4">
        <f>SUM($Q$41:Q91)*0.1+$T$8</f>
        <v>6.3516102719655203E-5</v>
      </c>
      <c r="S91" s="4">
        <f>SUM($R$41:R91)+0</f>
        <v>3.3734457804740236E-3</v>
      </c>
      <c r="T91">
        <f t="shared" si="13"/>
        <v>7.2511991564128871E-5</v>
      </c>
      <c r="U91">
        <f t="shared" si="14"/>
        <v>3.8023641442337299E-3</v>
      </c>
      <c r="W91" s="1"/>
      <c r="AR91" s="1"/>
    </row>
    <row r="92" spans="1:44" x14ac:dyDescent="0.3">
      <c r="A92" s="8"/>
      <c r="B92">
        <f t="shared" si="15"/>
        <v>5.0999999999999979</v>
      </c>
      <c r="C92">
        <f t="shared" si="0"/>
        <v>-367.55259694786133</v>
      </c>
      <c r="D92">
        <f t="shared" si="1"/>
        <v>-381.9718634205488</v>
      </c>
      <c r="E92" s="2">
        <f t="shared" si="2"/>
        <v>-84.501218852390608</v>
      </c>
      <c r="F92">
        <f t="shared" si="3"/>
        <v>0</v>
      </c>
      <c r="G92">
        <f t="shared" si="4"/>
        <v>-430.95621614719192</v>
      </c>
      <c r="H92">
        <f t="shared" si="5"/>
        <v>1948.056503444798</v>
      </c>
      <c r="I92" s="2">
        <f t="shared" si="8"/>
        <v>1995.1559840898349</v>
      </c>
      <c r="J92" s="43">
        <f t="shared" si="9"/>
        <v>391.20705570388935</v>
      </c>
      <c r="K92">
        <f t="shared" si="10"/>
        <v>4.9615458923011264</v>
      </c>
      <c r="L92">
        <f t="shared" si="11"/>
        <v>3.040162924204123E-2</v>
      </c>
      <c r="M92" s="43">
        <f t="shared" si="12"/>
        <v>4.9618253111724817</v>
      </c>
      <c r="N92" s="6">
        <f t="shared" si="6"/>
        <v>3.5253295670232771E-7</v>
      </c>
      <c r="O92" s="4">
        <f>SUM($N$41:N92)*0.1+$N$8</f>
        <v>3.5016585687426053E-5</v>
      </c>
      <c r="P92" s="4">
        <f>SUM($O$41:O92)+0</f>
        <v>1.7893930138111937E-3</v>
      </c>
      <c r="Q92" s="6">
        <f t="shared" si="7"/>
        <v>-1.5935589121379187E-6</v>
      </c>
      <c r="R92" s="4">
        <f>SUM($Q$41:Q92)*0.1+$T$8</f>
        <v>6.3356746828441409E-5</v>
      </c>
      <c r="S92" s="4">
        <f>SUM($R$41:R92)+0</f>
        <v>3.4368025273024648E-3</v>
      </c>
      <c r="T92">
        <f t="shared" si="13"/>
        <v>7.2389492620739314E-5</v>
      </c>
      <c r="U92">
        <f t="shared" si="14"/>
        <v>3.8747308254314795E-3</v>
      </c>
      <c r="W92" s="1"/>
      <c r="AR92" s="1"/>
    </row>
    <row r="93" spans="1:44" x14ac:dyDescent="0.3">
      <c r="A93" s="8"/>
      <c r="B93">
        <f t="shared" si="15"/>
        <v>5.1999999999999975</v>
      </c>
      <c r="C93">
        <f t="shared" si="0"/>
        <v>-367.55259694786133</v>
      </c>
      <c r="D93">
        <f t="shared" si="1"/>
        <v>-381.9718634205488</v>
      </c>
      <c r="E93" s="2">
        <f t="shared" si="2"/>
        <v>-84.501218852390608</v>
      </c>
      <c r="F93">
        <f t="shared" si="3"/>
        <v>0</v>
      </c>
      <c r="G93">
        <f t="shared" si="4"/>
        <v>-439.40633803243094</v>
      </c>
      <c r="H93">
        <f t="shared" si="5"/>
        <v>1986.2536897868529</v>
      </c>
      <c r="I93" s="2">
        <f t="shared" si="8"/>
        <v>2034.2766896602238</v>
      </c>
      <c r="J93" s="43">
        <f t="shared" si="9"/>
        <v>391.20705570388935</v>
      </c>
      <c r="K93">
        <f t="shared" si="10"/>
        <v>5.058831105875659</v>
      </c>
      <c r="L93">
        <f t="shared" si="11"/>
        <v>3.040162924204123E-2</v>
      </c>
      <c r="M93" s="43">
        <f t="shared" si="12"/>
        <v>5.0591051516011065</v>
      </c>
      <c r="N93" s="6">
        <f t="shared" si="6"/>
        <v>3.5944536761805959E-7</v>
      </c>
      <c r="O93" s="4">
        <f>SUM($N$41:N93)*0.1+$N$8</f>
        <v>3.5052530224187862E-5</v>
      </c>
      <c r="P93" s="4">
        <f>SUM($O$41:O93)+0</f>
        <v>1.8244455440353817E-3</v>
      </c>
      <c r="Q93" s="6">
        <f t="shared" si="7"/>
        <v>-1.6248051653170934E-6</v>
      </c>
      <c r="R93" s="4">
        <f>SUM($Q$41:Q93)*0.1+$T$8</f>
        <v>6.3194266311909704E-5</v>
      </c>
      <c r="S93" s="4">
        <f>SUM($R$41:R93)+0</f>
        <v>3.4999967936143743E-3</v>
      </c>
      <c r="T93">
        <f t="shared" si="13"/>
        <v>7.226475745353449E-5</v>
      </c>
      <c r="U93">
        <f t="shared" si="14"/>
        <v>3.9469708763128037E-3</v>
      </c>
      <c r="W93" s="1"/>
      <c r="AR93" s="1"/>
    </row>
    <row r="94" spans="1:44" x14ac:dyDescent="0.3">
      <c r="A94" s="8"/>
      <c r="B94">
        <f t="shared" si="15"/>
        <v>5.2999999999999972</v>
      </c>
      <c r="C94">
        <f t="shared" si="0"/>
        <v>-367.55259694786133</v>
      </c>
      <c r="D94">
        <f t="shared" si="1"/>
        <v>-381.9718634205488</v>
      </c>
      <c r="E94" s="2">
        <f t="shared" si="2"/>
        <v>-84.501218852390608</v>
      </c>
      <c r="F94">
        <f t="shared" si="3"/>
        <v>0</v>
      </c>
      <c r="G94">
        <f t="shared" si="4"/>
        <v>-447.85645991767001</v>
      </c>
      <c r="H94">
        <f t="shared" si="5"/>
        <v>2024.4508761289076</v>
      </c>
      <c r="I94" s="2">
        <f t="shared" si="8"/>
        <v>2073.3973952306123</v>
      </c>
      <c r="J94" s="43">
        <f t="shared" si="9"/>
        <v>391.20705570388935</v>
      </c>
      <c r="K94">
        <f t="shared" si="10"/>
        <v>5.1561163194501898</v>
      </c>
      <c r="L94">
        <f t="shared" si="11"/>
        <v>3.040162924204123E-2</v>
      </c>
      <c r="M94" s="43">
        <f t="shared" si="12"/>
        <v>5.1563851947737849</v>
      </c>
      <c r="N94" s="6">
        <f t="shared" si="6"/>
        <v>3.6635777853379153E-7</v>
      </c>
      <c r="O94" s="4">
        <f>SUM($N$41:N94)*0.1+$N$8</f>
        <v>3.5089166002041237E-5</v>
      </c>
      <c r="P94" s="4">
        <f>SUM($O$41:O94)+0</f>
        <v>1.8595347100374229E-3</v>
      </c>
      <c r="Q94" s="6">
        <f t="shared" si="7"/>
        <v>-1.6560514184962682E-6</v>
      </c>
      <c r="R94" s="4">
        <f>SUM($Q$41:Q94)*0.1+$T$8</f>
        <v>6.3028661170060074E-5</v>
      </c>
      <c r="S94" s="4">
        <f>SUM($R$41:R94)+0</f>
        <v>3.5630254547844346E-3</v>
      </c>
      <c r="T94">
        <f t="shared" si="13"/>
        <v>7.2137796609052625E-5</v>
      </c>
      <c r="U94">
        <f t="shared" si="14"/>
        <v>4.0190819510524771E-3</v>
      </c>
      <c r="W94" s="1"/>
      <c r="AR94" s="1"/>
    </row>
    <row r="95" spans="1:44" x14ac:dyDescent="0.3">
      <c r="A95" s="8"/>
      <c r="B95">
        <f t="shared" si="15"/>
        <v>5.3999999999999968</v>
      </c>
      <c r="C95">
        <f t="shared" si="0"/>
        <v>-367.55259694786133</v>
      </c>
      <c r="D95">
        <f t="shared" si="1"/>
        <v>-381.9718634205488</v>
      </c>
      <c r="E95" s="2">
        <f t="shared" si="2"/>
        <v>-84.501218852390608</v>
      </c>
      <c r="F95">
        <f t="shared" si="3"/>
        <v>0</v>
      </c>
      <c r="G95">
        <f t="shared" si="4"/>
        <v>-456.30658180290902</v>
      </c>
      <c r="H95">
        <f t="shared" si="5"/>
        <v>2062.6480624709625</v>
      </c>
      <c r="I95" s="2">
        <f t="shared" si="8"/>
        <v>2112.5181008010018</v>
      </c>
      <c r="J95" s="43">
        <f t="shared" si="9"/>
        <v>391.20705570388935</v>
      </c>
      <c r="K95">
        <f t="shared" si="10"/>
        <v>5.2534015330247232</v>
      </c>
      <c r="L95">
        <f t="shared" si="11"/>
        <v>3.040162924204123E-2</v>
      </c>
      <c r="M95" s="43">
        <f t="shared" si="12"/>
        <v>5.2536654294281266</v>
      </c>
      <c r="N95" s="6">
        <f t="shared" si="6"/>
        <v>3.7327018944952341E-7</v>
      </c>
      <c r="O95" s="4">
        <f>SUM($N$41:N95)*0.1+$N$8</f>
        <v>3.5126493020986194E-5</v>
      </c>
      <c r="P95" s="4">
        <f>SUM($O$41:O95)+0</f>
        <v>1.894661203058409E-3</v>
      </c>
      <c r="Q95" s="6">
        <f t="shared" si="7"/>
        <v>-1.6872976716754432E-6</v>
      </c>
      <c r="R95" s="4">
        <f>SUM($Q$41:Q95)*0.1+$T$8</f>
        <v>6.2859931402892532E-5</v>
      </c>
      <c r="S95" s="4">
        <f>SUM($R$41:R95)+0</f>
        <v>3.625885386187327E-3</v>
      </c>
      <c r="T95">
        <f t="shared" si="13"/>
        <v>7.2008620927842704E-5</v>
      </c>
      <c r="U95">
        <f t="shared" si="14"/>
        <v>4.0910617091583406E-3</v>
      </c>
      <c r="W95" s="1"/>
      <c r="AR95" s="1"/>
    </row>
    <row r="96" spans="1:44" x14ac:dyDescent="0.3">
      <c r="A96" s="8"/>
      <c r="B96">
        <f t="shared" si="15"/>
        <v>5.4999999999999964</v>
      </c>
      <c r="C96">
        <f t="shared" si="0"/>
        <v>-367.55259694786133</v>
      </c>
      <c r="D96">
        <f t="shared" si="1"/>
        <v>-381.9718634205488</v>
      </c>
      <c r="E96" s="2">
        <f t="shared" si="2"/>
        <v>-84.501218852390608</v>
      </c>
      <c r="F96">
        <f t="shared" si="3"/>
        <v>0</v>
      </c>
      <c r="G96">
        <f t="shared" si="4"/>
        <v>-464.75670368814804</v>
      </c>
      <c r="H96">
        <f t="shared" si="5"/>
        <v>2100.845248813017</v>
      </c>
      <c r="I96" s="2">
        <f t="shared" si="8"/>
        <v>2151.6388063713903</v>
      </c>
      <c r="J96" s="43">
        <f t="shared" si="9"/>
        <v>391.20705570388935</v>
      </c>
      <c r="K96">
        <f t="shared" si="10"/>
        <v>5.350686746599254</v>
      </c>
      <c r="L96">
        <f t="shared" si="11"/>
        <v>3.040162924204123E-2</v>
      </c>
      <c r="M96" s="43">
        <f t="shared" si="12"/>
        <v>5.3509458451207133</v>
      </c>
      <c r="N96" s="6">
        <f t="shared" si="6"/>
        <v>3.8018260036525529E-7</v>
      </c>
      <c r="O96" s="4">
        <f>SUM($N$41:N96)*0.1+$N$8</f>
        <v>3.5164511281022718E-5</v>
      </c>
      <c r="P96" s="4">
        <f>SUM($O$41:O96)+0</f>
        <v>1.9298257143394318E-3</v>
      </c>
      <c r="Q96" s="6">
        <f t="shared" si="7"/>
        <v>-1.7185439248546177E-6</v>
      </c>
      <c r="R96" s="4">
        <f>SUM($Q$41:Q96)*0.1+$T$8</f>
        <v>6.2688077010407064E-5</v>
      </c>
      <c r="S96" s="4">
        <f>SUM($R$41:R96)+0</f>
        <v>3.6885734631977342E-3</v>
      </c>
      <c r="T96">
        <f t="shared" si="13"/>
        <v>7.1877241550409411E-5</v>
      </c>
      <c r="U96">
        <f t="shared" si="14"/>
        <v>4.1629078155938333E-3</v>
      </c>
      <c r="W96" s="1"/>
      <c r="AR96" s="1"/>
    </row>
    <row r="97" spans="1:44" x14ac:dyDescent="0.3">
      <c r="A97" s="8"/>
      <c r="B97">
        <f t="shared" si="15"/>
        <v>5.5999999999999961</v>
      </c>
      <c r="C97">
        <f t="shared" si="0"/>
        <v>-367.55259694786133</v>
      </c>
      <c r="D97">
        <f t="shared" si="1"/>
        <v>-381.9718634205488</v>
      </c>
      <c r="E97" s="2">
        <f t="shared" si="2"/>
        <v>-84.501218852390608</v>
      </c>
      <c r="F97">
        <f t="shared" si="3"/>
        <v>0</v>
      </c>
      <c r="G97">
        <f t="shared" si="4"/>
        <v>-473.20682557338705</v>
      </c>
      <c r="H97">
        <f t="shared" si="5"/>
        <v>2139.0424351550719</v>
      </c>
      <c r="I97" s="2">
        <f t="shared" si="8"/>
        <v>2190.7595119417792</v>
      </c>
      <c r="J97" s="43">
        <f t="shared" si="9"/>
        <v>391.20705570388935</v>
      </c>
      <c r="K97">
        <f t="shared" si="10"/>
        <v>5.4479719601737857</v>
      </c>
      <c r="L97">
        <f t="shared" si="11"/>
        <v>3.040162924204123E-2</v>
      </c>
      <c r="M97" s="43">
        <f t="shared" si="12"/>
        <v>5.4482264321540006</v>
      </c>
      <c r="N97" s="6">
        <f t="shared" si="6"/>
        <v>3.8709501128098717E-7</v>
      </c>
      <c r="O97" s="4">
        <f>SUM($N$41:N97)*0.1+$N$8</f>
        <v>3.5203220782150816E-5</v>
      </c>
      <c r="P97" s="4">
        <f>SUM($O$41:O97)+0</f>
        <v>1.9650289351215828E-3</v>
      </c>
      <c r="Q97" s="6">
        <f t="shared" si="7"/>
        <v>-1.7497901780337927E-6</v>
      </c>
      <c r="R97" s="4">
        <f>SUM($Q$41:Q97)*0.1+$T$8</f>
        <v>6.2513097992603685E-5</v>
      </c>
      <c r="S97" s="4">
        <f>SUM($R$41:R97)+0</f>
        <v>3.751086561190338E-3</v>
      </c>
      <c r="T97">
        <f t="shared" si="13"/>
        <v>7.1743669923343952E-5</v>
      </c>
      <c r="U97">
        <f t="shared" si="14"/>
        <v>4.234617940901849E-3</v>
      </c>
      <c r="W97" s="1"/>
      <c r="AR97" s="1"/>
    </row>
    <row r="98" spans="1:44" x14ac:dyDescent="0.3">
      <c r="A98" s="8"/>
      <c r="B98">
        <f t="shared" si="15"/>
        <v>5.6999999999999957</v>
      </c>
      <c r="C98">
        <f t="shared" si="0"/>
        <v>-367.55259694786133</v>
      </c>
      <c r="D98">
        <f t="shared" si="1"/>
        <v>-381.9718634205488</v>
      </c>
      <c r="E98" s="2">
        <f t="shared" si="2"/>
        <v>-84.501218852390608</v>
      </c>
      <c r="F98">
        <f t="shared" si="3"/>
        <v>0</v>
      </c>
      <c r="G98">
        <f t="shared" si="4"/>
        <v>-481.65694745862612</v>
      </c>
      <c r="H98">
        <f t="shared" si="5"/>
        <v>2177.2396214971263</v>
      </c>
      <c r="I98" s="2">
        <f t="shared" si="8"/>
        <v>2229.8802175121677</v>
      </c>
      <c r="J98" s="43">
        <f t="shared" si="9"/>
        <v>391.20705570388935</v>
      </c>
      <c r="K98">
        <f t="shared" si="10"/>
        <v>5.5452571737483165</v>
      </c>
      <c r="L98">
        <f t="shared" si="11"/>
        <v>3.040162924204123E-2</v>
      </c>
      <c r="M98" s="43">
        <f t="shared" si="12"/>
        <v>5.5455071815108923</v>
      </c>
      <c r="N98" s="6">
        <f t="shared" si="6"/>
        <v>3.940074221967191E-7</v>
      </c>
      <c r="O98" s="4">
        <f>SUM($N$41:N98)*0.1+$N$8</f>
        <v>3.5242621524370489E-5</v>
      </c>
      <c r="P98" s="4">
        <f>SUM($O$41:O98)+0</f>
        <v>2.0002715566459534E-3</v>
      </c>
      <c r="Q98" s="6">
        <f t="shared" si="7"/>
        <v>-1.7810364312129673E-6</v>
      </c>
      <c r="R98" s="4">
        <f>SUM($Q$41:Q98)*0.1+$T$8</f>
        <v>6.2334994349482395E-5</v>
      </c>
      <c r="S98" s="4">
        <f>SUM($R$41:R98)+0</f>
        <v>3.8134215555398203E-3</v>
      </c>
      <c r="T98">
        <f t="shared" si="13"/>
        <v>7.160791780564509E-5</v>
      </c>
      <c r="U98">
        <f t="shared" si="14"/>
        <v>4.3061897613299125E-3</v>
      </c>
      <c r="W98" s="1"/>
      <c r="AR98" s="1"/>
    </row>
    <row r="99" spans="1:44" x14ac:dyDescent="0.3">
      <c r="A99" s="8"/>
      <c r="B99">
        <f t="shared" si="15"/>
        <v>5.7999999999999954</v>
      </c>
      <c r="C99">
        <f t="shared" si="0"/>
        <v>-367.55259694786133</v>
      </c>
      <c r="D99">
        <f t="shared" si="1"/>
        <v>-381.9718634205488</v>
      </c>
      <c r="E99" s="2">
        <f t="shared" si="2"/>
        <v>-84.501218852390608</v>
      </c>
      <c r="F99">
        <f t="shared" si="3"/>
        <v>0</v>
      </c>
      <c r="G99">
        <f t="shared" si="4"/>
        <v>-490.10706934386513</v>
      </c>
      <c r="H99">
        <f t="shared" si="5"/>
        <v>2215.4368078391813</v>
      </c>
      <c r="I99" s="2">
        <f t="shared" si="8"/>
        <v>2269.0009230825567</v>
      </c>
      <c r="J99" s="43">
        <f t="shared" si="9"/>
        <v>391.20705570388935</v>
      </c>
      <c r="K99">
        <f t="shared" si="10"/>
        <v>5.6425423873228491</v>
      </c>
      <c r="L99">
        <f t="shared" si="11"/>
        <v>3.040162924204123E-2</v>
      </c>
      <c r="M99" s="43">
        <f t="shared" si="12"/>
        <v>5.6427880847960923</v>
      </c>
      <c r="N99" s="6">
        <f t="shared" si="6"/>
        <v>4.0091983311245098E-7</v>
      </c>
      <c r="O99" s="4">
        <f>SUM($N$41:N99)*0.1+$N$8</f>
        <v>3.5282713507681735E-5</v>
      </c>
      <c r="P99" s="4">
        <f>SUM($O$41:O99)+0</f>
        <v>2.0355542701536349E-3</v>
      </c>
      <c r="Q99" s="6">
        <f t="shared" si="7"/>
        <v>-1.812282684392142E-6</v>
      </c>
      <c r="R99" s="4">
        <f>SUM($Q$41:Q99)*0.1+$T$8</f>
        <v>6.2153766081043179E-5</v>
      </c>
      <c r="S99" s="4">
        <f>SUM($R$41:R99)+0</f>
        <v>3.8755753216208636E-3</v>
      </c>
      <c r="T99">
        <f t="shared" si="13"/>
        <v>7.1469997275235581E-5</v>
      </c>
      <c r="U99">
        <f t="shared" si="14"/>
        <v>4.3776209589567435E-3</v>
      </c>
      <c r="W99" s="1"/>
      <c r="AR99" s="1"/>
    </row>
    <row r="100" spans="1:44" x14ac:dyDescent="0.3">
      <c r="A100" s="8"/>
      <c r="B100">
        <f t="shared" si="15"/>
        <v>5.899999999999995</v>
      </c>
      <c r="C100">
        <f t="shared" si="0"/>
        <v>-367.55259694786133</v>
      </c>
      <c r="D100">
        <f t="shared" si="1"/>
        <v>-381.9718634205488</v>
      </c>
      <c r="E100" s="2">
        <f t="shared" si="2"/>
        <v>-84.501218852390608</v>
      </c>
      <c r="F100">
        <f t="shared" si="3"/>
        <v>0</v>
      </c>
      <c r="G100">
        <f t="shared" si="4"/>
        <v>-498.55719122910415</v>
      </c>
      <c r="H100">
        <f t="shared" si="5"/>
        <v>2253.6339941812362</v>
      </c>
      <c r="I100" s="2">
        <f t="shared" si="8"/>
        <v>2308.1216286529452</v>
      </c>
      <c r="J100" s="43">
        <f t="shared" si="9"/>
        <v>391.20705570388935</v>
      </c>
      <c r="K100">
        <f t="shared" si="10"/>
        <v>5.7398276008973799</v>
      </c>
      <c r="L100">
        <f t="shared" si="11"/>
        <v>3.040162924204123E-2</v>
      </c>
      <c r="M100" s="43">
        <f t="shared" si="12"/>
        <v>5.7400691341834102</v>
      </c>
      <c r="N100" s="6">
        <f t="shared" si="6"/>
        <v>4.0783224402818286E-7</v>
      </c>
      <c r="O100" s="4">
        <f>SUM($N$41:N100)*0.1+$N$8</f>
        <v>3.5323496732084549E-5</v>
      </c>
      <c r="P100" s="4">
        <f>SUM($O$41:O100)+0</f>
        <v>2.0708777668857195E-3</v>
      </c>
      <c r="Q100" s="6">
        <f t="shared" si="7"/>
        <v>-1.843528937571317E-6</v>
      </c>
      <c r="R100" s="4">
        <f>SUM($Q$41:Q100)*0.1+$T$8</f>
        <v>6.1969413187286051E-5</v>
      </c>
      <c r="S100" s="4">
        <f>SUM($R$41:R100)+0</f>
        <v>3.9375447348081495E-3</v>
      </c>
      <c r="T100">
        <f t="shared" si="13"/>
        <v>7.132992073567845E-5</v>
      </c>
      <c r="U100">
        <f t="shared" si="14"/>
        <v>4.4489092218202167E-3</v>
      </c>
      <c r="W100" s="1"/>
      <c r="AR100" s="1"/>
    </row>
    <row r="101" spans="1:44" x14ac:dyDescent="0.3">
      <c r="A101" s="8"/>
      <c r="B101">
        <f t="shared" si="15"/>
        <v>5.9999999999999947</v>
      </c>
      <c r="C101">
        <f t="shared" si="0"/>
        <v>-367.55259694786133</v>
      </c>
      <c r="D101">
        <f t="shared" si="1"/>
        <v>-381.9718634205488</v>
      </c>
      <c r="E101" s="2">
        <f t="shared" si="2"/>
        <v>-84.501218852390608</v>
      </c>
      <c r="F101">
        <f t="shared" si="3"/>
        <v>0</v>
      </c>
      <c r="G101">
        <f t="shared" si="4"/>
        <v>-507.00731311434322</v>
      </c>
      <c r="H101">
        <f t="shared" si="5"/>
        <v>2291.8311805232906</v>
      </c>
      <c r="I101" s="2">
        <f t="shared" si="8"/>
        <v>2347.2423342233342</v>
      </c>
      <c r="J101" s="43">
        <f t="shared" si="9"/>
        <v>391.20705570388935</v>
      </c>
      <c r="K101">
        <f t="shared" si="10"/>
        <v>5.8371128144719115</v>
      </c>
      <c r="L101">
        <f t="shared" si="11"/>
        <v>3.040162924204123E-2</v>
      </c>
      <c r="M101" s="43">
        <f t="shared" si="12"/>
        <v>5.8373503223683523</v>
      </c>
      <c r="N101" s="6">
        <f t="shared" si="6"/>
        <v>4.1474465494391479E-7</v>
      </c>
      <c r="O101" s="4">
        <f>SUM($N$41:N101)*0.1+$N$8</f>
        <v>3.5364971197578944E-5</v>
      </c>
      <c r="P101" s="4">
        <f>SUM($O$41:O101)+0</f>
        <v>2.1062427380832984E-3</v>
      </c>
      <c r="Q101" s="6">
        <f t="shared" si="7"/>
        <v>-1.8747751907504916E-6</v>
      </c>
      <c r="R101" s="4">
        <f>SUM($Q$41:Q101)*0.1+$T$8</f>
        <v>6.1781935668210998E-5</v>
      </c>
      <c r="S101" s="4">
        <f>SUM($R$41:R101)+0</f>
        <v>3.9993266704763603E-3</v>
      </c>
      <c r="T101">
        <f t="shared" si="13"/>
        <v>7.1187700923098718E-5</v>
      </c>
      <c r="U101">
        <f t="shared" si="14"/>
        <v>4.5200522440467612E-3</v>
      </c>
      <c r="W101" s="1"/>
      <c r="AR101" s="1"/>
    </row>
    <row r="102" spans="1:44" x14ac:dyDescent="0.3">
      <c r="A102" s="8"/>
      <c r="B102">
        <f t="shared" si="15"/>
        <v>6.0999999999999943</v>
      </c>
      <c r="C102">
        <f t="shared" si="0"/>
        <v>-367.55259694786133</v>
      </c>
      <c r="D102">
        <f t="shared" si="1"/>
        <v>-381.9718634205488</v>
      </c>
      <c r="E102" s="2">
        <f t="shared" si="2"/>
        <v>-84.501218852390608</v>
      </c>
      <c r="F102">
        <f t="shared" si="3"/>
        <v>0</v>
      </c>
      <c r="G102">
        <f t="shared" si="4"/>
        <v>-515.45743499958223</v>
      </c>
      <c r="H102">
        <f t="shared" si="5"/>
        <v>2330.0283668653456</v>
      </c>
      <c r="I102" s="2">
        <f t="shared" si="8"/>
        <v>2386.3630397937227</v>
      </c>
      <c r="J102" s="43">
        <f t="shared" si="9"/>
        <v>391.20705570388935</v>
      </c>
      <c r="K102">
        <f t="shared" si="10"/>
        <v>5.9343980280464423</v>
      </c>
      <c r="L102">
        <f t="shared" si="11"/>
        <v>3.040162924204123E-2</v>
      </c>
      <c r="M102" s="43">
        <f t="shared" si="12"/>
        <v>5.9346316425253569</v>
      </c>
      <c r="N102" s="6">
        <f t="shared" si="6"/>
        <v>4.2165706585964667E-7</v>
      </c>
      <c r="O102" s="4">
        <f>SUM($N$41:N102)*0.1+$N$8</f>
        <v>3.5407136904164907E-5</v>
      </c>
      <c r="P102" s="4">
        <f>SUM($O$41:O102)+0</f>
        <v>2.1416498749874634E-3</v>
      </c>
      <c r="Q102" s="6">
        <f t="shared" si="7"/>
        <v>-1.9060214439296665E-6</v>
      </c>
      <c r="R102" s="4">
        <f>SUM($Q$41:Q102)*0.1+$T$8</f>
        <v>6.1591333523818034E-5</v>
      </c>
      <c r="S102" s="4">
        <f>SUM($R$41:R102)+0</f>
        <v>4.060918004000178E-3</v>
      </c>
      <c r="T102">
        <f t="shared" si="13"/>
        <v>7.1043350913315364E-5</v>
      </c>
      <c r="U102">
        <f t="shared" si="14"/>
        <v>4.5910477259822301E-3</v>
      </c>
      <c r="W102" s="1"/>
      <c r="AR102" s="1"/>
    </row>
    <row r="103" spans="1:44" x14ac:dyDescent="0.3">
      <c r="A103" s="8"/>
      <c r="B103">
        <f t="shared" si="15"/>
        <v>6.199999999999994</v>
      </c>
      <c r="C103">
        <f t="shared" si="0"/>
        <v>-367.55259694786133</v>
      </c>
      <c r="D103">
        <f t="shared" si="1"/>
        <v>-381.9718634205488</v>
      </c>
      <c r="E103" s="2">
        <f t="shared" si="2"/>
        <v>-84.501218852390608</v>
      </c>
      <c r="F103">
        <f t="shared" si="3"/>
        <v>0</v>
      </c>
      <c r="G103">
        <f t="shared" si="4"/>
        <v>-523.90755688482125</v>
      </c>
      <c r="H103">
        <f t="shared" si="5"/>
        <v>2368.2255532074005</v>
      </c>
      <c r="I103" s="2">
        <f t="shared" si="8"/>
        <v>2425.4837453641121</v>
      </c>
      <c r="J103" s="43">
        <f t="shared" si="9"/>
        <v>391.20705570388935</v>
      </c>
      <c r="K103">
        <f t="shared" si="10"/>
        <v>6.0316832416209758</v>
      </c>
      <c r="L103">
        <f t="shared" si="11"/>
        <v>3.040162924204123E-2</v>
      </c>
      <c r="M103" s="43">
        <f t="shared" si="12"/>
        <v>6.0319130882691798</v>
      </c>
      <c r="N103" s="6">
        <f t="shared" si="6"/>
        <v>4.2856947677537855E-7</v>
      </c>
      <c r="O103" s="4">
        <f>SUM($N$41:N103)*0.1+$N$8</f>
        <v>3.5449993851842443E-5</v>
      </c>
      <c r="P103" s="4">
        <f>SUM($O$41:O103)+0</f>
        <v>2.1770998688393057E-3</v>
      </c>
      <c r="Q103" s="6">
        <f t="shared" si="7"/>
        <v>-1.9372676971088413E-6</v>
      </c>
      <c r="R103" s="4">
        <f>SUM($Q$41:Q103)*0.1+$T$8</f>
        <v>6.1397606754107144E-5</v>
      </c>
      <c r="S103" s="4">
        <f>SUM($R$41:R103)+0</f>
        <v>4.1223156107542853E-3</v>
      </c>
      <c r="T103">
        <f t="shared" si="13"/>
        <v>7.0896884129188989E-5</v>
      </c>
      <c r="U103">
        <f t="shared" si="14"/>
        <v>4.6618933743242776E-3</v>
      </c>
      <c r="W103" s="1"/>
      <c r="AR103" s="1"/>
    </row>
    <row r="104" spans="1:44" x14ac:dyDescent="0.3">
      <c r="A104" s="8"/>
      <c r="B104">
        <f t="shared" si="15"/>
        <v>6.2999999999999936</v>
      </c>
      <c r="C104">
        <f t="shared" si="0"/>
        <v>-367.55259694786133</v>
      </c>
      <c r="D104">
        <f t="shared" si="1"/>
        <v>-381.9718634205488</v>
      </c>
      <c r="E104" s="2">
        <f t="shared" si="2"/>
        <v>-84.501218852390608</v>
      </c>
      <c r="F104">
        <f t="shared" si="3"/>
        <v>0</v>
      </c>
      <c r="G104">
        <f t="shared" si="4"/>
        <v>-532.35767877006026</v>
      </c>
      <c r="H104">
        <f t="shared" si="5"/>
        <v>2406.4227395494549</v>
      </c>
      <c r="I104" s="2">
        <f t="shared" si="8"/>
        <v>2464.6044509345006</v>
      </c>
      <c r="J104" s="43">
        <f t="shared" si="9"/>
        <v>391.20705570388935</v>
      </c>
      <c r="K104">
        <f t="shared" si="10"/>
        <v>6.1289684551955066</v>
      </c>
      <c r="L104">
        <f t="shared" si="11"/>
        <v>3.040162924204123E-2</v>
      </c>
      <c r="M104" s="43">
        <f t="shared" si="12"/>
        <v>6.129194653619944</v>
      </c>
      <c r="N104" s="6">
        <f t="shared" si="6"/>
        <v>4.3548188769111043E-7</v>
      </c>
      <c r="O104" s="4">
        <f>SUM($N$41:N104)*0.1+$N$8</f>
        <v>3.5493542040611554E-5</v>
      </c>
      <c r="P104" s="4">
        <f>SUM($O$41:O104)+0</f>
        <v>2.2125934108799174E-3</v>
      </c>
      <c r="Q104" s="6">
        <f t="shared" si="7"/>
        <v>-1.9685139502880161E-6</v>
      </c>
      <c r="R104" s="4">
        <f>SUM($Q$41:Q104)*0.1+$T$8</f>
        <v>6.1200755359078343E-5</v>
      </c>
      <c r="S104" s="4">
        <f>SUM($R$41:R104)+0</f>
        <v>4.1835163661133636E-3</v>
      </c>
      <c r="T104">
        <f t="shared" si="13"/>
        <v>7.0748314348190769E-5</v>
      </c>
      <c r="U104">
        <f t="shared" si="14"/>
        <v>4.7325869022562693E-3</v>
      </c>
      <c r="W104" s="1"/>
      <c r="AR104" s="1"/>
    </row>
    <row r="105" spans="1:44" x14ac:dyDescent="0.3">
      <c r="A105" s="8"/>
      <c r="B105">
        <f t="shared" si="15"/>
        <v>6.3999999999999932</v>
      </c>
      <c r="C105">
        <f t="shared" ref="C105:C168" si="16">IF(B105&lt;$G$6,$B$11,$B$11+$B$9)</f>
        <v>-367.55259694786133</v>
      </c>
      <c r="D105">
        <f t="shared" ref="D105:D168" si="17">IF(B105&lt;18, $B$12, $B$12+$B$8 )</f>
        <v>-381.9718634205488</v>
      </c>
      <c r="E105" s="2">
        <f t="shared" ref="E105:E168" si="18">IF(B105&lt;18, $B$13, $B$13+$B$10 )</f>
        <v>-84.501218852390608</v>
      </c>
      <c r="F105">
        <f t="shared" ref="F105:F168" si="19">IF(B105&lt;18,0,-$G$7*$B$8)</f>
        <v>0</v>
      </c>
      <c r="G105">
        <f t="shared" ref="G105:G168" si="20">IF(B105&lt;$G$6,    $B$13*B105,    $B$13*B105-(-B105+$G$6)*$B$10+$G$7*$B$9)</f>
        <v>-540.80780065529927</v>
      </c>
      <c r="H105">
        <f t="shared" ref="H105:H168" si="21">IF(B105&lt;$G$6,-B105*$B$12,-B105*$B$12+(-B105+$G$6)*$B$8)</f>
        <v>2444.6199258915099</v>
      </c>
      <c r="I105" s="2">
        <f t="shared" si="8"/>
        <v>2503.7251565048896</v>
      </c>
      <c r="J105" s="43">
        <f t="shared" si="9"/>
        <v>391.20705570388935</v>
      </c>
      <c r="K105">
        <f t="shared" si="10"/>
        <v>6.2262536687700383</v>
      </c>
      <c r="L105">
        <f t="shared" si="11"/>
        <v>3.040162924204123E-2</v>
      </c>
      <c r="M105" s="43">
        <f t="shared" si="12"/>
        <v>6.2264763329714885</v>
      </c>
      <c r="N105" s="6">
        <f t="shared" ref="N105:N168" si="22">-G105/($G$18*$B$28)</f>
        <v>4.4239429860684231E-7</v>
      </c>
      <c r="O105" s="4">
        <f>SUM($N$41:N105)*0.1+$N$8</f>
        <v>3.5537781470472238E-5</v>
      </c>
      <c r="P105" s="4">
        <f>SUM($O$41:O105)+0</f>
        <v>2.2481311923503895E-3</v>
      </c>
      <c r="Q105" s="6">
        <f t="shared" ref="Q105:Q168" si="23">-H105/($G$18*$B$28)</f>
        <v>-1.9997602034671908E-6</v>
      </c>
      <c r="R105" s="4">
        <f>SUM($Q$41:Q105)*0.1+$T$8</f>
        <v>6.1000779338731623E-5</v>
      </c>
      <c r="S105" s="4">
        <f>SUM($R$41:R105)+0</f>
        <v>4.2445171454520954E-3</v>
      </c>
      <c r="T105">
        <f t="shared" si="13"/>
        <v>7.0597655710198109E-5</v>
      </c>
      <c r="U105">
        <f t="shared" si="14"/>
        <v>4.8031260295827742E-3</v>
      </c>
      <c r="W105" s="1"/>
      <c r="AR105" s="1"/>
    </row>
    <row r="106" spans="1:44" x14ac:dyDescent="0.3">
      <c r="A106" s="8"/>
      <c r="B106">
        <f t="shared" si="15"/>
        <v>6.4999999999999929</v>
      </c>
      <c r="C106">
        <f t="shared" si="16"/>
        <v>-367.55259694786133</v>
      </c>
      <c r="D106">
        <f t="shared" si="17"/>
        <v>-381.9718634205488</v>
      </c>
      <c r="E106" s="2">
        <f t="shared" si="18"/>
        <v>-84.501218852390608</v>
      </c>
      <c r="F106">
        <f t="shared" si="19"/>
        <v>0</v>
      </c>
      <c r="G106">
        <f t="shared" si="20"/>
        <v>-549.2579225405384</v>
      </c>
      <c r="H106">
        <f t="shared" si="21"/>
        <v>2482.8171122335643</v>
      </c>
      <c r="I106" s="2">
        <f t="shared" ref="I106:I169" si="24">SQRT(H106*H106+G106*G106)</f>
        <v>2542.8458620752781</v>
      </c>
      <c r="J106" s="43">
        <f t="shared" ref="J106:J169" si="25">SQRT(D106*D106+E106*E106)</f>
        <v>391.20705570388935</v>
      </c>
      <c r="K106">
        <f t="shared" ref="K106:K169" si="26">32*I106/(PI()*$G$11^3)</f>
        <v>6.3235388823445691</v>
      </c>
      <c r="L106">
        <f t="shared" ref="L106:L169" si="27">16*J106/(PI()*$G$11^4)</f>
        <v>3.040162924204123E-2</v>
      </c>
      <c r="M106" s="43">
        <f t="shared" ref="M106:M169" si="28">SQRT(K106^2+3*L106^2)</f>
        <v>6.3237581210626095</v>
      </c>
      <c r="N106" s="6">
        <f t="shared" si="22"/>
        <v>4.4930670952257424E-7</v>
      </c>
      <c r="O106" s="4">
        <f>SUM($N$41:N106)*0.1+$N$8</f>
        <v>3.5582712141424497E-5</v>
      </c>
      <c r="P106" s="4">
        <f>SUM($O$41:O106)+0</f>
        <v>2.2837139044918141E-3</v>
      </c>
      <c r="Q106" s="6">
        <f t="shared" si="23"/>
        <v>-2.0310064566463656E-6</v>
      </c>
      <c r="R106" s="4">
        <f>SUM($Q$41:Q106)*0.1+$T$8</f>
        <v>6.0797678693066985E-5</v>
      </c>
      <c r="S106" s="4">
        <f>SUM($R$41:R106)+0</f>
        <v>4.305314824145162E-3</v>
      </c>
      <c r="T106">
        <f t="shared" ref="T106:T169" si="29">SQRT(SUMSQ(O106,R106))</f>
        <v>7.044492272552288E-5</v>
      </c>
      <c r="U106">
        <f t="shared" ref="U106:U169" si="30">SQRT(SUMSQ(S106,P106))</f>
        <v>4.8735084828666637E-3</v>
      </c>
      <c r="W106" s="1"/>
      <c r="AR106" s="1"/>
    </row>
    <row r="107" spans="1:44" x14ac:dyDescent="0.3">
      <c r="A107" s="8"/>
      <c r="B107">
        <f t="shared" ref="B107:B170" si="31">B106+0.1</f>
        <v>6.5999999999999925</v>
      </c>
      <c r="C107">
        <f t="shared" si="16"/>
        <v>-367.55259694786133</v>
      </c>
      <c r="D107">
        <f t="shared" si="17"/>
        <v>-381.9718634205488</v>
      </c>
      <c r="E107" s="2">
        <f t="shared" si="18"/>
        <v>-84.501218852390608</v>
      </c>
      <c r="F107">
        <f t="shared" si="19"/>
        <v>0</v>
      </c>
      <c r="G107">
        <f t="shared" si="20"/>
        <v>-557.70804442577742</v>
      </c>
      <c r="H107">
        <f t="shared" si="21"/>
        <v>2521.0142985756193</v>
      </c>
      <c r="I107" s="2">
        <f t="shared" si="24"/>
        <v>2581.9665676456671</v>
      </c>
      <c r="J107" s="43">
        <f t="shared" si="25"/>
        <v>391.20705570388935</v>
      </c>
      <c r="K107">
        <f t="shared" si="26"/>
        <v>6.4208240959191016</v>
      </c>
      <c r="L107">
        <f t="shared" si="27"/>
        <v>3.040162924204123E-2</v>
      </c>
      <c r="M107" s="43">
        <f t="shared" si="28"/>
        <v>6.421040012950944</v>
      </c>
      <c r="N107" s="6">
        <f t="shared" si="22"/>
        <v>4.5621912043830612E-7</v>
      </c>
      <c r="O107" s="4">
        <f>SUM($N$41:N107)*0.1+$N$8</f>
        <v>3.562833405346833E-5</v>
      </c>
      <c r="P107" s="4">
        <f>SUM($O$41:O107)+0</f>
        <v>2.3193422385452823E-3</v>
      </c>
      <c r="Q107" s="6">
        <f t="shared" si="23"/>
        <v>-2.0622527098255403E-6</v>
      </c>
      <c r="R107" s="4">
        <f>SUM($Q$41:Q107)*0.1+$T$8</f>
        <v>6.0591453422084435E-5</v>
      </c>
      <c r="S107" s="4">
        <f>SUM($R$41:R107)+0</f>
        <v>4.3659062775672462E-3</v>
      </c>
      <c r="T107">
        <f t="shared" si="29"/>
        <v>7.0290130283178159E-5</v>
      </c>
      <c r="U107">
        <f t="shared" si="30"/>
        <v>4.9437319955678554E-3</v>
      </c>
      <c r="W107" s="1"/>
      <c r="AR107" s="1"/>
    </row>
    <row r="108" spans="1:44" x14ac:dyDescent="0.3">
      <c r="A108" s="8"/>
      <c r="B108">
        <f t="shared" si="31"/>
        <v>6.6999999999999922</v>
      </c>
      <c r="C108">
        <f t="shared" si="16"/>
        <v>-367.55259694786133</v>
      </c>
      <c r="D108">
        <f t="shared" si="17"/>
        <v>-381.9718634205488</v>
      </c>
      <c r="E108" s="2">
        <f t="shared" si="18"/>
        <v>-84.501218852390608</v>
      </c>
      <c r="F108">
        <f t="shared" si="19"/>
        <v>0</v>
      </c>
      <c r="G108">
        <f t="shared" si="20"/>
        <v>-566.15816631101643</v>
      </c>
      <c r="H108">
        <f t="shared" si="21"/>
        <v>2559.2114849176742</v>
      </c>
      <c r="I108" s="2">
        <f t="shared" si="24"/>
        <v>2621.087273216056</v>
      </c>
      <c r="J108" s="43">
        <f t="shared" si="25"/>
        <v>391.20705570388935</v>
      </c>
      <c r="K108">
        <f t="shared" si="26"/>
        <v>6.5181093094936333</v>
      </c>
      <c r="L108">
        <f t="shared" si="27"/>
        <v>3.040162924204123E-2</v>
      </c>
      <c r="M108" s="43">
        <f t="shared" si="28"/>
        <v>6.5183220039891623</v>
      </c>
      <c r="N108" s="6">
        <f t="shared" si="22"/>
        <v>4.63131531354038E-7</v>
      </c>
      <c r="O108" s="4">
        <f>SUM($N$41:N108)*0.1+$N$8</f>
        <v>3.567464720660373E-5</v>
      </c>
      <c r="P108" s="4">
        <f>SUM($O$41:O108)+0</f>
        <v>2.355016885751886E-3</v>
      </c>
      <c r="Q108" s="6">
        <f t="shared" si="23"/>
        <v>-2.0934989630047151E-6</v>
      </c>
      <c r="R108" s="4">
        <f>SUM($Q$41:Q108)*0.1+$T$8</f>
        <v>6.0382103525783959E-5</v>
      </c>
      <c r="S108" s="4">
        <f>SUM($R$41:R108)+0</f>
        <v>4.42628838109303E-3</v>
      </c>
      <c r="T108">
        <f t="shared" si="29"/>
        <v>7.013329365938926E-5</v>
      </c>
      <c r="U108">
        <f t="shared" si="30"/>
        <v>5.01379430818374E-3</v>
      </c>
      <c r="W108" s="1"/>
      <c r="AR108" s="1"/>
    </row>
    <row r="109" spans="1:44" x14ac:dyDescent="0.3">
      <c r="A109" s="8"/>
      <c r="B109">
        <f t="shared" si="31"/>
        <v>6.7999999999999918</v>
      </c>
      <c r="C109">
        <f t="shared" si="16"/>
        <v>-367.55259694786133</v>
      </c>
      <c r="D109">
        <f t="shared" si="17"/>
        <v>-381.9718634205488</v>
      </c>
      <c r="E109" s="2">
        <f t="shared" si="18"/>
        <v>-84.501218852390608</v>
      </c>
      <c r="F109">
        <f t="shared" si="19"/>
        <v>0</v>
      </c>
      <c r="G109">
        <f t="shared" si="20"/>
        <v>-574.60828819625544</v>
      </c>
      <c r="H109">
        <f t="shared" si="21"/>
        <v>2597.4086712597286</v>
      </c>
      <c r="I109" s="2">
        <f t="shared" si="24"/>
        <v>2660.2079787864445</v>
      </c>
      <c r="J109" s="43">
        <f t="shared" si="25"/>
        <v>391.20705570388935</v>
      </c>
      <c r="K109">
        <f t="shared" si="26"/>
        <v>6.6153945230681641</v>
      </c>
      <c r="L109">
        <f t="shared" si="27"/>
        <v>3.040162924204123E-2</v>
      </c>
      <c r="M109" s="43">
        <f t="shared" si="28"/>
        <v>6.6156040898032868</v>
      </c>
      <c r="N109" s="6">
        <f t="shared" si="22"/>
        <v>4.7004394226976993E-7</v>
      </c>
      <c r="O109" s="4">
        <f>SUM($N$41:N109)*0.1+$N$8</f>
        <v>3.5721651600830712E-5</v>
      </c>
      <c r="P109" s="4">
        <f>SUM($O$41:O109)+0</f>
        <v>2.3907385373527169E-3</v>
      </c>
      <c r="Q109" s="6">
        <f t="shared" si="23"/>
        <v>-2.1247452161838899E-6</v>
      </c>
      <c r="R109" s="4">
        <f>SUM($Q$41:Q109)*0.1+$T$8</f>
        <v>6.0169629004165573E-5</v>
      </c>
      <c r="S109" s="4">
        <f>SUM($R$41:R109)+0</f>
        <v>4.4864580100971952E-3</v>
      </c>
      <c r="T109">
        <f t="shared" si="29"/>
        <v>6.997442852635564E-5</v>
      </c>
      <c r="U109">
        <f t="shared" si="30"/>
        <v>5.0836931683913315E-3</v>
      </c>
      <c r="W109" s="1"/>
      <c r="AR109" s="1"/>
    </row>
    <row r="110" spans="1:44" x14ac:dyDescent="0.3">
      <c r="A110" s="8"/>
      <c r="B110">
        <f t="shared" si="31"/>
        <v>6.8999999999999915</v>
      </c>
      <c r="C110">
        <f t="shared" si="16"/>
        <v>-367.55259694786133</v>
      </c>
      <c r="D110">
        <f t="shared" si="17"/>
        <v>-381.9718634205488</v>
      </c>
      <c r="E110" s="2">
        <f t="shared" si="18"/>
        <v>-84.501218852390608</v>
      </c>
      <c r="F110">
        <f t="shared" si="19"/>
        <v>0</v>
      </c>
      <c r="G110">
        <f t="shared" si="20"/>
        <v>-583.05841008149446</v>
      </c>
      <c r="H110">
        <f t="shared" si="21"/>
        <v>2635.6058576017836</v>
      </c>
      <c r="I110" s="2">
        <f t="shared" si="24"/>
        <v>2699.3286843568335</v>
      </c>
      <c r="J110" s="43">
        <f t="shared" si="25"/>
        <v>391.20705570388935</v>
      </c>
      <c r="K110">
        <f t="shared" si="26"/>
        <v>6.7126797366426958</v>
      </c>
      <c r="L110">
        <f t="shared" si="27"/>
        <v>3.040162924204123E-2</v>
      </c>
      <c r="M110" s="43">
        <f t="shared" si="28"/>
        <v>6.7128862662728883</v>
      </c>
      <c r="N110" s="6">
        <f t="shared" si="22"/>
        <v>4.7695635318550181E-7</v>
      </c>
      <c r="O110" s="4">
        <f>SUM($N$41:N110)*0.1+$N$8</f>
        <v>3.576934723614926E-5</v>
      </c>
      <c r="P110" s="4">
        <f>SUM($O$41:O110)+0</f>
        <v>2.4265078845888662E-3</v>
      </c>
      <c r="Q110" s="6">
        <f t="shared" si="23"/>
        <v>-2.1559914693630646E-6</v>
      </c>
      <c r="R110" s="4">
        <f>SUM($Q$41:Q110)*0.1+$T$8</f>
        <v>5.9954029857229267E-5</v>
      </c>
      <c r="S110" s="4">
        <f>SUM($R$41:R110)+0</f>
        <v>4.5464120399544249E-3</v>
      </c>
      <c r="T110">
        <f t="shared" si="29"/>
        <v>6.9813550961269382E-5</v>
      </c>
      <c r="U110">
        <f t="shared" si="30"/>
        <v>5.1534263311911709E-3</v>
      </c>
      <c r="W110" s="1"/>
      <c r="AR110" s="1"/>
    </row>
    <row r="111" spans="1:44" x14ac:dyDescent="0.3">
      <c r="A111" s="8"/>
      <c r="B111">
        <f t="shared" si="31"/>
        <v>6.9999999999999911</v>
      </c>
      <c r="C111">
        <f t="shared" si="16"/>
        <v>-367.55259694786133</v>
      </c>
      <c r="D111">
        <f t="shared" si="17"/>
        <v>-381.9718634205488</v>
      </c>
      <c r="E111" s="2">
        <f t="shared" si="18"/>
        <v>-84.501218852390608</v>
      </c>
      <c r="F111">
        <f t="shared" si="19"/>
        <v>0</v>
      </c>
      <c r="G111">
        <f t="shared" si="20"/>
        <v>-591.50853196673347</v>
      </c>
      <c r="H111">
        <f t="shared" si="21"/>
        <v>2673.803043943838</v>
      </c>
      <c r="I111" s="2">
        <f t="shared" si="24"/>
        <v>2738.449389927222</v>
      </c>
      <c r="J111" s="43">
        <f t="shared" si="25"/>
        <v>391.20705570388935</v>
      </c>
      <c r="K111">
        <f t="shared" si="26"/>
        <v>6.8099649502172275</v>
      </c>
      <c r="L111">
        <f t="shared" si="27"/>
        <v>3.040162924204123E-2</v>
      </c>
      <c r="M111" s="43">
        <f t="shared" si="28"/>
        <v>6.8101685295129695</v>
      </c>
      <c r="N111" s="6">
        <f t="shared" si="22"/>
        <v>4.8386876410123369E-7</v>
      </c>
      <c r="O111" s="4">
        <f>SUM($N$41:N111)*0.1+$N$8</f>
        <v>3.5817734112559383E-5</v>
      </c>
      <c r="P111" s="4">
        <f>SUM($O$41:O111)+0</f>
        <v>2.4623256187014256E-3</v>
      </c>
      <c r="Q111" s="6">
        <f t="shared" si="23"/>
        <v>-2.1872377225422394E-6</v>
      </c>
      <c r="R111" s="4">
        <f>SUM($Q$41:Q111)*0.1+$T$8</f>
        <v>5.9735306084975043E-5</v>
      </c>
      <c r="S111" s="4">
        <f>SUM($R$41:R111)+0</f>
        <v>4.6061473460393999E-3</v>
      </c>
      <c r="T111">
        <f t="shared" si="29"/>
        <v>6.9650677455597343E-5</v>
      </c>
      <c r="U111">
        <f t="shared" si="30"/>
        <v>5.2229915590530267E-3</v>
      </c>
      <c r="W111" s="1"/>
      <c r="AR111" s="1"/>
    </row>
    <row r="112" spans="1:44" x14ac:dyDescent="0.3">
      <c r="A112" s="8"/>
      <c r="B112">
        <f t="shared" si="31"/>
        <v>7.0999999999999908</v>
      </c>
      <c r="C112">
        <f t="shared" si="16"/>
        <v>-367.55259694786133</v>
      </c>
      <c r="D112">
        <f t="shared" si="17"/>
        <v>-381.9718634205488</v>
      </c>
      <c r="E112" s="2">
        <f t="shared" si="18"/>
        <v>-84.501218852390608</v>
      </c>
      <c r="F112">
        <f t="shared" si="19"/>
        <v>0</v>
      </c>
      <c r="G112">
        <f t="shared" si="20"/>
        <v>-599.95865385197249</v>
      </c>
      <c r="H112">
        <f t="shared" si="21"/>
        <v>2712.0002302858929</v>
      </c>
      <c r="I112" s="2">
        <f t="shared" si="24"/>
        <v>2777.570095497611</v>
      </c>
      <c r="J112" s="43">
        <f t="shared" si="25"/>
        <v>391.20705570388935</v>
      </c>
      <c r="K112">
        <f t="shared" si="26"/>
        <v>6.9072501637917592</v>
      </c>
      <c r="L112">
        <f t="shared" si="27"/>
        <v>3.040162924204123E-2</v>
      </c>
      <c r="M112" s="43">
        <f t="shared" si="28"/>
        <v>6.9074508758573883</v>
      </c>
      <c r="N112" s="6">
        <f t="shared" si="22"/>
        <v>4.9078117501696557E-7</v>
      </c>
      <c r="O112" s="4">
        <f>SUM($N$41:N112)*0.1+$N$8</f>
        <v>3.586681223006108E-5</v>
      </c>
      <c r="P112" s="4">
        <f>SUM($O$41:O112)+0</f>
        <v>2.4981924309314869E-3</v>
      </c>
      <c r="Q112" s="6">
        <f t="shared" si="23"/>
        <v>-2.2184839757214142E-6</v>
      </c>
      <c r="R112" s="4">
        <f>SUM($Q$41:Q112)*0.1+$T$8</f>
        <v>5.9513457687402901E-5</v>
      </c>
      <c r="S112" s="4">
        <f>SUM($R$41:R112)+0</f>
        <v>4.6656608037268024E-3</v>
      </c>
      <c r="T112">
        <f t="shared" si="29"/>
        <v>6.9485824924633041E-5</v>
      </c>
      <c r="U112">
        <f t="shared" si="30"/>
        <v>5.2923866220634342E-3</v>
      </c>
      <c r="W112" s="1"/>
      <c r="AR112" s="1"/>
    </row>
    <row r="113" spans="1:44" x14ac:dyDescent="0.3">
      <c r="A113" s="8"/>
      <c r="B113">
        <f t="shared" si="31"/>
        <v>7.1999999999999904</v>
      </c>
      <c r="C113">
        <f t="shared" si="16"/>
        <v>-367.55259694786133</v>
      </c>
      <c r="D113">
        <f t="shared" si="17"/>
        <v>-381.9718634205488</v>
      </c>
      <c r="E113" s="2">
        <f t="shared" si="18"/>
        <v>-84.501218852390608</v>
      </c>
      <c r="F113">
        <f t="shared" si="19"/>
        <v>0</v>
      </c>
      <c r="G113">
        <f t="shared" si="20"/>
        <v>-608.40877573721161</v>
      </c>
      <c r="H113">
        <f t="shared" si="21"/>
        <v>2750.1974166279479</v>
      </c>
      <c r="I113" s="2">
        <f t="shared" si="24"/>
        <v>2816.6908010679999</v>
      </c>
      <c r="J113" s="43">
        <f t="shared" si="25"/>
        <v>391.20705570388935</v>
      </c>
      <c r="K113">
        <f t="shared" si="26"/>
        <v>7.0045353773662908</v>
      </c>
      <c r="L113">
        <f t="shared" si="27"/>
        <v>3.040162924204123E-2</v>
      </c>
      <c r="M113" s="43">
        <f t="shared" si="28"/>
        <v>7.0047333018436637</v>
      </c>
      <c r="N113" s="6">
        <f t="shared" si="22"/>
        <v>4.9769358593269756E-7</v>
      </c>
      <c r="O113" s="4">
        <f>SUM($N$41:N113)*0.1+$N$8</f>
        <v>3.5916581588654351E-5</v>
      </c>
      <c r="P113" s="4">
        <f>SUM($O$41:O113)+0</f>
        <v>2.5341090125201413E-3</v>
      </c>
      <c r="Q113" s="6">
        <f t="shared" si="23"/>
        <v>-2.2497302289005894E-6</v>
      </c>
      <c r="R113" s="4">
        <f>SUM($Q$41:Q113)*0.1+$T$8</f>
        <v>5.9288484664512841E-5</v>
      </c>
      <c r="S113" s="4">
        <f>SUM($R$41:R113)+0</f>
        <v>4.7249492883913152E-3</v>
      </c>
      <c r="T113">
        <f t="shared" si="29"/>
        <v>6.9319010717325158E-5</v>
      </c>
      <c r="U113">
        <f t="shared" si="30"/>
        <v>5.3616092980751035E-3</v>
      </c>
      <c r="W113" s="1"/>
      <c r="AR113" s="1"/>
    </row>
    <row r="114" spans="1:44" x14ac:dyDescent="0.3">
      <c r="A114" s="8"/>
      <c r="B114">
        <f t="shared" si="31"/>
        <v>7.2999999999999901</v>
      </c>
      <c r="C114">
        <f t="shared" si="16"/>
        <v>-367.55259694786133</v>
      </c>
      <c r="D114">
        <f t="shared" si="17"/>
        <v>-381.9718634205488</v>
      </c>
      <c r="E114" s="2">
        <f t="shared" si="18"/>
        <v>-84.501218852390608</v>
      </c>
      <c r="F114">
        <f t="shared" si="19"/>
        <v>0</v>
      </c>
      <c r="G114">
        <f t="shared" si="20"/>
        <v>-616.85889762245063</v>
      </c>
      <c r="H114">
        <f t="shared" si="21"/>
        <v>2788.3946029700023</v>
      </c>
      <c r="I114" s="2">
        <f t="shared" si="24"/>
        <v>2855.8115066383884</v>
      </c>
      <c r="J114" s="43">
        <f t="shared" si="25"/>
        <v>391.20705570388935</v>
      </c>
      <c r="K114">
        <f t="shared" si="26"/>
        <v>7.1018205909408216</v>
      </c>
      <c r="L114">
        <f t="shared" si="27"/>
        <v>3.040162924204123E-2</v>
      </c>
      <c r="M114" s="43">
        <f t="shared" si="28"/>
        <v>7.1020158041990271</v>
      </c>
      <c r="N114" s="6">
        <f t="shared" si="22"/>
        <v>5.0460599684842944E-7</v>
      </c>
      <c r="O114" s="4">
        <f>SUM($N$41:N114)*0.1+$N$8</f>
        <v>3.596704218833919E-5</v>
      </c>
      <c r="P114" s="4">
        <f>SUM($O$41:O114)+0</f>
        <v>2.5700760547084805E-3</v>
      </c>
      <c r="Q114" s="6">
        <f t="shared" si="23"/>
        <v>-2.2809764820797637E-6</v>
      </c>
      <c r="R114" s="4">
        <f>SUM($Q$41:Q114)*0.1+$T$8</f>
        <v>5.9060387016304861E-5</v>
      </c>
      <c r="S114" s="4">
        <f>SUM($R$41:R114)+0</f>
        <v>4.7840096754076201E-3</v>
      </c>
      <c r="T114">
        <f t="shared" si="29"/>
        <v>6.9150252626389467E-5</v>
      </c>
      <c r="U114">
        <f t="shared" si="30"/>
        <v>5.4306573728582471E-3</v>
      </c>
      <c r="W114" s="1"/>
      <c r="AR114" s="1"/>
    </row>
    <row r="115" spans="1:44" x14ac:dyDescent="0.3">
      <c r="A115" s="8"/>
      <c r="B115">
        <f t="shared" si="31"/>
        <v>7.3999999999999897</v>
      </c>
      <c r="C115">
        <f t="shared" si="16"/>
        <v>-367.55259694786133</v>
      </c>
      <c r="D115">
        <f t="shared" si="17"/>
        <v>-381.9718634205488</v>
      </c>
      <c r="E115" s="2">
        <f t="shared" si="18"/>
        <v>-84.501218852390608</v>
      </c>
      <c r="F115">
        <f t="shared" si="19"/>
        <v>0</v>
      </c>
      <c r="G115">
        <f t="shared" si="20"/>
        <v>-625.30901950768964</v>
      </c>
      <c r="H115">
        <f t="shared" si="21"/>
        <v>2826.5917893120572</v>
      </c>
      <c r="I115" s="2">
        <f t="shared" si="24"/>
        <v>2894.9322122087774</v>
      </c>
      <c r="J115" s="43">
        <f t="shared" si="25"/>
        <v>391.20705570388935</v>
      </c>
      <c r="K115">
        <f t="shared" si="26"/>
        <v>7.1991058045153542</v>
      </c>
      <c r="L115">
        <f t="shared" si="27"/>
        <v>3.040162924204123E-2</v>
      </c>
      <c r="M115" s="43">
        <f t="shared" si="28"/>
        <v>7.1992983798276047</v>
      </c>
      <c r="N115" s="6">
        <f t="shared" si="22"/>
        <v>5.1151840776416132E-7</v>
      </c>
      <c r="O115" s="4">
        <f>SUM($N$41:N115)*0.1+$N$8</f>
        <v>3.6018194029115609E-5</v>
      </c>
      <c r="P115" s="4">
        <f>SUM($O$41:O115)+0</f>
        <v>2.6060942487375963E-3</v>
      </c>
      <c r="Q115" s="6">
        <f t="shared" si="23"/>
        <v>-2.3122227352589385E-6</v>
      </c>
      <c r="R115" s="4">
        <f>SUM($Q$41:Q115)*0.1+$T$8</f>
        <v>5.8829164742778971E-5</v>
      </c>
      <c r="S115" s="4">
        <f>SUM($R$41:R115)+0</f>
        <v>4.8428388401503993E-3</v>
      </c>
      <c r="T115">
        <f t="shared" si="29"/>
        <v>6.8979568898711212E-5</v>
      </c>
      <c r="U115">
        <f t="shared" si="30"/>
        <v>5.4995286402538569E-3</v>
      </c>
      <c r="W115" s="1"/>
      <c r="AR115" s="1"/>
    </row>
    <row r="116" spans="1:44" x14ac:dyDescent="0.3">
      <c r="A116" s="8"/>
      <c r="B116">
        <f t="shared" si="31"/>
        <v>7.4999999999999893</v>
      </c>
      <c r="C116">
        <f t="shared" si="16"/>
        <v>-367.55259694786133</v>
      </c>
      <c r="D116">
        <f t="shared" si="17"/>
        <v>-381.9718634205488</v>
      </c>
      <c r="E116" s="2">
        <f t="shared" si="18"/>
        <v>-84.501218852390608</v>
      </c>
      <c r="F116">
        <f t="shared" si="19"/>
        <v>0</v>
      </c>
      <c r="G116">
        <f t="shared" si="20"/>
        <v>-633.75914139292865</v>
      </c>
      <c r="H116">
        <f t="shared" si="21"/>
        <v>2864.7889756541117</v>
      </c>
      <c r="I116" s="2">
        <f t="shared" si="24"/>
        <v>2934.0529177791659</v>
      </c>
      <c r="J116" s="43">
        <f t="shared" si="25"/>
        <v>391.20705570388935</v>
      </c>
      <c r="K116">
        <f t="shared" si="26"/>
        <v>7.296391018089885</v>
      </c>
      <c r="L116">
        <f t="shared" si="27"/>
        <v>3.040162924204123E-2</v>
      </c>
      <c r="M116" s="43">
        <f t="shared" si="28"/>
        <v>7.2965810257986217</v>
      </c>
      <c r="N116" s="6">
        <f t="shared" si="22"/>
        <v>5.184308186798932E-7</v>
      </c>
      <c r="O116" s="4">
        <f>SUM($N$41:N116)*0.1+$N$8</f>
        <v>3.6070037110983596E-5</v>
      </c>
      <c r="P116" s="4">
        <f>SUM($O$41:O116)+0</f>
        <v>2.6421642858485798E-3</v>
      </c>
      <c r="Q116" s="6">
        <f t="shared" si="23"/>
        <v>-2.3434689884381132E-6</v>
      </c>
      <c r="R116" s="4">
        <f>SUM($Q$41:Q116)*0.1+$T$8</f>
        <v>5.8594817843935161E-5</v>
      </c>
      <c r="S116" s="4">
        <f>SUM($R$41:R116)+0</f>
        <v>4.9014336579943345E-3</v>
      </c>
      <c r="T116">
        <f t="shared" si="29"/>
        <v>6.8806978246044762E-5</v>
      </c>
      <c r="U116">
        <f t="shared" si="30"/>
        <v>5.5682209023289889E-3</v>
      </c>
      <c r="W116" s="1"/>
      <c r="AR116" s="1"/>
    </row>
    <row r="117" spans="1:44" x14ac:dyDescent="0.3">
      <c r="A117" s="8"/>
      <c r="B117">
        <f t="shared" si="31"/>
        <v>7.599999999999989</v>
      </c>
      <c r="C117">
        <f t="shared" si="16"/>
        <v>-367.55259694786133</v>
      </c>
      <c r="D117">
        <f t="shared" si="17"/>
        <v>-381.9718634205488</v>
      </c>
      <c r="E117" s="2">
        <f t="shared" si="18"/>
        <v>-84.501218852390608</v>
      </c>
      <c r="F117">
        <f t="shared" si="19"/>
        <v>0</v>
      </c>
      <c r="G117">
        <f t="shared" si="20"/>
        <v>-642.20926327816767</v>
      </c>
      <c r="H117">
        <f t="shared" si="21"/>
        <v>2902.9861619961666</v>
      </c>
      <c r="I117" s="2">
        <f t="shared" si="24"/>
        <v>2973.1736233495549</v>
      </c>
      <c r="J117" s="43">
        <f t="shared" si="25"/>
        <v>391.20705570388935</v>
      </c>
      <c r="K117">
        <f t="shared" si="26"/>
        <v>7.3936762316644167</v>
      </c>
      <c r="L117">
        <f t="shared" si="27"/>
        <v>3.040162924204123E-2</v>
      </c>
      <c r="M117" s="43">
        <f t="shared" si="28"/>
        <v>7.3938637393355471</v>
      </c>
      <c r="N117" s="6">
        <f t="shared" si="22"/>
        <v>5.2534322959562508E-7</v>
      </c>
      <c r="O117" s="4">
        <f>SUM($N$41:N117)*0.1+$N$8</f>
        <v>3.6122571433943164E-5</v>
      </c>
      <c r="P117" s="4">
        <f>SUM($O$41:O117)+0</f>
        <v>2.678286857282523E-3</v>
      </c>
      <c r="Q117" s="6">
        <f t="shared" si="23"/>
        <v>-2.374715241617288E-6</v>
      </c>
      <c r="R117" s="4">
        <f>SUM($Q$41:Q117)*0.1+$T$8</f>
        <v>5.8357346319773434E-5</v>
      </c>
      <c r="S117" s="4">
        <f>SUM($R$41:R117)+0</f>
        <v>4.959791004314108E-3</v>
      </c>
      <c r="T117">
        <f t="shared" si="29"/>
        <v>6.8632499856017922E-5</v>
      </c>
      <c r="U117">
        <f t="shared" si="30"/>
        <v>5.6367319695340701E-3</v>
      </c>
      <c r="W117" s="1"/>
      <c r="AR117" s="1"/>
    </row>
    <row r="118" spans="1:44" x14ac:dyDescent="0.3">
      <c r="A118" s="8"/>
      <c r="B118">
        <f t="shared" si="31"/>
        <v>7.6999999999999886</v>
      </c>
      <c r="C118">
        <f t="shared" si="16"/>
        <v>-367.55259694786133</v>
      </c>
      <c r="D118">
        <f t="shared" si="17"/>
        <v>-381.9718634205488</v>
      </c>
      <c r="E118" s="2">
        <f t="shared" si="18"/>
        <v>-84.501218852390608</v>
      </c>
      <c r="F118">
        <f t="shared" si="19"/>
        <v>0</v>
      </c>
      <c r="G118">
        <f t="shared" si="20"/>
        <v>-650.65938516340668</v>
      </c>
      <c r="H118">
        <f t="shared" si="21"/>
        <v>2941.1833483382215</v>
      </c>
      <c r="I118" s="2">
        <f t="shared" si="24"/>
        <v>3012.2943289199438</v>
      </c>
      <c r="J118" s="43">
        <f t="shared" si="25"/>
        <v>391.20705570388935</v>
      </c>
      <c r="K118">
        <f t="shared" si="26"/>
        <v>7.4909614452389492</v>
      </c>
      <c r="L118">
        <f t="shared" si="27"/>
        <v>3.040162924204123E-2</v>
      </c>
      <c r="M118" s="43">
        <f t="shared" si="28"/>
        <v>7.4911465178060768</v>
      </c>
      <c r="N118" s="6">
        <f t="shared" si="22"/>
        <v>5.3225564051135696E-7</v>
      </c>
      <c r="O118" s="4">
        <f>SUM($N$41:N118)*0.1+$N$8</f>
        <v>3.6175796997994299E-5</v>
      </c>
      <c r="P118" s="4">
        <f>SUM($O$41:O118)+0</f>
        <v>2.7144626542805173E-3</v>
      </c>
      <c r="Q118" s="6">
        <f t="shared" si="23"/>
        <v>-2.4059614947964632E-6</v>
      </c>
      <c r="R118" s="4">
        <f>SUM($Q$41:Q118)*0.1+$T$8</f>
        <v>5.8116750170293788E-5</v>
      </c>
      <c r="S118" s="4">
        <f>SUM($R$41:R118)+0</f>
        <v>5.0179077544844014E-3</v>
      </c>
      <c r="T118">
        <f t="shared" si="29"/>
        <v>6.8456153403448225E-5</v>
      </c>
      <c r="U118">
        <f t="shared" si="30"/>
        <v>5.7050596608623052E-3</v>
      </c>
      <c r="W118" s="1"/>
      <c r="AR118" s="1"/>
    </row>
    <row r="119" spans="1:44" x14ac:dyDescent="0.3">
      <c r="A119" s="8"/>
      <c r="B119">
        <f t="shared" si="31"/>
        <v>7.7999999999999883</v>
      </c>
      <c r="C119">
        <f t="shared" si="16"/>
        <v>-367.55259694786133</v>
      </c>
      <c r="D119">
        <f t="shared" si="17"/>
        <v>-381.9718634205488</v>
      </c>
      <c r="E119" s="2">
        <f t="shared" si="18"/>
        <v>-84.501218852390608</v>
      </c>
      <c r="F119">
        <f t="shared" si="19"/>
        <v>0</v>
      </c>
      <c r="G119">
        <f t="shared" si="20"/>
        <v>-659.1095070486457</v>
      </c>
      <c r="H119">
        <f t="shared" si="21"/>
        <v>2979.380534680276</v>
      </c>
      <c r="I119" s="2">
        <f t="shared" si="24"/>
        <v>3051.4150344903323</v>
      </c>
      <c r="J119" s="43">
        <f t="shared" si="25"/>
        <v>391.20705570388935</v>
      </c>
      <c r="K119">
        <f t="shared" si="26"/>
        <v>7.58824665881348</v>
      </c>
      <c r="L119">
        <f t="shared" si="27"/>
        <v>3.040162924204123E-2</v>
      </c>
      <c r="M119" s="43">
        <f t="shared" si="28"/>
        <v>7.5884293587128857</v>
      </c>
      <c r="N119" s="6">
        <f t="shared" si="22"/>
        <v>5.3916805142708884E-7</v>
      </c>
      <c r="O119" s="4">
        <f>SUM($N$41:N119)*0.1+$N$8</f>
        <v>3.6229713803137008E-5</v>
      </c>
      <c r="P119" s="4">
        <f>SUM($O$41:O119)+0</f>
        <v>2.7506923680836542E-3</v>
      </c>
      <c r="Q119" s="6">
        <f t="shared" si="23"/>
        <v>-2.4372077479756375E-6</v>
      </c>
      <c r="R119" s="4">
        <f>SUM($Q$41:Q119)*0.1+$T$8</f>
        <v>5.7873029395496223E-5</v>
      </c>
      <c r="S119" s="4">
        <f>SUM($R$41:R119)+0</f>
        <v>5.0757807838798978E-3</v>
      </c>
      <c r="T119">
        <f t="shared" si="29"/>
        <v>6.8277959061978309E-5</v>
      </c>
      <c r="U119">
        <f t="shared" si="30"/>
        <v>5.7732018040111931E-3</v>
      </c>
      <c r="W119" s="1"/>
      <c r="AR119" s="1"/>
    </row>
    <row r="120" spans="1:44" x14ac:dyDescent="0.3">
      <c r="A120" s="8"/>
      <c r="B120">
        <f t="shared" si="31"/>
        <v>7.8999999999999879</v>
      </c>
      <c r="C120">
        <f t="shared" si="16"/>
        <v>-367.55259694786133</v>
      </c>
      <c r="D120">
        <f t="shared" si="17"/>
        <v>-381.9718634205488</v>
      </c>
      <c r="E120" s="2">
        <f t="shared" si="18"/>
        <v>-84.501218852390608</v>
      </c>
      <c r="F120">
        <f t="shared" si="19"/>
        <v>0</v>
      </c>
      <c r="G120">
        <f t="shared" si="20"/>
        <v>-667.55962893388482</v>
      </c>
      <c r="H120">
        <f t="shared" si="21"/>
        <v>3017.5777210223309</v>
      </c>
      <c r="I120" s="2">
        <f t="shared" si="24"/>
        <v>3090.5357400607213</v>
      </c>
      <c r="J120" s="43">
        <f t="shared" si="25"/>
        <v>391.20705570388935</v>
      </c>
      <c r="K120">
        <f t="shared" si="26"/>
        <v>7.6855318723880117</v>
      </c>
      <c r="L120">
        <f t="shared" si="27"/>
        <v>3.040162924204123E-2</v>
      </c>
      <c r="M120" s="43">
        <f t="shared" si="28"/>
        <v>7.68571225968509</v>
      </c>
      <c r="N120" s="6">
        <f t="shared" si="22"/>
        <v>5.4608046234282082E-7</v>
      </c>
      <c r="O120" s="4">
        <f>SUM($N$41:N120)*0.1+$N$8</f>
        <v>3.6284321849371285E-5</v>
      </c>
      <c r="P120" s="4">
        <f>SUM($O$41:O120)+0</f>
        <v>2.7869766899330252E-3</v>
      </c>
      <c r="Q120" s="6">
        <f t="shared" si="23"/>
        <v>-2.4684540011548127E-6</v>
      </c>
      <c r="R120" s="4">
        <f>SUM($Q$41:Q120)*0.1+$T$8</f>
        <v>5.762618399538074E-5</v>
      </c>
      <c r="S120" s="4">
        <f>SUM($R$41:R120)+0</f>
        <v>5.1334069678752783E-3</v>
      </c>
      <c r="T120">
        <f t="shared" si="29"/>
        <v>6.8097937516038159E-5</v>
      </c>
      <c r="U120">
        <f t="shared" si="30"/>
        <v>5.8411562355462207E-3</v>
      </c>
      <c r="W120" s="1"/>
      <c r="AR120" s="1"/>
    </row>
    <row r="121" spans="1:44" x14ac:dyDescent="0.3">
      <c r="A121" s="8"/>
      <c r="B121">
        <f t="shared" si="31"/>
        <v>7.9999999999999876</v>
      </c>
      <c r="C121">
        <f t="shared" si="16"/>
        <v>-367.55259694786133</v>
      </c>
      <c r="D121">
        <f t="shared" si="17"/>
        <v>-381.9718634205488</v>
      </c>
      <c r="E121" s="2">
        <f t="shared" si="18"/>
        <v>-84.501218852390608</v>
      </c>
      <c r="F121">
        <f t="shared" si="19"/>
        <v>0</v>
      </c>
      <c r="G121">
        <f t="shared" si="20"/>
        <v>-676.00975081912384</v>
      </c>
      <c r="H121">
        <f t="shared" si="21"/>
        <v>3055.7749073643859</v>
      </c>
      <c r="I121" s="2">
        <f t="shared" si="24"/>
        <v>3129.6564456311103</v>
      </c>
      <c r="J121" s="43">
        <f t="shared" si="25"/>
        <v>391.20705570388935</v>
      </c>
      <c r="K121">
        <f t="shared" si="26"/>
        <v>7.7828170859625434</v>
      </c>
      <c r="L121">
        <f t="shared" si="27"/>
        <v>3.040162924204123E-2</v>
      </c>
      <c r="M121" s="43">
        <f t="shared" si="28"/>
        <v>7.7829952184703419</v>
      </c>
      <c r="N121" s="6">
        <f t="shared" si="22"/>
        <v>5.529928732585527E-7</v>
      </c>
      <c r="O121" s="4">
        <f>SUM($N$41:N121)*0.1+$N$8</f>
        <v>3.6339621136697143E-5</v>
      </c>
      <c r="P121" s="4">
        <f>SUM($O$41:O121)+0</f>
        <v>2.8233163110697223E-3</v>
      </c>
      <c r="Q121" s="6">
        <f t="shared" si="23"/>
        <v>-2.4997002543339875E-6</v>
      </c>
      <c r="R121" s="4">
        <f>SUM($Q$41:Q121)*0.1+$T$8</f>
        <v>5.7376213969947338E-5</v>
      </c>
      <c r="S121" s="4">
        <f>SUM($R$41:R121)+0</f>
        <v>5.1907831818452255E-3</v>
      </c>
      <c r="T121">
        <f t="shared" si="29"/>
        <v>6.7916109973141614E-5</v>
      </c>
      <c r="U121">
        <f t="shared" si="30"/>
        <v>5.9089208010667726E-3</v>
      </c>
      <c r="W121" s="1"/>
      <c r="AR121" s="1"/>
    </row>
    <row r="122" spans="1:44" x14ac:dyDescent="0.3">
      <c r="A122" s="8"/>
      <c r="B122">
        <f t="shared" si="31"/>
        <v>8.0999999999999872</v>
      </c>
      <c r="C122">
        <f t="shared" si="16"/>
        <v>-367.55259694786133</v>
      </c>
      <c r="D122">
        <f t="shared" si="17"/>
        <v>-381.9718634205488</v>
      </c>
      <c r="E122" s="2">
        <f t="shared" si="18"/>
        <v>-84.501218852390608</v>
      </c>
      <c r="F122">
        <f t="shared" si="19"/>
        <v>0</v>
      </c>
      <c r="G122">
        <f t="shared" si="20"/>
        <v>-684.45987270436285</v>
      </c>
      <c r="H122">
        <f t="shared" si="21"/>
        <v>3093.9720937064403</v>
      </c>
      <c r="I122" s="2">
        <f t="shared" si="24"/>
        <v>3168.7771512014988</v>
      </c>
      <c r="J122" s="43">
        <f t="shared" si="25"/>
        <v>391.20705570388935</v>
      </c>
      <c r="K122">
        <f t="shared" si="26"/>
        <v>7.8801022995370751</v>
      </c>
      <c r="L122">
        <f t="shared" si="27"/>
        <v>3.040162924204123E-2</v>
      </c>
      <c r="M122" s="43">
        <f t="shared" si="28"/>
        <v>7.8802782329275161</v>
      </c>
      <c r="N122" s="6">
        <f t="shared" si="22"/>
        <v>5.5990528417428458E-7</v>
      </c>
      <c r="O122" s="4">
        <f>SUM($N$41:N122)*0.1+$N$8</f>
        <v>3.6395611665114574E-5</v>
      </c>
      <c r="P122" s="4">
        <f>SUM($O$41:O122)+0</f>
        <v>2.8597119227348369E-3</v>
      </c>
      <c r="Q122" s="6">
        <f t="shared" si="23"/>
        <v>-2.5309465075131618E-6</v>
      </c>
      <c r="R122" s="4">
        <f>SUM($Q$41:Q122)*0.1+$T$8</f>
        <v>5.7123119319196025E-5</v>
      </c>
      <c r="S122" s="4">
        <f>SUM($R$41:R122)+0</f>
        <v>5.2479063011644216E-3</v>
      </c>
      <c r="T122">
        <f t="shared" si="29"/>
        <v>6.7732498176524767E-5</v>
      </c>
      <c r="U122">
        <f t="shared" si="30"/>
        <v>5.9764933553742884E-3</v>
      </c>
      <c r="W122" s="1"/>
      <c r="AR122" s="1"/>
    </row>
    <row r="123" spans="1:44" x14ac:dyDescent="0.3">
      <c r="A123" s="8"/>
      <c r="B123">
        <f t="shared" si="31"/>
        <v>8.1999999999999869</v>
      </c>
      <c r="C123">
        <f t="shared" si="16"/>
        <v>-367.55259694786133</v>
      </c>
      <c r="D123">
        <f t="shared" si="17"/>
        <v>-381.9718634205488</v>
      </c>
      <c r="E123" s="2">
        <f t="shared" si="18"/>
        <v>-84.501218852390608</v>
      </c>
      <c r="F123">
        <f t="shared" si="19"/>
        <v>0</v>
      </c>
      <c r="G123">
        <f t="shared" si="20"/>
        <v>-692.90999458960187</v>
      </c>
      <c r="H123">
        <f t="shared" si="21"/>
        <v>3132.1692800484952</v>
      </c>
      <c r="I123" s="2">
        <f t="shared" si="24"/>
        <v>3207.8978567718877</v>
      </c>
      <c r="J123" s="43">
        <f t="shared" si="25"/>
        <v>391.20705570388935</v>
      </c>
      <c r="K123">
        <f t="shared" si="26"/>
        <v>7.9773875131116068</v>
      </c>
      <c r="L123">
        <f t="shared" si="27"/>
        <v>3.040162924204123E-2</v>
      </c>
      <c r="M123" s="43">
        <f t="shared" si="28"/>
        <v>7.9775613010199233</v>
      </c>
      <c r="N123" s="6">
        <f t="shared" si="22"/>
        <v>5.6681769509001646E-7</v>
      </c>
      <c r="O123" s="4">
        <f>SUM($N$41:N123)*0.1+$N$8</f>
        <v>3.6452293434623573E-5</v>
      </c>
      <c r="P123" s="4">
        <f>SUM($O$41:O123)+0</f>
        <v>2.8961642161694605E-3</v>
      </c>
      <c r="Q123" s="6">
        <f t="shared" si="23"/>
        <v>-2.562192760692337E-6</v>
      </c>
      <c r="R123" s="4">
        <f>SUM($Q$41:Q123)*0.1+$T$8</f>
        <v>5.6866900043126787E-5</v>
      </c>
      <c r="S123" s="4">
        <f>SUM($R$41:R123)+0</f>
        <v>5.3047732012075485E-3</v>
      </c>
      <c r="T123">
        <f t="shared" si="29"/>
        <v>6.7547124418133994E-5</v>
      </c>
      <c r="U123">
        <f t="shared" si="30"/>
        <v>6.0438717626427382E-3</v>
      </c>
      <c r="W123" s="1"/>
      <c r="AR123" s="1"/>
    </row>
    <row r="124" spans="1:44" x14ac:dyDescent="0.3">
      <c r="A124" s="8"/>
      <c r="B124">
        <f t="shared" si="31"/>
        <v>8.2999999999999865</v>
      </c>
      <c r="C124">
        <f t="shared" si="16"/>
        <v>-367.55259694786133</v>
      </c>
      <c r="D124">
        <f t="shared" si="17"/>
        <v>-381.9718634205488</v>
      </c>
      <c r="E124" s="2">
        <f t="shared" si="18"/>
        <v>-84.501218852390608</v>
      </c>
      <c r="F124">
        <f t="shared" si="19"/>
        <v>0</v>
      </c>
      <c r="G124">
        <f t="shared" si="20"/>
        <v>-701.36011647484088</v>
      </c>
      <c r="H124">
        <f t="shared" si="21"/>
        <v>3170.3664663905497</v>
      </c>
      <c r="I124" s="2">
        <f t="shared" si="24"/>
        <v>3247.0185623422763</v>
      </c>
      <c r="J124" s="43">
        <f t="shared" si="25"/>
        <v>391.20705570388935</v>
      </c>
      <c r="K124">
        <f t="shared" si="26"/>
        <v>8.0746727266861384</v>
      </c>
      <c r="L124">
        <f t="shared" si="27"/>
        <v>3.040162924204123E-2</v>
      </c>
      <c r="M124" s="43">
        <f t="shared" si="28"/>
        <v>8.0748444208090273</v>
      </c>
      <c r="N124" s="6">
        <f t="shared" si="22"/>
        <v>5.7373010600574834E-7</v>
      </c>
      <c r="O124" s="4">
        <f>SUM($N$41:N124)*0.1+$N$8</f>
        <v>3.6509666445224147E-5</v>
      </c>
      <c r="P124" s="4">
        <f>SUM($O$41:O124)+0</f>
        <v>2.9326738826146847E-3</v>
      </c>
      <c r="Q124" s="6">
        <f t="shared" si="23"/>
        <v>-2.5934390138715113E-6</v>
      </c>
      <c r="R124" s="4">
        <f>SUM($Q$41:Q124)*0.1+$T$8</f>
        <v>5.6607556141739637E-5</v>
      </c>
      <c r="S124" s="4">
        <f>SUM($R$41:R124)+0</f>
        <v>5.3613807573492881E-3</v>
      </c>
      <c r="T124">
        <f t="shared" si="29"/>
        <v>6.7360011551971475E-5</v>
      </c>
      <c r="U124">
        <f t="shared" si="30"/>
        <v>6.1110538965914478E-3</v>
      </c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</row>
    <row r="125" spans="1:44" x14ac:dyDescent="0.3">
      <c r="A125" s="8"/>
      <c r="B125">
        <f t="shared" si="31"/>
        <v>8.3999999999999861</v>
      </c>
      <c r="C125">
        <f t="shared" si="16"/>
        <v>-367.55259694786133</v>
      </c>
      <c r="D125">
        <f t="shared" si="17"/>
        <v>-381.9718634205488</v>
      </c>
      <c r="E125" s="2">
        <f t="shared" si="18"/>
        <v>-84.501218852390608</v>
      </c>
      <c r="F125">
        <f t="shared" si="19"/>
        <v>0</v>
      </c>
      <c r="G125">
        <f t="shared" si="20"/>
        <v>-709.81023836007989</v>
      </c>
      <c r="H125">
        <f t="shared" si="21"/>
        <v>3208.5636527326046</v>
      </c>
      <c r="I125" s="2">
        <f t="shared" si="24"/>
        <v>3286.1392679126652</v>
      </c>
      <c r="J125" s="43">
        <f t="shared" si="25"/>
        <v>391.20705570388935</v>
      </c>
      <c r="K125">
        <f t="shared" si="26"/>
        <v>8.1719579402606701</v>
      </c>
      <c r="L125">
        <f t="shared" si="27"/>
        <v>3.040162924204123E-2</v>
      </c>
      <c r="M125" s="43">
        <f t="shared" si="28"/>
        <v>8.1721275904485928</v>
      </c>
      <c r="N125" s="6">
        <f t="shared" si="22"/>
        <v>5.8064251692148022E-7</v>
      </c>
      <c r="O125" s="4">
        <f>SUM($N$41:N125)*0.1+$N$8</f>
        <v>3.6567730696916294E-5</v>
      </c>
      <c r="P125" s="4">
        <f>SUM($O$41:O125)+0</f>
        <v>2.9692416133116008E-3</v>
      </c>
      <c r="Q125" s="6">
        <f t="shared" si="23"/>
        <v>-2.6246852670506865E-6</v>
      </c>
      <c r="R125" s="4">
        <f>SUM($Q$41:Q125)*0.1+$T$8</f>
        <v>5.6345087615034568E-5</v>
      </c>
      <c r="S125" s="4">
        <f>SUM($R$41:R125)+0</f>
        <v>5.4177258449643224E-3</v>
      </c>
      <c r="T125">
        <f t="shared" si="29"/>
        <v>6.7171183007805631E-5</v>
      </c>
      <c r="U125">
        <f t="shared" si="30"/>
        <v>6.1780376406603147E-3</v>
      </c>
      <c r="W125" s="1"/>
    </row>
    <row r="126" spans="1:44" x14ac:dyDescent="0.3">
      <c r="A126" s="8"/>
      <c r="B126">
        <f t="shared" si="31"/>
        <v>8.4999999999999858</v>
      </c>
      <c r="C126">
        <f t="shared" si="16"/>
        <v>-367.55259694786133</v>
      </c>
      <c r="D126">
        <f t="shared" si="17"/>
        <v>-381.9718634205488</v>
      </c>
      <c r="E126" s="2">
        <f t="shared" si="18"/>
        <v>-84.501218852390608</v>
      </c>
      <c r="F126">
        <f t="shared" si="19"/>
        <v>0</v>
      </c>
      <c r="G126">
        <f t="shared" si="20"/>
        <v>-718.26036024531891</v>
      </c>
      <c r="H126">
        <f t="shared" si="21"/>
        <v>3246.7608390746595</v>
      </c>
      <c r="I126" s="2">
        <f t="shared" si="24"/>
        <v>3325.2599734830542</v>
      </c>
      <c r="J126" s="43">
        <f t="shared" si="25"/>
        <v>391.20705570388935</v>
      </c>
      <c r="K126">
        <f t="shared" si="26"/>
        <v>8.2692431538352018</v>
      </c>
      <c r="L126">
        <f t="shared" si="27"/>
        <v>3.040162924204123E-2</v>
      </c>
      <c r="M126" s="43">
        <f t="shared" si="28"/>
        <v>8.2694108081792663</v>
      </c>
      <c r="N126" s="6">
        <f t="shared" si="22"/>
        <v>5.875549278372121E-7</v>
      </c>
      <c r="O126" s="4">
        <f>SUM($N$41:N126)*0.1+$N$8</f>
        <v>3.6626486189700016E-5</v>
      </c>
      <c r="P126" s="4">
        <f>SUM($O$41:O126)+0</f>
        <v>3.0058680995013009E-3</v>
      </c>
      <c r="Q126" s="6">
        <f t="shared" si="23"/>
        <v>-2.6559315202298613E-6</v>
      </c>
      <c r="R126" s="4">
        <f>SUM($Q$41:Q126)*0.1+$T$8</f>
        <v>5.6079494463011581E-5</v>
      </c>
      <c r="S126" s="4">
        <f>SUM($R$41:R126)+0</f>
        <v>5.4738053394273343E-3</v>
      </c>
      <c r="T126">
        <f t="shared" si="29"/>
        <v>6.6980662805254717E-5</v>
      </c>
      <c r="U126">
        <f t="shared" si="30"/>
        <v>6.244820888187487E-3</v>
      </c>
      <c r="W126" s="1"/>
    </row>
    <row r="127" spans="1:44" x14ac:dyDescent="0.3">
      <c r="A127" s="8"/>
      <c r="B127">
        <f t="shared" si="31"/>
        <v>8.5999999999999854</v>
      </c>
      <c r="C127">
        <f t="shared" si="16"/>
        <v>-367.55259694786133</v>
      </c>
      <c r="D127">
        <f t="shared" si="17"/>
        <v>-381.9718634205488</v>
      </c>
      <c r="E127" s="2">
        <f t="shared" si="18"/>
        <v>-84.501218852390608</v>
      </c>
      <c r="F127">
        <f t="shared" si="19"/>
        <v>0</v>
      </c>
      <c r="G127">
        <f t="shared" si="20"/>
        <v>-726.71048213055803</v>
      </c>
      <c r="H127">
        <f t="shared" si="21"/>
        <v>3284.958025416714</v>
      </c>
      <c r="I127" s="2">
        <f t="shared" si="24"/>
        <v>3364.3806790534431</v>
      </c>
      <c r="J127" s="43">
        <f t="shared" si="25"/>
        <v>391.20705570388935</v>
      </c>
      <c r="K127">
        <f t="shared" si="26"/>
        <v>8.3665283674097335</v>
      </c>
      <c r="L127">
        <f t="shared" si="27"/>
        <v>3.040162924204123E-2</v>
      </c>
      <c r="M127" s="43">
        <f t="shared" si="28"/>
        <v>8.3666940723235186</v>
      </c>
      <c r="N127" s="6">
        <f t="shared" si="22"/>
        <v>5.9446733875294408E-7</v>
      </c>
      <c r="O127" s="4">
        <f>SUM($N$41:N127)*0.1+$N$8</f>
        <v>3.6685932923575311E-5</v>
      </c>
      <c r="P127" s="4">
        <f>SUM($O$41:O127)+0</f>
        <v>3.0425540324248764E-3</v>
      </c>
      <c r="Q127" s="6">
        <f t="shared" si="23"/>
        <v>-2.6871777734090356E-6</v>
      </c>
      <c r="R127" s="4">
        <f>SUM($Q$41:Q127)*0.1+$T$8</f>
        <v>5.5810776685670683E-5</v>
      </c>
      <c r="S127" s="4">
        <f>SUM($R$41:R127)+0</f>
        <v>5.5296161161130048E-3</v>
      </c>
      <c r="T127">
        <f t="shared" si="29"/>
        <v>6.6788475568251064E-5</v>
      </c>
      <c r="U127">
        <f t="shared" si="30"/>
        <v>6.3114015425895335E-3</v>
      </c>
      <c r="W127" s="1"/>
    </row>
    <row r="128" spans="1:44" x14ac:dyDescent="0.3">
      <c r="A128" s="8"/>
      <c r="B128">
        <f t="shared" si="31"/>
        <v>8.6999999999999851</v>
      </c>
      <c r="C128">
        <f t="shared" si="16"/>
        <v>-367.55259694786133</v>
      </c>
      <c r="D128">
        <f t="shared" si="17"/>
        <v>-381.9718634205488</v>
      </c>
      <c r="E128" s="2">
        <f t="shared" si="18"/>
        <v>-84.501218852390608</v>
      </c>
      <c r="F128">
        <f t="shared" si="19"/>
        <v>0</v>
      </c>
      <c r="G128">
        <f t="shared" si="20"/>
        <v>-735.16060401579705</v>
      </c>
      <c r="H128">
        <f t="shared" si="21"/>
        <v>3323.1552117587689</v>
      </c>
      <c r="I128" s="2">
        <f t="shared" si="24"/>
        <v>3403.5013846238317</v>
      </c>
      <c r="J128" s="43">
        <f t="shared" si="25"/>
        <v>391.20705570388935</v>
      </c>
      <c r="K128">
        <f t="shared" si="26"/>
        <v>8.4638135809842652</v>
      </c>
      <c r="L128">
        <f t="shared" si="27"/>
        <v>3.040162924204123E-2</v>
      </c>
      <c r="M128" s="43">
        <f t="shared" si="28"/>
        <v>8.4639773812809427</v>
      </c>
      <c r="N128" s="6">
        <f t="shared" si="22"/>
        <v>6.0137974966867596E-7</v>
      </c>
      <c r="O128" s="4">
        <f>SUM($N$41:N128)*0.1+$N$8</f>
        <v>3.6746070898542181E-5</v>
      </c>
      <c r="P128" s="4">
        <f>SUM($O$41:O128)+0</f>
        <v>3.0793001033234185E-3</v>
      </c>
      <c r="Q128" s="6">
        <f t="shared" si="23"/>
        <v>-2.7184240265882108E-6</v>
      </c>
      <c r="R128" s="4">
        <f>SUM($Q$41:Q128)*0.1+$T$8</f>
        <v>5.5538934283011859E-5</v>
      </c>
      <c r="S128" s="4">
        <f>SUM($R$41:R128)+0</f>
        <v>5.5851550503960169E-3</v>
      </c>
      <c r="T128">
        <f t="shared" si="29"/>
        <v>6.6594646539893868E-5</v>
      </c>
      <c r="U128">
        <f t="shared" si="30"/>
        <v>6.3777775175441606E-3</v>
      </c>
      <c r="W128" s="1"/>
    </row>
    <row r="129" spans="1:23" x14ac:dyDescent="0.3">
      <c r="A129" s="8"/>
      <c r="B129">
        <f t="shared" si="31"/>
        <v>8.7999999999999847</v>
      </c>
      <c r="C129">
        <f t="shared" si="16"/>
        <v>-367.55259694786133</v>
      </c>
      <c r="D129">
        <f t="shared" si="17"/>
        <v>-381.9718634205488</v>
      </c>
      <c r="E129" s="2">
        <f t="shared" si="18"/>
        <v>-84.501218852390608</v>
      </c>
      <c r="F129">
        <f t="shared" si="19"/>
        <v>0</v>
      </c>
      <c r="G129">
        <f t="shared" si="20"/>
        <v>-743.61072590103606</v>
      </c>
      <c r="H129">
        <f t="shared" si="21"/>
        <v>3361.3523981008234</v>
      </c>
      <c r="I129" s="2">
        <f t="shared" si="24"/>
        <v>3442.6220901942202</v>
      </c>
      <c r="J129" s="43">
        <f t="shared" si="25"/>
        <v>391.20705570388935</v>
      </c>
      <c r="K129">
        <f t="shared" si="26"/>
        <v>8.5610987945587951</v>
      </c>
      <c r="L129">
        <f t="shared" si="27"/>
        <v>3.040162924204123E-2</v>
      </c>
      <c r="M129" s="43">
        <f t="shared" si="28"/>
        <v>8.5612607335238753</v>
      </c>
      <c r="N129" s="6">
        <f t="shared" si="22"/>
        <v>6.0829216058440784E-7</v>
      </c>
      <c r="O129" s="4">
        <f>SUM($N$41:N129)*0.1+$N$8</f>
        <v>3.6806900114600618E-5</v>
      </c>
      <c r="P129" s="4">
        <f>SUM($O$41:O129)+0</f>
        <v>3.1161070034380193E-3</v>
      </c>
      <c r="Q129" s="6">
        <f t="shared" si="23"/>
        <v>-2.7496702797673852E-6</v>
      </c>
      <c r="R129" s="4">
        <f>SUM($Q$41:Q129)*0.1+$T$8</f>
        <v>5.5263967255035123E-5</v>
      </c>
      <c r="S129" s="4">
        <f>SUM($R$41:R129)+0</f>
        <v>5.6404190176510523E-3</v>
      </c>
      <c r="T129">
        <f t="shared" si="29"/>
        <v>6.6399201597698305E-5</v>
      </c>
      <c r="U129">
        <f t="shared" si="30"/>
        <v>6.443946737175528E-3</v>
      </c>
      <c r="W129" s="1"/>
    </row>
    <row r="130" spans="1:23" x14ac:dyDescent="0.3">
      <c r="A130" s="8"/>
      <c r="B130">
        <f t="shared" si="31"/>
        <v>8.8999999999999844</v>
      </c>
      <c r="C130">
        <f t="shared" si="16"/>
        <v>-367.55259694786133</v>
      </c>
      <c r="D130">
        <f t="shared" si="17"/>
        <v>-381.9718634205488</v>
      </c>
      <c r="E130" s="2">
        <f t="shared" si="18"/>
        <v>-84.501218852390608</v>
      </c>
      <c r="F130">
        <f t="shared" si="19"/>
        <v>0</v>
      </c>
      <c r="G130">
        <f t="shared" si="20"/>
        <v>-752.06084778627508</v>
      </c>
      <c r="H130">
        <f t="shared" si="21"/>
        <v>3399.5495844428783</v>
      </c>
      <c r="I130" s="2">
        <f t="shared" si="24"/>
        <v>3481.7427957646091</v>
      </c>
      <c r="J130" s="43">
        <f t="shared" si="25"/>
        <v>391.20705570388935</v>
      </c>
      <c r="K130">
        <f t="shared" si="26"/>
        <v>8.6583840081333268</v>
      </c>
      <c r="L130">
        <f t="shared" si="27"/>
        <v>3.040162924204123E-2</v>
      </c>
      <c r="M130" s="43">
        <f t="shared" si="28"/>
        <v>8.6585441275933128</v>
      </c>
      <c r="N130" s="6">
        <f t="shared" si="22"/>
        <v>6.1520457150013972E-7</v>
      </c>
      <c r="O130" s="4">
        <f>SUM($N$41:N130)*0.1+$N$8</f>
        <v>3.6868420571750637E-5</v>
      </c>
      <c r="P130" s="4">
        <f>SUM($O$41:O130)+0</f>
        <v>3.1529754240097701E-3</v>
      </c>
      <c r="Q130" s="6">
        <f t="shared" si="23"/>
        <v>-2.7809165329465603E-6</v>
      </c>
      <c r="R130" s="4">
        <f>SUM($Q$41:Q130)*0.1+$T$8</f>
        <v>5.4985875601740462E-5</v>
      </c>
      <c r="S130" s="4">
        <f>SUM($R$41:R130)+0</f>
        <v>5.6954048932527932E-3</v>
      </c>
      <c r="T130">
        <f t="shared" si="29"/>
        <v>6.6202167269248542E-5</v>
      </c>
      <c r="U130">
        <f t="shared" si="30"/>
        <v>6.5099071362422255E-3</v>
      </c>
      <c r="W130" s="1"/>
    </row>
    <row r="131" spans="1:23" x14ac:dyDescent="0.3">
      <c r="A131" s="8"/>
      <c r="B131">
        <f t="shared" si="31"/>
        <v>8.999999999999984</v>
      </c>
      <c r="C131">
        <f t="shared" si="16"/>
        <v>-367.55259694786133</v>
      </c>
      <c r="D131">
        <f t="shared" si="17"/>
        <v>-381.9718634205488</v>
      </c>
      <c r="E131" s="2">
        <f t="shared" si="18"/>
        <v>-84.501218852390608</v>
      </c>
      <c r="F131">
        <f t="shared" si="19"/>
        <v>0</v>
      </c>
      <c r="G131">
        <f t="shared" si="20"/>
        <v>-760.51096967151409</v>
      </c>
      <c r="H131">
        <f t="shared" si="21"/>
        <v>3437.7467707849332</v>
      </c>
      <c r="I131" s="2">
        <f t="shared" si="24"/>
        <v>3520.8635013349981</v>
      </c>
      <c r="J131" s="43">
        <f t="shared" si="25"/>
        <v>391.20705570388935</v>
      </c>
      <c r="K131">
        <f t="shared" si="26"/>
        <v>8.7556692217078602</v>
      </c>
      <c r="L131">
        <f t="shared" si="27"/>
        <v>3.040162924204123E-2</v>
      </c>
      <c r="M131" s="43">
        <f t="shared" si="28"/>
        <v>8.7558275620950905</v>
      </c>
      <c r="N131" s="6">
        <f t="shared" si="22"/>
        <v>6.221169824158716E-7</v>
      </c>
      <c r="O131" s="4">
        <f>SUM($N$41:N131)*0.1+$N$8</f>
        <v>3.6930632269992222E-5</v>
      </c>
      <c r="P131" s="4">
        <f>SUM($O$41:O131)+0</f>
        <v>3.1899060562797623E-3</v>
      </c>
      <c r="Q131" s="6">
        <f t="shared" si="23"/>
        <v>-2.8121627861257351E-6</v>
      </c>
      <c r="R131" s="4">
        <f>SUM($Q$41:Q131)*0.1+$T$8</f>
        <v>5.470465932312789E-5</v>
      </c>
      <c r="S131" s="4">
        <f>SUM($R$41:R131)+0</f>
        <v>5.7501095525759214E-3</v>
      </c>
      <c r="T131">
        <f t="shared" si="29"/>
        <v>6.6003570748262357E-5</v>
      </c>
      <c r="U131">
        <f t="shared" si="30"/>
        <v>6.5756566603279373E-3</v>
      </c>
      <c r="W131" s="1"/>
    </row>
    <row r="132" spans="1:23" x14ac:dyDescent="0.3">
      <c r="A132" s="8"/>
      <c r="B132">
        <f t="shared" si="31"/>
        <v>9.0999999999999837</v>
      </c>
      <c r="C132">
        <f t="shared" si="16"/>
        <v>-367.55259694786133</v>
      </c>
      <c r="D132">
        <f t="shared" si="17"/>
        <v>-381.9718634205488</v>
      </c>
      <c r="E132" s="2">
        <f t="shared" si="18"/>
        <v>-84.501218852390608</v>
      </c>
      <c r="F132">
        <f t="shared" si="19"/>
        <v>0</v>
      </c>
      <c r="G132">
        <f t="shared" si="20"/>
        <v>-768.9610915567531</v>
      </c>
      <c r="H132">
        <f t="shared" si="21"/>
        <v>3475.9439571269877</v>
      </c>
      <c r="I132" s="2">
        <f t="shared" si="24"/>
        <v>3559.9842069053866</v>
      </c>
      <c r="J132" s="43">
        <f t="shared" si="25"/>
        <v>391.20705570388935</v>
      </c>
      <c r="K132">
        <f t="shared" si="26"/>
        <v>8.8529544352823901</v>
      </c>
      <c r="L132">
        <f t="shared" si="27"/>
        <v>3.040162924204123E-2</v>
      </c>
      <c r="M132" s="43">
        <f t="shared" si="28"/>
        <v>8.8531110356963136</v>
      </c>
      <c r="N132" s="6">
        <f t="shared" si="22"/>
        <v>6.2902939333160348E-7</v>
      </c>
      <c r="O132" s="4">
        <f>SUM($N$41:N132)*0.1+$N$8</f>
        <v>3.6993535209325382E-5</v>
      </c>
      <c r="P132" s="4">
        <f>SUM($O$41:O132)+0</f>
        <v>3.2268995914890878E-3</v>
      </c>
      <c r="Q132" s="6">
        <f t="shared" si="23"/>
        <v>-2.8434090393049099E-6</v>
      </c>
      <c r="R132" s="4">
        <f>SUM($Q$41:Q132)*0.1+$T$8</f>
        <v>5.4420318419197399E-5</v>
      </c>
      <c r="S132" s="4">
        <f>SUM($R$41:R132)+0</f>
        <v>5.804529870995119E-3</v>
      </c>
      <c r="T132">
        <f t="shared" si="29"/>
        <v>6.5803439911074805E-5</v>
      </c>
      <c r="U132">
        <f t="shared" si="30"/>
        <v>6.6411932660348817E-3</v>
      </c>
      <c r="W132" s="1"/>
    </row>
    <row r="133" spans="1:23" x14ac:dyDescent="0.3">
      <c r="A133" s="8"/>
      <c r="B133">
        <f t="shared" si="31"/>
        <v>9.1999999999999833</v>
      </c>
      <c r="C133">
        <f t="shared" si="16"/>
        <v>-367.55259694786133</v>
      </c>
      <c r="D133">
        <f t="shared" si="17"/>
        <v>-381.9718634205488</v>
      </c>
      <c r="E133" s="2">
        <f t="shared" si="18"/>
        <v>-84.501218852390608</v>
      </c>
      <c r="F133">
        <f t="shared" si="19"/>
        <v>0</v>
      </c>
      <c r="G133">
        <f t="shared" si="20"/>
        <v>-777.41121344199223</v>
      </c>
      <c r="H133">
        <f t="shared" si="21"/>
        <v>3514.1411434690426</v>
      </c>
      <c r="I133" s="2">
        <f t="shared" si="24"/>
        <v>3599.1049124757756</v>
      </c>
      <c r="J133" s="43">
        <f t="shared" si="25"/>
        <v>391.20705570388935</v>
      </c>
      <c r="K133">
        <f t="shared" si="26"/>
        <v>8.9502396488569218</v>
      </c>
      <c r="L133">
        <f t="shared" si="27"/>
        <v>3.040162924204123E-2</v>
      </c>
      <c r="M133" s="43">
        <f t="shared" si="28"/>
        <v>8.9503945471220536</v>
      </c>
      <c r="N133" s="6">
        <f t="shared" si="22"/>
        <v>6.3594180424733536E-7</v>
      </c>
      <c r="O133" s="4">
        <f>SUM($N$41:N133)*0.1+$N$8</f>
        <v>3.7057129389750116E-5</v>
      </c>
      <c r="P133" s="4">
        <f>SUM($O$41:O133)+0</f>
        <v>3.2639567208788381E-3</v>
      </c>
      <c r="Q133" s="6">
        <f t="shared" si="23"/>
        <v>-2.8746552924840846E-6</v>
      </c>
      <c r="R133" s="4">
        <f>SUM($Q$41:Q133)*0.1+$T$8</f>
        <v>5.413285288994899E-5</v>
      </c>
      <c r="S133" s="4">
        <f>SUM($R$41:R133)+0</f>
        <v>5.8586627238850679E-3</v>
      </c>
      <c r="T133">
        <f t="shared" si="29"/>
        <v>6.560180333354824E-5</v>
      </c>
      <c r="U133">
        <f t="shared" si="30"/>
        <v>6.7065149211800422E-3</v>
      </c>
      <c r="W133" s="1"/>
    </row>
    <row r="134" spans="1:23" x14ac:dyDescent="0.3">
      <c r="A134" s="8"/>
      <c r="B134">
        <f t="shared" si="31"/>
        <v>9.2999999999999829</v>
      </c>
      <c r="C134">
        <f t="shared" si="16"/>
        <v>-367.55259694786133</v>
      </c>
      <c r="D134">
        <f t="shared" si="17"/>
        <v>-381.9718634205488</v>
      </c>
      <c r="E134" s="2">
        <f t="shared" si="18"/>
        <v>-84.501218852390608</v>
      </c>
      <c r="F134">
        <f t="shared" si="19"/>
        <v>0</v>
      </c>
      <c r="G134">
        <f t="shared" si="20"/>
        <v>-785.86133532723125</v>
      </c>
      <c r="H134">
        <f t="shared" si="21"/>
        <v>3552.3383298110975</v>
      </c>
      <c r="I134" s="2">
        <f t="shared" si="24"/>
        <v>3638.2256180461645</v>
      </c>
      <c r="J134" s="43">
        <f t="shared" si="25"/>
        <v>391.20705570388935</v>
      </c>
      <c r="K134">
        <f t="shared" si="26"/>
        <v>9.0475248624314535</v>
      </c>
      <c r="L134">
        <f t="shared" si="27"/>
        <v>3.040162924204123E-2</v>
      </c>
      <c r="M134" s="43">
        <f t="shared" si="28"/>
        <v>9.0476780951522038</v>
      </c>
      <c r="N134" s="6">
        <f t="shared" si="22"/>
        <v>6.4285421516306724E-7</v>
      </c>
      <c r="O134" s="4">
        <f>SUM($N$41:N134)*0.1+$N$8</f>
        <v>3.7121414811266424E-5</v>
      </c>
      <c r="P134" s="4">
        <f>SUM($O$41:O134)+0</f>
        <v>3.3010781356901044E-3</v>
      </c>
      <c r="Q134" s="6">
        <f t="shared" si="23"/>
        <v>-2.9059015456632594E-6</v>
      </c>
      <c r="R134" s="4">
        <f>SUM($Q$41:Q134)*0.1+$T$8</f>
        <v>5.3842262735382669E-5</v>
      </c>
      <c r="S134" s="4">
        <f>SUM($R$41:R134)+0</f>
        <v>5.912504986620451E-3</v>
      </c>
      <c r="T134">
        <f t="shared" si="29"/>
        <v>6.5398690308415871E-5</v>
      </c>
      <c r="U134">
        <f t="shared" si="30"/>
        <v>6.7716196049942851E-3</v>
      </c>
      <c r="W134" s="1"/>
    </row>
    <row r="135" spans="1:23" x14ac:dyDescent="0.3">
      <c r="A135" s="8"/>
      <c r="B135">
        <f t="shared" si="31"/>
        <v>9.3999999999999826</v>
      </c>
      <c r="C135">
        <f t="shared" si="16"/>
        <v>-367.55259694786133</v>
      </c>
      <c r="D135">
        <f t="shared" si="17"/>
        <v>-381.9718634205488</v>
      </c>
      <c r="E135" s="2">
        <f t="shared" si="18"/>
        <v>-84.501218852390608</v>
      </c>
      <c r="F135">
        <f t="shared" si="19"/>
        <v>0</v>
      </c>
      <c r="G135">
        <f t="shared" si="20"/>
        <v>-794.31145721247026</v>
      </c>
      <c r="H135">
        <f t="shared" si="21"/>
        <v>3590.535516153152</v>
      </c>
      <c r="I135" s="2">
        <f t="shared" si="24"/>
        <v>3677.3463236165535</v>
      </c>
      <c r="J135" s="43">
        <f t="shared" si="25"/>
        <v>391.20705570388935</v>
      </c>
      <c r="K135">
        <f t="shared" si="26"/>
        <v>9.1448100760059869</v>
      </c>
      <c r="L135">
        <f t="shared" si="27"/>
        <v>3.040162924204123E-2</v>
      </c>
      <c r="M135" s="43">
        <f t="shared" si="28"/>
        <v>9.1449616786185786</v>
      </c>
      <c r="N135" s="6">
        <f t="shared" si="22"/>
        <v>6.4976662607879912E-7</v>
      </c>
      <c r="O135" s="4">
        <f>SUM($N$41:N135)*0.1+$N$8</f>
        <v>3.7186391473874299E-5</v>
      </c>
      <c r="P135" s="4">
        <f>SUM($O$41:O135)+0</f>
        <v>3.3382645271639788E-3</v>
      </c>
      <c r="Q135" s="6">
        <f t="shared" si="23"/>
        <v>-2.9371477988424342E-6</v>
      </c>
      <c r="R135" s="4">
        <f>SUM($Q$41:Q135)*0.1+$T$8</f>
        <v>5.3548547955498422E-5</v>
      </c>
      <c r="S135" s="4">
        <f>SUM($R$41:R135)+0</f>
        <v>5.9660535345759493E-3</v>
      </c>
      <c r="T135">
        <f t="shared" si="29"/>
        <v>6.5194130863065772E-5</v>
      </c>
      <c r="U135">
        <f t="shared" si="30"/>
        <v>6.8365053083243874E-3</v>
      </c>
      <c r="W135" s="1"/>
    </row>
    <row r="136" spans="1:23" x14ac:dyDescent="0.3">
      <c r="A136" s="8"/>
      <c r="B136">
        <f t="shared" si="31"/>
        <v>9.4999999999999822</v>
      </c>
      <c r="C136">
        <f t="shared" si="16"/>
        <v>-367.55259694786133</v>
      </c>
      <c r="D136">
        <f t="shared" si="17"/>
        <v>-381.9718634205488</v>
      </c>
      <c r="E136" s="2">
        <f t="shared" si="18"/>
        <v>-84.501218852390608</v>
      </c>
      <c r="F136">
        <f t="shared" si="19"/>
        <v>0</v>
      </c>
      <c r="G136">
        <f t="shared" si="20"/>
        <v>-802.76157909770927</v>
      </c>
      <c r="H136">
        <f t="shared" si="21"/>
        <v>3628.7327024952069</v>
      </c>
      <c r="I136" s="2">
        <f t="shared" si="24"/>
        <v>3716.467029186942</v>
      </c>
      <c r="J136" s="43">
        <f t="shared" si="25"/>
        <v>391.20705570388935</v>
      </c>
      <c r="K136">
        <f t="shared" si="26"/>
        <v>9.2420952895805168</v>
      </c>
      <c r="L136">
        <f t="shared" si="27"/>
        <v>3.040162924204123E-2</v>
      </c>
      <c r="M136" s="43">
        <f t="shared" si="28"/>
        <v>9.2422452964021726</v>
      </c>
      <c r="N136" s="6">
        <f t="shared" si="22"/>
        <v>6.56679036994531E-7</v>
      </c>
      <c r="O136" s="4">
        <f>SUM($N$41:N136)*0.1+$N$8</f>
        <v>3.7252059377573755E-5</v>
      </c>
      <c r="P136" s="4">
        <f>SUM($O$41:O136)+0</f>
        <v>3.3755165865415526E-3</v>
      </c>
      <c r="Q136" s="6">
        <f t="shared" si="23"/>
        <v>-2.9683940520216089E-6</v>
      </c>
      <c r="R136" s="4">
        <f>SUM($Q$41:Q136)*0.1+$T$8</f>
        <v>5.3251708550296264E-5</v>
      </c>
      <c r="S136" s="4">
        <f>SUM($R$41:R136)+0</f>
        <v>6.0193052431262457E-3</v>
      </c>
      <c r="T136">
        <f t="shared" si="29"/>
        <v>6.4988155777772133E-5</v>
      </c>
      <c r="U136">
        <f t="shared" si="30"/>
        <v>6.9011700338380477E-3</v>
      </c>
      <c r="W136" s="1"/>
    </row>
    <row r="137" spans="1:23" x14ac:dyDescent="0.3">
      <c r="A137" s="8"/>
      <c r="B137">
        <f t="shared" si="31"/>
        <v>9.5999999999999819</v>
      </c>
      <c r="C137">
        <f t="shared" si="16"/>
        <v>-367.55259694786133</v>
      </c>
      <c r="D137">
        <f t="shared" si="17"/>
        <v>-381.9718634205488</v>
      </c>
      <c r="E137" s="2">
        <f t="shared" si="18"/>
        <v>-84.501218852390608</v>
      </c>
      <c r="F137">
        <f t="shared" si="19"/>
        <v>0</v>
      </c>
      <c r="G137">
        <f t="shared" si="20"/>
        <v>-811.21170098294829</v>
      </c>
      <c r="H137">
        <f t="shared" si="21"/>
        <v>3666.9298888372614</v>
      </c>
      <c r="I137" s="2">
        <f t="shared" si="24"/>
        <v>3755.5877347573305</v>
      </c>
      <c r="J137" s="43">
        <f t="shared" si="25"/>
        <v>391.20705570388935</v>
      </c>
      <c r="K137">
        <f t="shared" si="26"/>
        <v>9.3393805031550485</v>
      </c>
      <c r="L137">
        <f t="shared" si="27"/>
        <v>3.040162924204123E-2</v>
      </c>
      <c r="M137" s="43">
        <f t="shared" si="28"/>
        <v>9.3395289474306118</v>
      </c>
      <c r="N137" s="6">
        <f t="shared" si="22"/>
        <v>6.6359144791026288E-7</v>
      </c>
      <c r="O137" s="4">
        <f>SUM($N$41:N137)*0.1+$N$8</f>
        <v>3.7318418522364779E-5</v>
      </c>
      <c r="P137" s="4">
        <f>SUM($O$41:O137)+0</f>
        <v>3.4128350050639175E-3</v>
      </c>
      <c r="Q137" s="6">
        <f t="shared" si="23"/>
        <v>-2.9996403052007837E-6</v>
      </c>
      <c r="R137" s="4">
        <f>SUM($Q$41:Q137)*0.1+$T$8</f>
        <v>5.2951744519776181E-5</v>
      </c>
      <c r="S137" s="4">
        <f>SUM($R$41:R137)+0</f>
        <v>6.0722569876460221E-3</v>
      </c>
      <c r="T137">
        <f t="shared" si="29"/>
        <v>6.4780796604379804E-5</v>
      </c>
      <c r="U137">
        <f t="shared" si="30"/>
        <v>6.9656117962319415E-3</v>
      </c>
      <c r="W137" s="1"/>
    </row>
    <row r="138" spans="1:23" x14ac:dyDescent="0.3">
      <c r="A138" s="8"/>
      <c r="B138">
        <f t="shared" si="31"/>
        <v>9.6999999999999815</v>
      </c>
      <c r="C138">
        <f t="shared" si="16"/>
        <v>-367.55259694786133</v>
      </c>
      <c r="D138">
        <f t="shared" si="17"/>
        <v>-381.9718634205488</v>
      </c>
      <c r="E138" s="2">
        <f t="shared" si="18"/>
        <v>-84.501218852390608</v>
      </c>
      <c r="F138">
        <f t="shared" si="19"/>
        <v>0</v>
      </c>
      <c r="G138">
        <f t="shared" si="20"/>
        <v>-819.6618228681873</v>
      </c>
      <c r="H138">
        <f t="shared" si="21"/>
        <v>3705.1270751793163</v>
      </c>
      <c r="I138" s="2">
        <f t="shared" si="24"/>
        <v>3794.7084403277199</v>
      </c>
      <c r="J138" s="43">
        <f t="shared" si="25"/>
        <v>391.20705570388935</v>
      </c>
      <c r="K138">
        <f t="shared" si="26"/>
        <v>9.436665716729582</v>
      </c>
      <c r="L138">
        <f t="shared" si="27"/>
        <v>3.040162924204123E-2</v>
      </c>
      <c r="M138" s="43">
        <f t="shared" si="28"/>
        <v>9.4368126306757389</v>
      </c>
      <c r="N138" s="6">
        <f t="shared" si="22"/>
        <v>6.7050385882599476E-7</v>
      </c>
      <c r="O138" s="4">
        <f>SUM($N$41:N138)*0.1+$N$8</f>
        <v>3.7385468908247377E-5</v>
      </c>
      <c r="P138" s="4">
        <f>SUM($O$41:O138)+0</f>
        <v>3.4502204739721648E-3</v>
      </c>
      <c r="Q138" s="6">
        <f t="shared" si="23"/>
        <v>-3.0308865583799585E-6</v>
      </c>
      <c r="R138" s="4">
        <f>SUM($Q$41:Q138)*0.1+$T$8</f>
        <v>5.2648655863938186E-5</v>
      </c>
      <c r="S138" s="4">
        <f>SUM($R$41:R138)+0</f>
        <v>6.1249056435099605E-3</v>
      </c>
      <c r="T138">
        <f t="shared" si="29"/>
        <v>6.4572085685448663E-5</v>
      </c>
      <c r="U138">
        <f t="shared" si="30"/>
        <v>7.0298286224428595E-3</v>
      </c>
      <c r="W138" s="1"/>
    </row>
    <row r="139" spans="1:23" x14ac:dyDescent="0.3">
      <c r="A139" s="8"/>
      <c r="B139">
        <f t="shared" si="31"/>
        <v>9.7999999999999812</v>
      </c>
      <c r="C139">
        <f t="shared" si="16"/>
        <v>-367.55259694786133</v>
      </c>
      <c r="D139">
        <f t="shared" si="17"/>
        <v>-381.9718634205488</v>
      </c>
      <c r="E139" s="2">
        <f t="shared" si="18"/>
        <v>-84.501218852390608</v>
      </c>
      <c r="F139">
        <f t="shared" si="19"/>
        <v>0</v>
      </c>
      <c r="G139">
        <f t="shared" si="20"/>
        <v>-828.11194475342631</v>
      </c>
      <c r="H139">
        <f t="shared" si="21"/>
        <v>3743.3242615213712</v>
      </c>
      <c r="I139" s="2">
        <f t="shared" si="24"/>
        <v>3833.8291458981084</v>
      </c>
      <c r="J139" s="43">
        <f t="shared" si="25"/>
        <v>391.20705570388935</v>
      </c>
      <c r="K139">
        <f t="shared" si="26"/>
        <v>9.5339509303041119</v>
      </c>
      <c r="L139">
        <f t="shared" si="27"/>
        <v>3.040162924204123E-2</v>
      </c>
      <c r="M139" s="43">
        <f t="shared" si="28"/>
        <v>9.534096345151351</v>
      </c>
      <c r="N139" s="6">
        <f t="shared" si="22"/>
        <v>6.7741626974172664E-7</v>
      </c>
      <c r="O139" s="4">
        <f>SUM($N$41:N139)*0.1+$N$8</f>
        <v>3.7453210535221549E-5</v>
      </c>
      <c r="P139" s="4">
        <f>SUM($O$41:O139)+0</f>
        <v>3.4876736845073863E-3</v>
      </c>
      <c r="Q139" s="6">
        <f t="shared" si="23"/>
        <v>-3.0621328115591332E-6</v>
      </c>
      <c r="R139" s="4">
        <f>SUM($Q$41:Q139)*0.1+$T$8</f>
        <v>5.2342442582782273E-5</v>
      </c>
      <c r="S139" s="4">
        <f>SUM($R$41:R139)+0</f>
        <v>6.1772480860927429E-3</v>
      </c>
      <c r="T139">
        <f t="shared" si="29"/>
        <v>6.4362056173862943E-5</v>
      </c>
      <c r="U139">
        <f t="shared" si="30"/>
        <v>7.0938185518620214E-3</v>
      </c>
      <c r="W139" s="1"/>
    </row>
    <row r="140" spans="1:23" x14ac:dyDescent="0.3">
      <c r="A140" s="8"/>
      <c r="B140">
        <f t="shared" si="31"/>
        <v>9.8999999999999808</v>
      </c>
      <c r="C140">
        <f t="shared" si="16"/>
        <v>-367.55259694786133</v>
      </c>
      <c r="D140">
        <f t="shared" si="17"/>
        <v>-381.9718634205488</v>
      </c>
      <c r="E140" s="2">
        <f t="shared" si="18"/>
        <v>-84.501218852390608</v>
      </c>
      <c r="F140">
        <f t="shared" si="19"/>
        <v>0</v>
      </c>
      <c r="G140">
        <f t="shared" si="20"/>
        <v>-836.56206663866544</v>
      </c>
      <c r="H140">
        <f t="shared" si="21"/>
        <v>3781.5214478634257</v>
      </c>
      <c r="I140" s="2">
        <f t="shared" si="24"/>
        <v>3872.9498514684974</v>
      </c>
      <c r="J140" s="43">
        <f t="shared" si="25"/>
        <v>391.20705570388935</v>
      </c>
      <c r="K140">
        <f t="shared" si="26"/>
        <v>9.6312361438786436</v>
      </c>
      <c r="L140">
        <f t="shared" si="27"/>
        <v>3.040162924204123E-2</v>
      </c>
      <c r="M140" s="43">
        <f t="shared" si="28"/>
        <v>9.6313800899111062</v>
      </c>
      <c r="N140" s="6">
        <f t="shared" si="22"/>
        <v>6.8432868065745863E-7</v>
      </c>
      <c r="O140" s="4">
        <f>SUM($N$41:N140)*0.1+$N$8</f>
        <v>3.7521643403287295E-5</v>
      </c>
      <c r="P140" s="4">
        <f>SUM($O$41:O140)+0</f>
        <v>3.5251953279106735E-3</v>
      </c>
      <c r="Q140" s="6">
        <f t="shared" si="23"/>
        <v>-3.093379064738308E-6</v>
      </c>
      <c r="R140" s="4">
        <f>SUM($Q$41:Q140)*0.1+$T$8</f>
        <v>5.2033104676308441E-5</v>
      </c>
      <c r="S140" s="4">
        <f>SUM($R$41:R140)+0</f>
        <v>6.2292811907690513E-3</v>
      </c>
      <c r="T140">
        <f t="shared" si="29"/>
        <v>6.4150742052911008E-5</v>
      </c>
      <c r="U140">
        <f t="shared" si="30"/>
        <v>7.1575796365525909E-3</v>
      </c>
      <c r="W140" s="1"/>
    </row>
    <row r="141" spans="1:23" x14ac:dyDescent="0.3">
      <c r="A141" s="8"/>
      <c r="B141">
        <f t="shared" si="31"/>
        <v>9.9999999999999805</v>
      </c>
      <c r="C141">
        <f t="shared" si="16"/>
        <v>-367.55259694786133</v>
      </c>
      <c r="D141">
        <f t="shared" si="17"/>
        <v>-381.9718634205488</v>
      </c>
      <c r="E141" s="2">
        <f t="shared" si="18"/>
        <v>-84.501218852390608</v>
      </c>
      <c r="F141">
        <f t="shared" si="19"/>
        <v>0</v>
      </c>
      <c r="G141">
        <f t="shared" si="20"/>
        <v>-845.01218852390446</v>
      </c>
      <c r="H141">
        <f t="shared" si="21"/>
        <v>3819.7186342054806</v>
      </c>
      <c r="I141" s="2">
        <f t="shared" si="24"/>
        <v>3912.0705570388859</v>
      </c>
      <c r="J141" s="43">
        <f t="shared" si="25"/>
        <v>391.20705570388935</v>
      </c>
      <c r="K141">
        <f t="shared" si="26"/>
        <v>9.7285213574531753</v>
      </c>
      <c r="L141">
        <f t="shared" si="27"/>
        <v>3.040162924204123E-2</v>
      </c>
      <c r="M141" s="43">
        <f t="shared" si="28"/>
        <v>9.7286638640465064</v>
      </c>
      <c r="N141" s="6">
        <f t="shared" si="22"/>
        <v>6.9124109157319051E-7</v>
      </c>
      <c r="O141" s="4">
        <f>SUM($N$41:N141)*0.1+$N$8</f>
        <v>3.7590767512444615E-5</v>
      </c>
      <c r="P141" s="4">
        <f>SUM($O$41:O141)+0</f>
        <v>3.5627860954231183E-3</v>
      </c>
      <c r="Q141" s="6">
        <f t="shared" si="23"/>
        <v>-3.1246253179174827E-6</v>
      </c>
      <c r="R141" s="4">
        <f>SUM($Q$41:Q141)*0.1+$T$8</f>
        <v>5.1720642144516691E-5</v>
      </c>
      <c r="S141" s="4">
        <f>SUM($R$41:R141)+0</f>
        <v>6.2810018329135676E-3</v>
      </c>
      <c r="T141">
        <f t="shared" si="29"/>
        <v>6.3938178156840053E-5</v>
      </c>
      <c r="U141">
        <f t="shared" si="30"/>
        <v>7.2211099414704874E-3</v>
      </c>
      <c r="W141" s="1"/>
    </row>
    <row r="142" spans="1:23" x14ac:dyDescent="0.3">
      <c r="A142" s="8"/>
      <c r="B142">
        <f t="shared" si="31"/>
        <v>10.09999999999998</v>
      </c>
      <c r="C142">
        <f t="shared" si="16"/>
        <v>-367.55259694786133</v>
      </c>
      <c r="D142">
        <f t="shared" si="17"/>
        <v>-381.9718634205488</v>
      </c>
      <c r="E142" s="2">
        <f t="shared" si="18"/>
        <v>-84.501218852390608</v>
      </c>
      <c r="F142">
        <f t="shared" si="19"/>
        <v>0</v>
      </c>
      <c r="G142">
        <f t="shared" si="20"/>
        <v>-853.46231040914347</v>
      </c>
      <c r="H142">
        <f t="shared" si="21"/>
        <v>3857.9158205475351</v>
      </c>
      <c r="I142" s="2">
        <f t="shared" si="24"/>
        <v>3951.1912626092749</v>
      </c>
      <c r="J142" s="43">
        <f t="shared" si="25"/>
        <v>391.20705570388935</v>
      </c>
      <c r="K142">
        <f t="shared" si="26"/>
        <v>9.8258065710277069</v>
      </c>
      <c r="L142">
        <f t="shared" si="27"/>
        <v>3.040162924204123E-2</v>
      </c>
      <c r="M142" s="43">
        <f t="shared" si="28"/>
        <v>9.8259476666850301</v>
      </c>
      <c r="N142" s="6">
        <f t="shared" si="22"/>
        <v>6.9815350248892239E-7</v>
      </c>
      <c r="O142" s="4">
        <f>SUM($N$41:N142)*0.1+$N$8</f>
        <v>3.766058286269351E-5</v>
      </c>
      <c r="P142" s="4">
        <f>SUM($O$41:O142)+0</f>
        <v>3.6004466782858118E-3</v>
      </c>
      <c r="Q142" s="6">
        <f t="shared" si="23"/>
        <v>-3.1558715710966575E-6</v>
      </c>
      <c r="R142" s="4">
        <f>SUM($Q$41:Q142)*0.1+$T$8</f>
        <v>5.1405054987407029E-5</v>
      </c>
      <c r="S142" s="4">
        <f>SUM($R$41:R142)+0</f>
        <v>6.3324068879009746E-3</v>
      </c>
      <c r="T142">
        <f t="shared" si="29"/>
        <v>6.372440019188995E-5</v>
      </c>
      <c r="U142">
        <f t="shared" si="30"/>
        <v>7.2844075446885205E-3</v>
      </c>
      <c r="W142" s="1"/>
    </row>
    <row r="143" spans="1:23" x14ac:dyDescent="0.3">
      <c r="A143" s="8"/>
      <c r="B143">
        <f t="shared" si="31"/>
        <v>10.19999999999998</v>
      </c>
      <c r="C143">
        <f t="shared" si="16"/>
        <v>-367.55259694786133</v>
      </c>
      <c r="D143">
        <f t="shared" si="17"/>
        <v>-381.9718634205488</v>
      </c>
      <c r="E143" s="2">
        <f t="shared" si="18"/>
        <v>-84.501218852390608</v>
      </c>
      <c r="F143">
        <f t="shared" si="19"/>
        <v>0</v>
      </c>
      <c r="G143">
        <f t="shared" si="20"/>
        <v>-861.91243229438248</v>
      </c>
      <c r="H143">
        <f t="shared" si="21"/>
        <v>3896.11300688959</v>
      </c>
      <c r="I143" s="2">
        <f t="shared" si="24"/>
        <v>3990.3119681796638</v>
      </c>
      <c r="J143" s="43">
        <f t="shared" si="25"/>
        <v>391.20705570388935</v>
      </c>
      <c r="K143">
        <f t="shared" si="26"/>
        <v>9.9230917846022386</v>
      </c>
      <c r="L143">
        <f t="shared" si="27"/>
        <v>3.040162924204123E-2</v>
      </c>
      <c r="M143" s="43">
        <f t="shared" si="28"/>
        <v>9.9232314969883753</v>
      </c>
      <c r="N143" s="6">
        <f t="shared" si="22"/>
        <v>7.0506591340465426E-7</v>
      </c>
      <c r="O143" s="4">
        <f>SUM($N$41:N143)*0.1+$N$8</f>
        <v>3.7731089454033978E-5</v>
      </c>
      <c r="P143" s="4">
        <f>SUM($O$41:O143)+0</f>
        <v>3.6381777677398459E-3</v>
      </c>
      <c r="Q143" s="6">
        <f t="shared" si="23"/>
        <v>-3.1871178242758323E-6</v>
      </c>
      <c r="R143" s="4">
        <f>SUM($Q$41:Q143)*0.1+$T$8</f>
        <v>5.1086343204979442E-5</v>
      </c>
      <c r="S143" s="4">
        <f>SUM($R$41:R143)+0</f>
        <v>6.3834932311059543E-3</v>
      </c>
      <c r="T143">
        <f t="shared" si="29"/>
        <v>6.3509444757809552E-5</v>
      </c>
      <c r="U143">
        <f t="shared" si="30"/>
        <v>7.3474705376239532E-3</v>
      </c>
      <c r="W143" s="1"/>
    </row>
    <row r="144" spans="1:23" x14ac:dyDescent="0.3">
      <c r="A144" s="8"/>
      <c r="B144">
        <f t="shared" si="31"/>
        <v>10.299999999999979</v>
      </c>
      <c r="C144">
        <f t="shared" si="16"/>
        <v>-367.55259694786133</v>
      </c>
      <c r="D144">
        <f t="shared" si="17"/>
        <v>-381.9718634205488</v>
      </c>
      <c r="E144" s="2">
        <f t="shared" si="18"/>
        <v>-84.501218852390608</v>
      </c>
      <c r="F144">
        <f t="shared" si="19"/>
        <v>0</v>
      </c>
      <c r="G144">
        <f t="shared" si="20"/>
        <v>-870.3625541796215</v>
      </c>
      <c r="H144">
        <f t="shared" si="21"/>
        <v>3934.3101932316449</v>
      </c>
      <c r="I144" s="2">
        <f t="shared" si="24"/>
        <v>4029.4326737500528</v>
      </c>
      <c r="J144" s="43">
        <f t="shared" si="25"/>
        <v>391.20705570388935</v>
      </c>
      <c r="K144">
        <f t="shared" si="26"/>
        <v>10.02037699817677</v>
      </c>
      <c r="L144">
        <f t="shared" si="27"/>
        <v>3.040162924204123E-2</v>
      </c>
      <c r="M144" s="43">
        <f t="shared" si="28"/>
        <v>10.020515354150794</v>
      </c>
      <c r="N144" s="6">
        <f t="shared" si="22"/>
        <v>7.1197832432038614E-7</v>
      </c>
      <c r="O144" s="4">
        <f>SUM($N$41:N144)*0.1+$N$8</f>
        <v>3.7802287286466014E-5</v>
      </c>
      <c r="P144" s="4">
        <f>SUM($O$41:O144)+0</f>
        <v>3.6759800550263118E-3</v>
      </c>
      <c r="Q144" s="6">
        <f t="shared" si="23"/>
        <v>-3.2183640774550075E-6</v>
      </c>
      <c r="R144" s="4">
        <f>SUM($Q$41:Q144)*0.1+$T$8</f>
        <v>5.0764506797233944E-5</v>
      </c>
      <c r="S144" s="4">
        <f>SUM($R$41:R144)+0</f>
        <v>6.4342577379031879E-3</v>
      </c>
      <c r="T144">
        <f t="shared" si="29"/>
        <v>6.3293349369858136E-5</v>
      </c>
      <c r="U144">
        <f t="shared" si="30"/>
        <v>7.4102970252695197E-3</v>
      </c>
      <c r="W144" s="1"/>
    </row>
    <row r="145" spans="1:23" x14ac:dyDescent="0.3">
      <c r="A145" s="8"/>
      <c r="B145">
        <f t="shared" si="31"/>
        <v>10.399999999999979</v>
      </c>
      <c r="C145">
        <f t="shared" si="16"/>
        <v>-367.55259694786133</v>
      </c>
      <c r="D145">
        <f t="shared" si="17"/>
        <v>-381.9718634205488</v>
      </c>
      <c r="E145" s="2">
        <f t="shared" si="18"/>
        <v>-84.501218852390608</v>
      </c>
      <c r="F145">
        <f t="shared" si="19"/>
        <v>0</v>
      </c>
      <c r="G145">
        <f t="shared" si="20"/>
        <v>-878.81267606486051</v>
      </c>
      <c r="H145">
        <f t="shared" si="21"/>
        <v>3972.5073795736994</v>
      </c>
      <c r="I145" s="2">
        <f t="shared" si="24"/>
        <v>4068.5533793204413</v>
      </c>
      <c r="J145" s="43">
        <f t="shared" si="25"/>
        <v>391.20705570388935</v>
      </c>
      <c r="K145">
        <f t="shared" si="26"/>
        <v>10.117662211751302</v>
      </c>
      <c r="L145">
        <f t="shared" si="27"/>
        <v>3.040162924204123E-2</v>
      </c>
      <c r="M145" s="43">
        <f t="shared" si="28"/>
        <v>10.117799237397525</v>
      </c>
      <c r="N145" s="6">
        <f t="shared" si="22"/>
        <v>7.1889073523611802E-7</v>
      </c>
      <c r="O145" s="4">
        <f>SUM($N$41:N145)*0.1+$N$8</f>
        <v>3.7874176359989624E-5</v>
      </c>
      <c r="P145" s="4">
        <f>SUM($O$41:O145)+0</f>
        <v>3.7138542313863016E-3</v>
      </c>
      <c r="Q145" s="6">
        <f t="shared" si="23"/>
        <v>-3.2496103306341818E-6</v>
      </c>
      <c r="R145" s="4">
        <f>SUM($Q$41:Q145)*0.1+$T$8</f>
        <v>5.0439545764170526E-5</v>
      </c>
      <c r="S145" s="4">
        <f>SUM($R$41:R145)+0</f>
        <v>6.484697283667358E-3</v>
      </c>
      <c r="T145">
        <f t="shared" si="29"/>
        <v>6.307615248129398E-5</v>
      </c>
      <c r="U145">
        <f t="shared" si="30"/>
        <v>7.4728851264279951E-3</v>
      </c>
      <c r="W145" s="1"/>
    </row>
    <row r="146" spans="1:23" x14ac:dyDescent="0.3">
      <c r="A146" s="8"/>
      <c r="B146">
        <f t="shared" si="31"/>
        <v>10.499999999999979</v>
      </c>
      <c r="C146">
        <f t="shared" si="16"/>
        <v>-367.55259694786133</v>
      </c>
      <c r="D146">
        <f t="shared" si="17"/>
        <v>-381.9718634205488</v>
      </c>
      <c r="E146" s="2">
        <f t="shared" si="18"/>
        <v>-84.501218852390608</v>
      </c>
      <c r="F146">
        <f t="shared" si="19"/>
        <v>0</v>
      </c>
      <c r="G146">
        <f t="shared" si="20"/>
        <v>-887.26279795009953</v>
      </c>
      <c r="H146">
        <f t="shared" si="21"/>
        <v>4010.7045659157543</v>
      </c>
      <c r="I146" s="2">
        <f t="shared" si="24"/>
        <v>4107.6740848908303</v>
      </c>
      <c r="J146" s="43">
        <f t="shared" si="25"/>
        <v>391.20705570388935</v>
      </c>
      <c r="K146">
        <f t="shared" si="26"/>
        <v>10.214947425325834</v>
      </c>
      <c r="L146">
        <f t="shared" si="27"/>
        <v>3.040162924204123E-2</v>
      </c>
      <c r="M146" s="43">
        <f t="shared" si="28"/>
        <v>10.215083145983325</v>
      </c>
      <c r="N146" s="6">
        <f t="shared" si="22"/>
        <v>7.258031461518499E-7</v>
      </c>
      <c r="O146" s="4">
        <f>SUM($N$41:N146)*0.1+$N$8</f>
        <v>3.7946756674604809E-5</v>
      </c>
      <c r="P146" s="4">
        <f>SUM($O$41:O146)+0</f>
        <v>3.7518009880609065E-3</v>
      </c>
      <c r="Q146" s="6">
        <f t="shared" si="23"/>
        <v>-3.2808565838133566E-6</v>
      </c>
      <c r="R146" s="4">
        <f>SUM($Q$41:Q146)*0.1+$T$8</f>
        <v>5.0111460105789191E-5</v>
      </c>
      <c r="S146" s="4">
        <f>SUM($R$41:R146)+0</f>
        <v>6.5348087437731468E-3</v>
      </c>
      <c r="T146">
        <f t="shared" si="29"/>
        <v>6.2857893506351018E-5</v>
      </c>
      <c r="U146">
        <f t="shared" si="30"/>
        <v>7.5352329739503589E-3</v>
      </c>
      <c r="W146" s="1"/>
    </row>
    <row r="147" spans="1:23" x14ac:dyDescent="0.3">
      <c r="A147" s="8"/>
      <c r="B147">
        <f t="shared" si="31"/>
        <v>10.599999999999978</v>
      </c>
      <c r="C147">
        <f t="shared" si="16"/>
        <v>-367.55259694786133</v>
      </c>
      <c r="D147">
        <f t="shared" si="17"/>
        <v>-381.9718634205488</v>
      </c>
      <c r="E147" s="2">
        <f t="shared" si="18"/>
        <v>-84.501218852390608</v>
      </c>
      <c r="F147">
        <f t="shared" si="19"/>
        <v>0</v>
      </c>
      <c r="G147">
        <f t="shared" si="20"/>
        <v>-895.71291983533865</v>
      </c>
      <c r="H147">
        <f t="shared" si="21"/>
        <v>4048.9017522578092</v>
      </c>
      <c r="I147" s="2">
        <f t="shared" si="24"/>
        <v>4146.7947904612192</v>
      </c>
      <c r="J147" s="43">
        <f t="shared" si="25"/>
        <v>391.20705570388935</v>
      </c>
      <c r="K147">
        <f t="shared" si="26"/>
        <v>10.312232638900365</v>
      </c>
      <c r="L147">
        <f t="shared" si="27"/>
        <v>3.040162924204123E-2</v>
      </c>
      <c r="M147" s="43">
        <f t="shared" si="28"/>
        <v>10.312367079191068</v>
      </c>
      <c r="N147" s="6">
        <f t="shared" si="22"/>
        <v>7.3271555706758189E-7</v>
      </c>
      <c r="O147" s="4">
        <f>SUM($N$41:N147)*0.1+$N$8</f>
        <v>3.8020028230311567E-5</v>
      </c>
      <c r="P147" s="4">
        <f>SUM($O$41:O147)+0</f>
        <v>3.789821016291218E-3</v>
      </c>
      <c r="Q147" s="6">
        <f t="shared" si="23"/>
        <v>-3.3121028369925318E-6</v>
      </c>
      <c r="R147" s="4">
        <f>SUM($Q$41:Q147)*0.1+$T$8</f>
        <v>4.9780249822089937E-5</v>
      </c>
      <c r="S147" s="4">
        <f>SUM($R$41:R147)+0</f>
        <v>6.5845889935952371E-3</v>
      </c>
      <c r="T147">
        <f t="shared" si="29"/>
        <v>6.2638612843703484E-5</v>
      </c>
      <c r="U147">
        <f t="shared" si="30"/>
        <v>7.5973387149776426E-3</v>
      </c>
      <c r="W147" s="1"/>
    </row>
    <row r="148" spans="1:23" x14ac:dyDescent="0.3">
      <c r="A148" s="8"/>
      <c r="B148">
        <f t="shared" si="31"/>
        <v>10.699999999999978</v>
      </c>
      <c r="C148">
        <f t="shared" si="16"/>
        <v>-367.55259694786133</v>
      </c>
      <c r="D148">
        <f t="shared" si="17"/>
        <v>-381.9718634205488</v>
      </c>
      <c r="E148" s="2">
        <f t="shared" si="18"/>
        <v>-84.501218852390608</v>
      </c>
      <c r="F148">
        <f t="shared" si="19"/>
        <v>0</v>
      </c>
      <c r="G148">
        <f t="shared" si="20"/>
        <v>-904.16304172057767</v>
      </c>
      <c r="H148">
        <f t="shared" si="21"/>
        <v>4087.0989385998637</v>
      </c>
      <c r="I148" s="2">
        <f t="shared" si="24"/>
        <v>4185.9154960316073</v>
      </c>
      <c r="J148" s="43">
        <f t="shared" si="25"/>
        <v>391.20705570388935</v>
      </c>
      <c r="K148">
        <f t="shared" si="26"/>
        <v>10.409517852474895</v>
      </c>
      <c r="L148">
        <f t="shared" si="27"/>
        <v>3.040162924204123E-2</v>
      </c>
      <c r="M148" s="43">
        <f t="shared" si="28"/>
        <v>10.409651036330434</v>
      </c>
      <c r="N148" s="6">
        <f t="shared" si="22"/>
        <v>7.3962796798331377E-7</v>
      </c>
      <c r="O148" s="4">
        <f>SUM($N$41:N148)*0.1+$N$8</f>
        <v>3.80939910271099E-5</v>
      </c>
      <c r="P148" s="4">
        <f>SUM($O$41:O148)+0</f>
        <v>3.8279150073183281E-3</v>
      </c>
      <c r="Q148" s="6">
        <f t="shared" si="23"/>
        <v>-3.3433490901717061E-6</v>
      </c>
      <c r="R148" s="4">
        <f>SUM($Q$41:Q148)*0.1+$T$8</f>
        <v>4.9445914913072764E-5</v>
      </c>
      <c r="S148" s="4">
        <f>SUM($R$41:R148)+0</f>
        <v>6.6340349085083098E-3</v>
      </c>
      <c r="T148">
        <f t="shared" si="29"/>
        <v>6.2418351900417576E-5</v>
      </c>
      <c r="U148">
        <f t="shared" si="30"/>
        <v>7.6592005111865121E-3</v>
      </c>
      <c r="W148" s="1"/>
    </row>
    <row r="149" spans="1:23" x14ac:dyDescent="0.3">
      <c r="A149" s="8"/>
      <c r="B149">
        <f t="shared" si="31"/>
        <v>10.799999999999978</v>
      </c>
      <c r="C149">
        <f t="shared" si="16"/>
        <v>-367.55259694786133</v>
      </c>
      <c r="D149">
        <f t="shared" si="17"/>
        <v>-381.9718634205488</v>
      </c>
      <c r="E149" s="2">
        <f t="shared" si="18"/>
        <v>-84.501218852390608</v>
      </c>
      <c r="F149">
        <f t="shared" si="19"/>
        <v>0</v>
      </c>
      <c r="G149">
        <f t="shared" si="20"/>
        <v>-912.61316360581668</v>
      </c>
      <c r="H149">
        <f t="shared" si="21"/>
        <v>4125.2961249419186</v>
      </c>
      <c r="I149" s="2">
        <f t="shared" si="24"/>
        <v>4225.0362016019963</v>
      </c>
      <c r="J149" s="43">
        <f t="shared" si="25"/>
        <v>391.20705570388935</v>
      </c>
      <c r="K149">
        <f t="shared" si="26"/>
        <v>10.506803066049427</v>
      </c>
      <c r="L149">
        <f t="shared" si="27"/>
        <v>3.040162924204123E-2</v>
      </c>
      <c r="M149" s="43">
        <f t="shared" si="28"/>
        <v>10.506935016736676</v>
      </c>
      <c r="N149" s="6">
        <f t="shared" si="22"/>
        <v>7.4654037889904565E-7</v>
      </c>
      <c r="O149" s="4">
        <f>SUM($N$41:N149)*0.1+$N$8</f>
        <v>3.8168645064999806E-5</v>
      </c>
      <c r="P149" s="4">
        <f>SUM($O$41:O149)+0</f>
        <v>3.8660836523833281E-3</v>
      </c>
      <c r="Q149" s="6">
        <f t="shared" si="23"/>
        <v>-3.3745953433508813E-6</v>
      </c>
      <c r="R149" s="4">
        <f>SUM($Q$41:Q149)*0.1+$T$8</f>
        <v>4.910845537873768E-5</v>
      </c>
      <c r="S149" s="4">
        <f>SUM($R$41:R149)+0</f>
        <v>6.6831433638870471E-3</v>
      </c>
      <c r="T149">
        <f t="shared" si="29"/>
        <v>6.2197153116387924E-5</v>
      </c>
      <c r="U149">
        <f t="shared" si="30"/>
        <v>7.7208165390386715E-3</v>
      </c>
      <c r="W149" s="1"/>
    </row>
    <row r="150" spans="1:23" x14ac:dyDescent="0.3">
      <c r="A150" s="8"/>
      <c r="B150">
        <f t="shared" si="31"/>
        <v>10.899999999999977</v>
      </c>
      <c r="C150">
        <f t="shared" si="16"/>
        <v>-367.55259694786133</v>
      </c>
      <c r="D150">
        <f t="shared" si="17"/>
        <v>-381.9718634205488</v>
      </c>
      <c r="E150" s="2">
        <f t="shared" si="18"/>
        <v>-84.501218852390608</v>
      </c>
      <c r="F150">
        <f t="shared" si="19"/>
        <v>0</v>
      </c>
      <c r="G150">
        <f t="shared" si="20"/>
        <v>-921.06328549105569</v>
      </c>
      <c r="H150">
        <f t="shared" si="21"/>
        <v>4163.4933112839735</v>
      </c>
      <c r="I150" s="2">
        <f t="shared" si="24"/>
        <v>4264.1569071723852</v>
      </c>
      <c r="J150" s="43">
        <f t="shared" si="25"/>
        <v>391.20705570388935</v>
      </c>
      <c r="K150">
        <f t="shared" si="26"/>
        <v>10.60408827962396</v>
      </c>
      <c r="L150">
        <f t="shared" si="27"/>
        <v>3.040162924204123E-2</v>
      </c>
      <c r="M150" s="43">
        <f t="shared" si="28"/>
        <v>10.604219019769442</v>
      </c>
      <c r="N150" s="6">
        <f t="shared" si="22"/>
        <v>7.5345278981477753E-7</v>
      </c>
      <c r="O150" s="4">
        <f>SUM($N$41:N150)*0.1+$N$8</f>
        <v>3.824399034398128E-5</v>
      </c>
      <c r="P150" s="4">
        <f>SUM($O$41:O150)+0</f>
        <v>3.9043276427273093E-3</v>
      </c>
      <c r="Q150" s="6">
        <f t="shared" si="23"/>
        <v>-3.405841596530056E-6</v>
      </c>
      <c r="R150" s="4">
        <f>SUM($Q$41:Q150)*0.1+$T$8</f>
        <v>4.876787121908467E-5</v>
      </c>
      <c r="S150" s="4">
        <f>SUM($R$41:R150)+0</f>
        <v>6.7319112351061318E-3</v>
      </c>
      <c r="T150">
        <f t="shared" si="29"/>
        <v>6.1975059989255034E-5</v>
      </c>
      <c r="U150">
        <f t="shared" si="30"/>
        <v>7.7821849900341451E-3</v>
      </c>
      <c r="W150" s="1"/>
    </row>
    <row r="151" spans="1:23" x14ac:dyDescent="0.3">
      <c r="A151" s="8"/>
      <c r="B151">
        <f t="shared" si="31"/>
        <v>10.999999999999977</v>
      </c>
      <c r="C151">
        <f t="shared" si="16"/>
        <v>-367.55259694786133</v>
      </c>
      <c r="D151">
        <f t="shared" si="17"/>
        <v>-381.9718634205488</v>
      </c>
      <c r="E151" s="2">
        <f t="shared" si="18"/>
        <v>-84.501218852390608</v>
      </c>
      <c r="F151">
        <f t="shared" si="19"/>
        <v>0</v>
      </c>
      <c r="G151">
        <f t="shared" si="20"/>
        <v>-929.51340737629471</v>
      </c>
      <c r="H151">
        <f t="shared" si="21"/>
        <v>4201.6904976260275</v>
      </c>
      <c r="I151" s="2">
        <f t="shared" si="24"/>
        <v>4303.2776127427733</v>
      </c>
      <c r="J151" s="43">
        <f t="shared" si="25"/>
        <v>391.20705570388935</v>
      </c>
      <c r="K151">
        <f t="shared" si="26"/>
        <v>10.701373493198489</v>
      </c>
      <c r="L151">
        <f t="shared" si="27"/>
        <v>3.040162924204123E-2</v>
      </c>
      <c r="M151" s="43">
        <f t="shared" si="28"/>
        <v>10.701503044811647</v>
      </c>
      <c r="N151" s="6">
        <f t="shared" si="22"/>
        <v>7.6036520073050941E-7</v>
      </c>
      <c r="O151" s="4">
        <f>SUM($N$41:N151)*0.1+$N$8</f>
        <v>3.8320026864054335E-5</v>
      </c>
      <c r="P151" s="4">
        <f>SUM($O$41:O151)+0</f>
        <v>3.9426476695913638E-3</v>
      </c>
      <c r="Q151" s="6">
        <f t="shared" si="23"/>
        <v>-3.4370878497092304E-6</v>
      </c>
      <c r="R151" s="4">
        <f>SUM($Q$41:Q151)*0.1+$T$8</f>
        <v>4.8424162434113749E-5</v>
      </c>
      <c r="S151" s="4">
        <f>SUM($R$41:R151)+0</f>
        <v>6.7803353975402457E-3</v>
      </c>
      <c r="T151">
        <f t="shared" si="29"/>
        <v>6.1752117099798934E-5</v>
      </c>
      <c r="U151">
        <f t="shared" si="30"/>
        <v>7.8433040709685268E-3</v>
      </c>
      <c r="W151" s="1"/>
    </row>
    <row r="152" spans="1:23" x14ac:dyDescent="0.3">
      <c r="A152" s="8"/>
      <c r="B152">
        <f t="shared" si="31"/>
        <v>11.099999999999977</v>
      </c>
      <c r="C152">
        <f t="shared" si="16"/>
        <v>-367.55259694786133</v>
      </c>
      <c r="D152">
        <f t="shared" si="17"/>
        <v>-381.9718634205488</v>
      </c>
      <c r="E152" s="2">
        <f t="shared" si="18"/>
        <v>-84.501218852390608</v>
      </c>
      <c r="F152">
        <f t="shared" si="19"/>
        <v>0</v>
      </c>
      <c r="G152">
        <f t="shared" si="20"/>
        <v>-937.96352926153372</v>
      </c>
      <c r="H152">
        <f t="shared" si="21"/>
        <v>4239.8876839680825</v>
      </c>
      <c r="I152" s="2">
        <f t="shared" si="24"/>
        <v>4342.3983183131631</v>
      </c>
      <c r="J152" s="43">
        <f t="shared" si="25"/>
        <v>391.20705570388935</v>
      </c>
      <c r="K152">
        <f t="shared" si="26"/>
        <v>10.798658706773024</v>
      </c>
      <c r="L152">
        <f t="shared" si="27"/>
        <v>3.040162924204123E-2</v>
      </c>
      <c r="M152" s="43">
        <f t="shared" si="28"/>
        <v>10.798787091268471</v>
      </c>
      <c r="N152" s="6">
        <f t="shared" si="22"/>
        <v>7.6727761164624129E-7</v>
      </c>
      <c r="O152" s="4">
        <f>SUM($N$41:N152)*0.1+$N$8</f>
        <v>3.8396754625218958E-5</v>
      </c>
      <c r="P152" s="4">
        <f>SUM($O$41:O152)+0</f>
        <v>3.9810444242165824E-3</v>
      </c>
      <c r="Q152" s="6">
        <f t="shared" si="23"/>
        <v>-3.4683341028884051E-6</v>
      </c>
      <c r="R152" s="4">
        <f>SUM($Q$41:Q152)*0.1+$T$8</f>
        <v>4.807732902382491E-5</v>
      </c>
      <c r="S152" s="4">
        <f>SUM($R$41:R152)+0</f>
        <v>6.8284127265640709E-3</v>
      </c>
      <c r="T152">
        <f t="shared" si="29"/>
        <v>6.1528370137802201E-5</v>
      </c>
      <c r="U152">
        <f t="shared" si="30"/>
        <v>7.9041720041942484E-3</v>
      </c>
      <c r="W152" s="1"/>
    </row>
    <row r="153" spans="1:23" x14ac:dyDescent="0.3">
      <c r="A153" s="8"/>
      <c r="B153">
        <f t="shared" si="31"/>
        <v>11.199999999999976</v>
      </c>
      <c r="C153">
        <f t="shared" si="16"/>
        <v>-367.55259694786133</v>
      </c>
      <c r="D153">
        <f t="shared" si="17"/>
        <v>-381.9718634205488</v>
      </c>
      <c r="E153" s="2">
        <f t="shared" si="18"/>
        <v>-84.501218852390608</v>
      </c>
      <c r="F153">
        <f t="shared" si="19"/>
        <v>0</v>
      </c>
      <c r="G153">
        <f t="shared" si="20"/>
        <v>-946.41365114677285</v>
      </c>
      <c r="H153">
        <f t="shared" si="21"/>
        <v>4278.0848703101374</v>
      </c>
      <c r="I153" s="2">
        <f t="shared" si="24"/>
        <v>4381.5190238835521</v>
      </c>
      <c r="J153" s="43">
        <f t="shared" si="25"/>
        <v>391.20705570388935</v>
      </c>
      <c r="K153">
        <f t="shared" si="26"/>
        <v>10.895943920347555</v>
      </c>
      <c r="L153">
        <f t="shared" si="27"/>
        <v>3.040162924204123E-2</v>
      </c>
      <c r="M153" s="43">
        <f t="shared" si="28"/>
        <v>10.896071158566309</v>
      </c>
      <c r="N153" s="6">
        <f t="shared" si="22"/>
        <v>7.7419002256197327E-7</v>
      </c>
      <c r="O153" s="4">
        <f>SUM($N$41:N153)*0.1+$N$8</f>
        <v>3.8474173627475154E-5</v>
      </c>
      <c r="P153" s="4">
        <f>SUM($O$41:O153)+0</f>
        <v>4.0195185978440578E-3</v>
      </c>
      <c r="Q153" s="6">
        <f t="shared" si="23"/>
        <v>-3.4995803560675799E-6</v>
      </c>
      <c r="R153" s="4">
        <f>SUM($Q$41:Q153)*0.1+$T$8</f>
        <v>4.7727370988218152E-5</v>
      </c>
      <c r="S153" s="4">
        <f>SUM($R$41:R153)+0</f>
        <v>6.8761400975522894E-3</v>
      </c>
      <c r="T153">
        <f t="shared" si="29"/>
        <v>6.1303865928374475E-5</v>
      </c>
      <c r="U153">
        <f t="shared" si="30"/>
        <v>7.9647870278859723E-3</v>
      </c>
      <c r="W153" s="1"/>
    </row>
    <row r="154" spans="1:23" x14ac:dyDescent="0.3">
      <c r="A154" s="8"/>
      <c r="B154">
        <f t="shared" si="31"/>
        <v>11.299999999999976</v>
      </c>
      <c r="C154">
        <f t="shared" si="16"/>
        <v>-367.55259694786133</v>
      </c>
      <c r="D154">
        <f t="shared" si="17"/>
        <v>-381.9718634205488</v>
      </c>
      <c r="E154" s="2">
        <f t="shared" si="18"/>
        <v>-84.501218852390608</v>
      </c>
      <c r="F154">
        <f t="shared" si="19"/>
        <v>0</v>
      </c>
      <c r="G154">
        <f t="shared" si="20"/>
        <v>-954.86377303201186</v>
      </c>
      <c r="H154">
        <f t="shared" si="21"/>
        <v>4316.2820566521923</v>
      </c>
      <c r="I154" s="2">
        <f t="shared" si="24"/>
        <v>4420.6397294539411</v>
      </c>
      <c r="J154" s="43">
        <f t="shared" si="25"/>
        <v>391.20705570388935</v>
      </c>
      <c r="K154">
        <f t="shared" si="26"/>
        <v>10.993229133922087</v>
      </c>
      <c r="L154">
        <f t="shared" si="27"/>
        <v>3.040162924204123E-2</v>
      </c>
      <c r="M154" s="43">
        <f t="shared" si="28"/>
        <v>10.99335524615188</v>
      </c>
      <c r="N154" s="6">
        <f t="shared" si="22"/>
        <v>7.8110243347770515E-7</v>
      </c>
      <c r="O154" s="4">
        <f>SUM($N$41:N154)*0.1+$N$8</f>
        <v>3.8552283870822925E-5</v>
      </c>
      <c r="P154" s="4">
        <f>SUM($O$41:O154)+0</f>
        <v>4.0580708817148804E-3</v>
      </c>
      <c r="Q154" s="6">
        <f t="shared" si="23"/>
        <v>-3.5308266092467551E-6</v>
      </c>
      <c r="R154" s="4">
        <f>SUM($Q$41:Q154)*0.1+$T$8</f>
        <v>4.7374288327293475E-5</v>
      </c>
      <c r="S154" s="4">
        <f>SUM($R$41:R154)+0</f>
        <v>6.923514385879583E-3</v>
      </c>
      <c r="T154">
        <f t="shared" si="29"/>
        <v>6.1078652458727739E-5</v>
      </c>
      <c r="U154">
        <f t="shared" si="30"/>
        <v>8.0251473963101581E-3</v>
      </c>
      <c r="W154" s="1"/>
    </row>
    <row r="155" spans="1:23" x14ac:dyDescent="0.3">
      <c r="A155" s="8"/>
      <c r="B155">
        <f t="shared" si="31"/>
        <v>11.399999999999975</v>
      </c>
      <c r="C155">
        <f t="shared" si="16"/>
        <v>-367.55259694786133</v>
      </c>
      <c r="D155">
        <f t="shared" si="17"/>
        <v>-381.9718634205488</v>
      </c>
      <c r="E155" s="2">
        <f t="shared" si="18"/>
        <v>-84.501218852390608</v>
      </c>
      <c r="F155">
        <f t="shared" si="19"/>
        <v>0</v>
      </c>
      <c r="G155">
        <f t="shared" si="20"/>
        <v>-963.31389491725088</v>
      </c>
      <c r="H155">
        <f t="shared" si="21"/>
        <v>4354.4792429942472</v>
      </c>
      <c r="I155" s="2">
        <f t="shared" si="24"/>
        <v>4459.7604350243291</v>
      </c>
      <c r="J155" s="43">
        <f t="shared" si="25"/>
        <v>391.20705570388935</v>
      </c>
      <c r="K155">
        <f t="shared" si="26"/>
        <v>11.090514347496617</v>
      </c>
      <c r="L155">
        <f t="shared" si="27"/>
        <v>3.040162924204123E-2</v>
      </c>
      <c r="M155" s="43">
        <f t="shared" si="28"/>
        <v>11.090639353491305</v>
      </c>
      <c r="N155" s="6">
        <f t="shared" si="22"/>
        <v>7.8801484439343703E-7</v>
      </c>
      <c r="O155" s="4">
        <f>SUM($N$41:N155)*0.1+$N$8</f>
        <v>3.863108535526227E-5</v>
      </c>
      <c r="P155" s="4">
        <f>SUM($O$41:O155)+0</f>
        <v>4.0967019670701431E-3</v>
      </c>
      <c r="Q155" s="6">
        <f t="shared" si="23"/>
        <v>-3.5620728624259299E-6</v>
      </c>
      <c r="R155" s="4">
        <f>SUM($Q$41:Q155)*0.1+$T$8</f>
        <v>4.701808104105088E-5</v>
      </c>
      <c r="S155" s="4">
        <f>SUM($R$41:R155)+0</f>
        <v>6.9705324669206339E-3</v>
      </c>
      <c r="T155">
        <f t="shared" si="29"/>
        <v>6.0852778905390896E-5</v>
      </c>
      <c r="U155">
        <f t="shared" si="30"/>
        <v>8.0852513800988915E-3</v>
      </c>
      <c r="W155" s="1"/>
    </row>
    <row r="156" spans="1:23" x14ac:dyDescent="0.3">
      <c r="A156" s="8"/>
      <c r="B156">
        <f t="shared" si="31"/>
        <v>11.499999999999975</v>
      </c>
      <c r="C156">
        <f t="shared" si="16"/>
        <v>-367.55259694786133</v>
      </c>
      <c r="D156">
        <f t="shared" si="17"/>
        <v>-381.9718634205488</v>
      </c>
      <c r="E156" s="2">
        <f t="shared" si="18"/>
        <v>-84.501218852390608</v>
      </c>
      <c r="F156">
        <f t="shared" si="19"/>
        <v>0</v>
      </c>
      <c r="G156">
        <f t="shared" si="20"/>
        <v>-971.76401680248989</v>
      </c>
      <c r="H156">
        <f t="shared" si="21"/>
        <v>4392.6764293363021</v>
      </c>
      <c r="I156" s="2">
        <f t="shared" si="24"/>
        <v>4498.8811405947181</v>
      </c>
      <c r="J156" s="43">
        <f t="shared" si="25"/>
        <v>391.20705570388935</v>
      </c>
      <c r="K156">
        <f t="shared" si="26"/>
        <v>11.187799561071149</v>
      </c>
      <c r="L156">
        <f t="shared" si="27"/>
        <v>3.040162924204123E-2</v>
      </c>
      <c r="M156" s="43">
        <f t="shared" si="28"/>
        <v>11.18792348006928</v>
      </c>
      <c r="N156" s="6">
        <f t="shared" si="22"/>
        <v>7.9492725530916891E-7</v>
      </c>
      <c r="O156" s="4">
        <f>SUM($N$41:N156)*0.1+$N$8</f>
        <v>3.8710578080793189E-5</v>
      </c>
      <c r="P156" s="4">
        <f>SUM($O$41:O156)+0</f>
        <v>4.1354125451509363E-3</v>
      </c>
      <c r="Q156" s="6">
        <f t="shared" si="23"/>
        <v>-3.593319115605105E-6</v>
      </c>
      <c r="R156" s="4">
        <f>SUM($Q$41:Q156)*0.1+$T$8</f>
        <v>4.6658749129490374E-5</v>
      </c>
      <c r="S156" s="4">
        <f>SUM($R$41:R156)+0</f>
        <v>7.0171912160501239E-3</v>
      </c>
      <c r="T156">
        <f t="shared" si="29"/>
        <v>6.0626295661848782E-5</v>
      </c>
      <c r="U156">
        <f t="shared" si="30"/>
        <v>8.1450972665280518E-3</v>
      </c>
      <c r="W156" s="1"/>
    </row>
    <row r="157" spans="1:23" x14ac:dyDescent="0.3">
      <c r="A157" s="8"/>
      <c r="B157">
        <f t="shared" si="31"/>
        <v>11.599999999999975</v>
      </c>
      <c r="C157">
        <f t="shared" si="16"/>
        <v>-367.55259694786133</v>
      </c>
      <c r="D157">
        <f t="shared" si="17"/>
        <v>-381.9718634205488</v>
      </c>
      <c r="E157" s="2">
        <f t="shared" si="18"/>
        <v>-84.501218852390608</v>
      </c>
      <c r="F157">
        <f t="shared" si="19"/>
        <v>0</v>
      </c>
      <c r="G157">
        <f t="shared" si="20"/>
        <v>-980.21413868772891</v>
      </c>
      <c r="H157">
        <f t="shared" si="21"/>
        <v>4430.8736156783561</v>
      </c>
      <c r="I157" s="2">
        <f t="shared" si="24"/>
        <v>4538.0018461651061</v>
      </c>
      <c r="J157" s="43">
        <f t="shared" si="25"/>
        <v>391.20705570388935</v>
      </c>
      <c r="K157">
        <f t="shared" si="26"/>
        <v>11.285084774645679</v>
      </c>
      <c r="L157">
        <f t="shared" si="27"/>
        <v>3.040162924204123E-2</v>
      </c>
      <c r="M157" s="43">
        <f t="shared" si="28"/>
        <v>11.285207625388264</v>
      </c>
      <c r="N157" s="6">
        <f t="shared" si="22"/>
        <v>8.0183966622490079E-7</v>
      </c>
      <c r="O157" s="4">
        <f>SUM($N$41:N157)*0.1+$N$8</f>
        <v>3.8790762047415675E-5</v>
      </c>
      <c r="P157" s="4">
        <f>SUM($O$41:O157)+0</f>
        <v>4.1742033071983523E-3</v>
      </c>
      <c r="Q157" s="6">
        <f t="shared" si="23"/>
        <v>-3.624565368784279E-6</v>
      </c>
      <c r="R157" s="4">
        <f>SUM($Q$41:Q157)*0.1+$T$8</f>
        <v>4.6296292592611942E-5</v>
      </c>
      <c r="S157" s="4">
        <f>SUM($R$41:R157)+0</f>
        <v>7.0634875086427358E-3</v>
      </c>
      <c r="T157">
        <f t="shared" si="29"/>
        <v>6.0399254366589324E-5</v>
      </c>
      <c r="U157">
        <f t="shared" si="30"/>
        <v>8.2046833597999164E-3</v>
      </c>
      <c r="W157" s="1"/>
    </row>
    <row r="158" spans="1:23" x14ac:dyDescent="0.3">
      <c r="A158" s="8"/>
      <c r="B158">
        <f t="shared" si="31"/>
        <v>11.699999999999974</v>
      </c>
      <c r="C158">
        <f t="shared" si="16"/>
        <v>-367.55259694786133</v>
      </c>
      <c r="D158">
        <f t="shared" si="17"/>
        <v>-381.9718634205488</v>
      </c>
      <c r="E158" s="2">
        <f t="shared" si="18"/>
        <v>-84.501218852390608</v>
      </c>
      <c r="F158">
        <f t="shared" si="19"/>
        <v>0</v>
      </c>
      <c r="G158">
        <f t="shared" si="20"/>
        <v>-988.66426057296792</v>
      </c>
      <c r="H158">
        <f t="shared" si="21"/>
        <v>4469.0708020204111</v>
      </c>
      <c r="I158" s="2">
        <f t="shared" si="24"/>
        <v>4577.1225517354951</v>
      </c>
      <c r="J158" s="43">
        <f t="shared" si="25"/>
        <v>391.20705570388935</v>
      </c>
      <c r="K158">
        <f t="shared" si="26"/>
        <v>11.382369988220212</v>
      </c>
      <c r="L158">
        <f t="shared" si="27"/>
        <v>3.040162924204123E-2</v>
      </c>
      <c r="M158" s="43">
        <f t="shared" si="28"/>
        <v>11.382491788967736</v>
      </c>
      <c r="N158" s="6">
        <f t="shared" si="22"/>
        <v>8.0875207714063267E-7</v>
      </c>
      <c r="O158" s="4">
        <f>SUM($N$41:N158)*0.1+$N$8</f>
        <v>3.8871637255129743E-5</v>
      </c>
      <c r="P158" s="4">
        <f>SUM($O$41:O158)+0</f>
        <v>4.2130749444534822E-3</v>
      </c>
      <c r="Q158" s="6">
        <f t="shared" si="23"/>
        <v>-3.6558116219634537E-6</v>
      </c>
      <c r="R158" s="4">
        <f>SUM($Q$41:Q158)*0.1+$T$8</f>
        <v>4.5930711430415598E-5</v>
      </c>
      <c r="S158" s="4">
        <f>SUM($R$41:R158)+0</f>
        <v>7.1094182200731517E-3</v>
      </c>
      <c r="T158">
        <f t="shared" si="29"/>
        <v>6.0171707931539559E-5</v>
      </c>
      <c r="U158">
        <f t="shared" si="30"/>
        <v>8.2640079813302344E-3</v>
      </c>
      <c r="W158" s="1"/>
    </row>
    <row r="159" spans="1:23" x14ac:dyDescent="0.3">
      <c r="A159" s="8"/>
      <c r="B159">
        <f t="shared" si="31"/>
        <v>11.799999999999974</v>
      </c>
      <c r="C159">
        <f t="shared" si="16"/>
        <v>-367.55259694786133</v>
      </c>
      <c r="D159">
        <f t="shared" si="17"/>
        <v>-381.9718634205488</v>
      </c>
      <c r="E159" s="2">
        <f t="shared" si="18"/>
        <v>-84.501218852390608</v>
      </c>
      <c r="F159">
        <f t="shared" si="19"/>
        <v>0</v>
      </c>
      <c r="G159">
        <f t="shared" si="20"/>
        <v>-997.11438245820693</v>
      </c>
      <c r="H159">
        <f t="shared" si="21"/>
        <v>4507.267988362466</v>
      </c>
      <c r="I159" s="2">
        <f t="shared" si="24"/>
        <v>4616.243257305885</v>
      </c>
      <c r="J159" s="43">
        <f t="shared" si="25"/>
        <v>391.20705570388935</v>
      </c>
      <c r="K159">
        <f t="shared" si="26"/>
        <v>11.479655201794746</v>
      </c>
      <c r="L159">
        <f t="shared" si="27"/>
        <v>3.040162924204123E-2</v>
      </c>
      <c r="M159" s="43">
        <f t="shared" si="28"/>
        <v>11.47977597034345</v>
      </c>
      <c r="N159" s="6">
        <f t="shared" si="22"/>
        <v>8.1566448805636455E-7</v>
      </c>
      <c r="O159" s="4">
        <f>SUM($N$41:N159)*0.1+$N$8</f>
        <v>3.8953203703935377E-5</v>
      </c>
      <c r="P159" s="4">
        <f>SUM($O$41:O159)+0</f>
        <v>4.2520281481574175E-3</v>
      </c>
      <c r="Q159" s="6">
        <f t="shared" si="23"/>
        <v>-3.6870578751426289E-6</v>
      </c>
      <c r="R159" s="4">
        <f>SUM($Q$41:Q159)*0.1+$T$8</f>
        <v>4.5562005642901336E-5</v>
      </c>
      <c r="S159" s="4">
        <f>SUM($R$41:R159)+0</f>
        <v>7.1549802257160526E-3</v>
      </c>
      <c r="T159">
        <f t="shared" si="29"/>
        <v>5.9943710570868548E-5</v>
      </c>
      <c r="U159">
        <f t="shared" si="30"/>
        <v>8.3230694700399278E-3</v>
      </c>
      <c r="W159" s="1"/>
    </row>
    <row r="160" spans="1:23" x14ac:dyDescent="0.3">
      <c r="A160" s="8"/>
      <c r="B160">
        <f t="shared" si="31"/>
        <v>11.899999999999974</v>
      </c>
      <c r="C160">
        <f t="shared" si="16"/>
        <v>-367.55259694786133</v>
      </c>
      <c r="D160">
        <f t="shared" si="17"/>
        <v>-381.9718634205488</v>
      </c>
      <c r="E160" s="2">
        <f t="shared" si="18"/>
        <v>-84.501218852390608</v>
      </c>
      <c r="F160">
        <f t="shared" si="19"/>
        <v>0</v>
      </c>
      <c r="G160">
        <f t="shared" si="20"/>
        <v>-1005.5645043434461</v>
      </c>
      <c r="H160">
        <f t="shared" si="21"/>
        <v>4545.4651747045209</v>
      </c>
      <c r="I160" s="2">
        <f t="shared" si="24"/>
        <v>4655.363962876273</v>
      </c>
      <c r="J160" s="43">
        <f t="shared" si="25"/>
        <v>391.20705570388935</v>
      </c>
      <c r="K160">
        <f t="shared" si="26"/>
        <v>11.576940415369275</v>
      </c>
      <c r="L160">
        <f t="shared" si="27"/>
        <v>3.040162924204123E-2</v>
      </c>
      <c r="M160" s="43">
        <f t="shared" si="28"/>
        <v>11.577060169066767</v>
      </c>
      <c r="N160" s="6">
        <f t="shared" si="22"/>
        <v>8.2257689897209654E-7</v>
      </c>
      <c r="O160" s="4">
        <f>SUM($N$41:N160)*0.1+$N$8</f>
        <v>3.9035461393832586E-5</v>
      </c>
      <c r="P160" s="4">
        <f>SUM($O$41:O160)+0</f>
        <v>4.2910636095512501E-3</v>
      </c>
      <c r="Q160" s="6">
        <f t="shared" si="23"/>
        <v>-3.7183041283218037E-6</v>
      </c>
      <c r="R160" s="4">
        <f>SUM($Q$41:Q160)*0.1+$T$8</f>
        <v>4.5190175230069156E-5</v>
      </c>
      <c r="S160" s="4">
        <f>SUM($R$41:R160)+0</f>
        <v>7.2001704009461215E-3</v>
      </c>
      <c r="T160">
        <f t="shared" si="29"/>
        <v>5.971531783013258E-5</v>
      </c>
      <c r="U160">
        <f t="shared" si="30"/>
        <v>8.3818661826514287E-3</v>
      </c>
      <c r="W160" s="1"/>
    </row>
    <row r="161" spans="1:23" x14ac:dyDescent="0.3">
      <c r="A161" s="8"/>
      <c r="B161">
        <f t="shared" si="31"/>
        <v>11.999999999999973</v>
      </c>
      <c r="C161">
        <f t="shared" si="16"/>
        <v>-367.55259694786133</v>
      </c>
      <c r="D161">
        <f t="shared" si="17"/>
        <v>-381.9718634205488</v>
      </c>
      <c r="E161" s="2">
        <f t="shared" si="18"/>
        <v>-84.501218852390608</v>
      </c>
      <c r="F161">
        <f t="shared" si="19"/>
        <v>0</v>
      </c>
      <c r="G161">
        <f t="shared" si="20"/>
        <v>-1014.0146262286851</v>
      </c>
      <c r="H161">
        <f t="shared" si="21"/>
        <v>4583.6623610465758</v>
      </c>
      <c r="I161" s="2">
        <f t="shared" si="24"/>
        <v>4694.484668446662</v>
      </c>
      <c r="J161" s="43">
        <f t="shared" si="25"/>
        <v>391.20705570388935</v>
      </c>
      <c r="K161">
        <f t="shared" si="26"/>
        <v>11.674225628943807</v>
      </c>
      <c r="L161">
        <f t="shared" si="27"/>
        <v>3.040162924204123E-2</v>
      </c>
      <c r="M161" s="43">
        <f t="shared" si="28"/>
        <v>11.674344384704014</v>
      </c>
      <c r="N161" s="6">
        <f t="shared" si="22"/>
        <v>8.2948930988782842E-7</v>
      </c>
      <c r="O161" s="4">
        <f>SUM($N$41:N161)*0.1+$N$8</f>
        <v>3.9118410324821369E-5</v>
      </c>
      <c r="P161" s="4">
        <f>SUM($O$41:O161)+0</f>
        <v>4.3301820198760714E-3</v>
      </c>
      <c r="Q161" s="6">
        <f t="shared" si="23"/>
        <v>-3.7495503815009789E-6</v>
      </c>
      <c r="R161" s="4">
        <f>SUM($Q$41:Q161)*0.1+$T$8</f>
        <v>4.4815220191919057E-5</v>
      </c>
      <c r="S161" s="4">
        <f>SUM($R$41:R161)+0</f>
        <v>7.2449856211380401E-3</v>
      </c>
      <c r="T161">
        <f t="shared" si="29"/>
        <v>5.9486586615734483E-5</v>
      </c>
      <c r="U161">
        <f t="shared" si="30"/>
        <v>8.440396493989779E-3</v>
      </c>
      <c r="W161" s="1"/>
    </row>
    <row r="162" spans="1:23" x14ac:dyDescent="0.3">
      <c r="A162" s="8"/>
      <c r="B162">
        <f t="shared" si="31"/>
        <v>12.099999999999973</v>
      </c>
      <c r="C162">
        <f t="shared" si="16"/>
        <v>-367.55259694786133</v>
      </c>
      <c r="D162">
        <f t="shared" si="17"/>
        <v>-381.9718634205488</v>
      </c>
      <c r="E162" s="2">
        <f t="shared" si="18"/>
        <v>-84.501218852390608</v>
      </c>
      <c r="F162">
        <f t="shared" si="19"/>
        <v>0</v>
      </c>
      <c r="G162">
        <f t="shared" si="20"/>
        <v>-1022.4647481139241</v>
      </c>
      <c r="H162">
        <f t="shared" si="21"/>
        <v>4621.8595473886298</v>
      </c>
      <c r="I162" s="2">
        <f t="shared" si="24"/>
        <v>4733.6053740170501</v>
      </c>
      <c r="J162" s="43">
        <f t="shared" si="25"/>
        <v>391.20705570388935</v>
      </c>
      <c r="K162">
        <f t="shared" si="26"/>
        <v>11.771510842518337</v>
      </c>
      <c r="L162">
        <f t="shared" si="27"/>
        <v>3.040162924204123E-2</v>
      </c>
      <c r="M162" s="43">
        <f t="shared" si="28"/>
        <v>11.771628616835841</v>
      </c>
      <c r="N162" s="6">
        <f t="shared" si="22"/>
        <v>8.364017208035603E-7</v>
      </c>
      <c r="O162" s="4">
        <f>SUM($N$41:N162)*0.1+$N$8</f>
        <v>3.9202050496901726E-5</v>
      </c>
      <c r="P162" s="4">
        <f>SUM($O$41:O162)+0</f>
        <v>4.3693840703729735E-3</v>
      </c>
      <c r="Q162" s="6">
        <f t="shared" si="23"/>
        <v>-3.7807966346801528E-6</v>
      </c>
      <c r="R162" s="4">
        <f>SUM($Q$41:Q162)*0.1+$T$8</f>
        <v>4.443714052845104E-5</v>
      </c>
      <c r="S162" s="4">
        <f>SUM($R$41:R162)+0</f>
        <v>7.2894227616664914E-3</v>
      </c>
      <c r="T162">
        <f t="shared" si="29"/>
        <v>5.9257575224665906E-5</v>
      </c>
      <c r="U162">
        <f t="shared" si="30"/>
        <v>8.4986587972885833E-3</v>
      </c>
      <c r="W162" s="1"/>
    </row>
    <row r="163" spans="1:23" x14ac:dyDescent="0.3">
      <c r="A163" s="8"/>
      <c r="B163">
        <f t="shared" si="31"/>
        <v>12.199999999999973</v>
      </c>
      <c r="C163">
        <f t="shared" si="16"/>
        <v>-367.55259694786133</v>
      </c>
      <c r="D163">
        <f t="shared" si="17"/>
        <v>-381.9718634205488</v>
      </c>
      <c r="E163" s="2">
        <f t="shared" si="18"/>
        <v>-84.501218852390608</v>
      </c>
      <c r="F163">
        <f t="shared" si="19"/>
        <v>0</v>
      </c>
      <c r="G163">
        <f t="shared" si="20"/>
        <v>-1030.9148699991631</v>
      </c>
      <c r="H163">
        <f t="shared" si="21"/>
        <v>4660.0567337306848</v>
      </c>
      <c r="I163" s="2">
        <f t="shared" si="24"/>
        <v>4772.7260795874399</v>
      </c>
      <c r="J163" s="43">
        <f t="shared" si="25"/>
        <v>391.20705570388935</v>
      </c>
      <c r="K163">
        <f t="shared" si="26"/>
        <v>11.86879605609287</v>
      </c>
      <c r="L163">
        <f t="shared" si="27"/>
        <v>3.040162924204123E-2</v>
      </c>
      <c r="M163" s="43">
        <f t="shared" si="28"/>
        <v>11.868912865056656</v>
      </c>
      <c r="N163" s="6">
        <f t="shared" si="22"/>
        <v>8.4331413171929218E-7</v>
      </c>
      <c r="O163" s="4">
        <f>SUM($N$41:N163)*0.1+$N$8</f>
        <v>3.9286381910073651E-5</v>
      </c>
      <c r="P163" s="4">
        <f>SUM($O$41:O163)+0</f>
        <v>4.4086704522830469E-3</v>
      </c>
      <c r="Q163" s="6">
        <f t="shared" si="23"/>
        <v>-3.812042887859328E-6</v>
      </c>
      <c r="R163" s="4">
        <f>SUM($Q$41:Q163)*0.1+$T$8</f>
        <v>4.4055936239665111E-5</v>
      </c>
      <c r="S163" s="4">
        <f>SUM($R$41:R163)+0</f>
        <v>7.3334786979061565E-3</v>
      </c>
      <c r="T163">
        <f t="shared" si="29"/>
        <v>5.9028343374497643E-5</v>
      </c>
      <c r="U163">
        <f t="shared" si="30"/>
        <v>8.5566515045008684E-3</v>
      </c>
      <c r="W163" s="1"/>
    </row>
    <row r="164" spans="1:23" x14ac:dyDescent="0.3">
      <c r="A164" s="8"/>
      <c r="B164">
        <f t="shared" si="31"/>
        <v>12.299999999999972</v>
      </c>
      <c r="C164">
        <f t="shared" si="16"/>
        <v>-367.55259694786133</v>
      </c>
      <c r="D164">
        <f t="shared" si="17"/>
        <v>-381.9718634205488</v>
      </c>
      <c r="E164" s="2">
        <f t="shared" si="18"/>
        <v>-84.501218852390608</v>
      </c>
      <c r="F164">
        <f t="shared" si="19"/>
        <v>0</v>
      </c>
      <c r="G164">
        <f t="shared" si="20"/>
        <v>-1039.3649918844021</v>
      </c>
      <c r="H164">
        <f t="shared" si="21"/>
        <v>4698.2539200727397</v>
      </c>
      <c r="I164" s="2">
        <f t="shared" si="24"/>
        <v>4811.846785157828</v>
      </c>
      <c r="J164" s="43">
        <f t="shared" si="25"/>
        <v>391.20705570388935</v>
      </c>
      <c r="K164">
        <f t="shared" si="26"/>
        <v>11.9660812696674</v>
      </c>
      <c r="L164">
        <f t="shared" si="27"/>
        <v>3.040162924204123E-2</v>
      </c>
      <c r="M164" s="43">
        <f t="shared" si="28"/>
        <v>11.966197128974047</v>
      </c>
      <c r="N164" s="6">
        <f t="shared" si="22"/>
        <v>8.5022654263502406E-7</v>
      </c>
      <c r="O164" s="4">
        <f>SUM($N$41:N164)*0.1+$N$8</f>
        <v>3.9371404564337156E-5</v>
      </c>
      <c r="P164" s="4">
        <f>SUM($O$41:O164)+0</f>
        <v>4.4480418568473836E-3</v>
      </c>
      <c r="Q164" s="6">
        <f t="shared" si="23"/>
        <v>-3.8432891410385023E-6</v>
      </c>
      <c r="R164" s="4">
        <f>SUM($Q$41:Q164)*0.1+$T$8</f>
        <v>4.3671607325561257E-5</v>
      </c>
      <c r="S164" s="4">
        <f>SUM($R$41:R164)+0</f>
        <v>7.3771503052317174E-3</v>
      </c>
      <c r="T164">
        <f t="shared" si="29"/>
        <v>5.8798952233579167E-5</v>
      </c>
      <c r="U164">
        <f t="shared" si="30"/>
        <v>8.6143730466149843E-3</v>
      </c>
      <c r="W164" s="1"/>
    </row>
    <row r="165" spans="1:23" x14ac:dyDescent="0.3">
      <c r="A165" s="8"/>
      <c r="B165">
        <f t="shared" si="31"/>
        <v>12.399999999999972</v>
      </c>
      <c r="C165">
        <f t="shared" si="16"/>
        <v>-367.55259694786133</v>
      </c>
      <c r="D165">
        <f t="shared" si="17"/>
        <v>-381.9718634205488</v>
      </c>
      <c r="E165" s="2">
        <f t="shared" si="18"/>
        <v>-84.501218852390608</v>
      </c>
      <c r="F165">
        <f t="shared" si="19"/>
        <v>0</v>
      </c>
      <c r="G165">
        <f t="shared" si="20"/>
        <v>-1047.8151137696411</v>
      </c>
      <c r="H165">
        <f t="shared" si="21"/>
        <v>4736.4511064147946</v>
      </c>
      <c r="I165" s="2">
        <f t="shared" si="24"/>
        <v>4850.9674907282169</v>
      </c>
      <c r="J165" s="43">
        <f t="shared" si="25"/>
        <v>391.20705570388935</v>
      </c>
      <c r="K165">
        <f t="shared" si="26"/>
        <v>12.063366483241934</v>
      </c>
      <c r="L165">
        <f t="shared" si="27"/>
        <v>3.040162924204123E-2</v>
      </c>
      <c r="M165" s="43">
        <f t="shared" si="28"/>
        <v>12.06348140820827</v>
      </c>
      <c r="N165" s="6">
        <f t="shared" si="22"/>
        <v>8.5713895355075593E-7</v>
      </c>
      <c r="O165" s="4">
        <f>SUM($N$41:N165)*0.1+$N$8</f>
        <v>3.9457118459692236E-5</v>
      </c>
      <c r="P165" s="4">
        <f>SUM($O$41:O165)+0</f>
        <v>4.4874989753070759E-3</v>
      </c>
      <c r="Q165" s="6">
        <f t="shared" si="23"/>
        <v>-3.8745353942176775E-6</v>
      </c>
      <c r="R165" s="4">
        <f>SUM($Q$41:Q165)*0.1+$T$8</f>
        <v>4.3284153786139491E-5</v>
      </c>
      <c r="S165" s="4">
        <f>SUM($R$41:R165)+0</f>
        <v>7.4204344590178568E-3</v>
      </c>
      <c r="T165">
        <f t="shared" si="29"/>
        <v>5.8569464451404705E-5</v>
      </c>
      <c r="U165">
        <f t="shared" si="30"/>
        <v>8.6718218739755999E-3</v>
      </c>
      <c r="W165" s="1"/>
    </row>
    <row r="166" spans="1:23" x14ac:dyDescent="0.3">
      <c r="A166" s="8"/>
      <c r="B166">
        <f t="shared" si="31"/>
        <v>12.499999999999972</v>
      </c>
      <c r="C166">
        <f t="shared" si="16"/>
        <v>-367.55259694786133</v>
      </c>
      <c r="D166">
        <f t="shared" si="17"/>
        <v>-381.9718634205488</v>
      </c>
      <c r="E166" s="2">
        <f t="shared" si="18"/>
        <v>-84.501218852390608</v>
      </c>
      <c r="F166">
        <f t="shared" si="19"/>
        <v>0</v>
      </c>
      <c r="G166">
        <f t="shared" si="20"/>
        <v>-1056.2652356548801</v>
      </c>
      <c r="H166">
        <f t="shared" si="21"/>
        <v>4774.6482927568495</v>
      </c>
      <c r="I166" s="2">
        <f t="shared" si="24"/>
        <v>4890.0881962986059</v>
      </c>
      <c r="J166" s="43">
        <f t="shared" si="25"/>
        <v>391.20705570388935</v>
      </c>
      <c r="K166">
        <f t="shared" si="26"/>
        <v>12.160651696816466</v>
      </c>
      <c r="L166">
        <f t="shared" si="27"/>
        <v>3.040162924204123E-2</v>
      </c>
      <c r="M166" s="43">
        <f t="shared" si="28"/>
        <v>12.160765702391725</v>
      </c>
      <c r="N166" s="6">
        <f t="shared" si="22"/>
        <v>8.6405136446648781E-7</v>
      </c>
      <c r="O166" s="4">
        <f>SUM($N$41:N166)*0.1+$N$8</f>
        <v>3.9543523596138883E-5</v>
      </c>
      <c r="P166" s="4">
        <f>SUM($O$41:O166)+0</f>
        <v>4.527042498903215E-3</v>
      </c>
      <c r="Q166" s="6">
        <f t="shared" si="23"/>
        <v>-3.9057816473968527E-6</v>
      </c>
      <c r="R166" s="4">
        <f>SUM($Q$41:Q166)*0.1+$T$8</f>
        <v>4.2893575621399813E-5</v>
      </c>
      <c r="S166" s="4">
        <f>SUM($R$41:R166)+0</f>
        <v>7.4633280346392567E-3</v>
      </c>
      <c r="T166">
        <f t="shared" si="29"/>
        <v>5.8339944189098575E-5</v>
      </c>
      <c r="U166">
        <f t="shared" si="30"/>
        <v>8.7289964566098967E-3</v>
      </c>
      <c r="W166" s="1"/>
    </row>
    <row r="167" spans="1:23" x14ac:dyDescent="0.3">
      <c r="A167" s="8"/>
      <c r="B167">
        <f t="shared" si="31"/>
        <v>12.599999999999971</v>
      </c>
      <c r="C167">
        <f t="shared" si="16"/>
        <v>-367.55259694786133</v>
      </c>
      <c r="D167">
        <f t="shared" si="17"/>
        <v>-381.9718634205488</v>
      </c>
      <c r="E167" s="2">
        <f t="shared" si="18"/>
        <v>-84.501218852390608</v>
      </c>
      <c r="F167">
        <f t="shared" si="19"/>
        <v>0</v>
      </c>
      <c r="G167">
        <f t="shared" si="20"/>
        <v>-1064.7153575401192</v>
      </c>
      <c r="H167">
        <f t="shared" si="21"/>
        <v>4812.8454790989035</v>
      </c>
      <c r="I167" s="2">
        <f t="shared" si="24"/>
        <v>4929.2089018689949</v>
      </c>
      <c r="J167" s="43">
        <f t="shared" si="25"/>
        <v>391.20705570388935</v>
      </c>
      <c r="K167">
        <f t="shared" si="26"/>
        <v>12.257936910390997</v>
      </c>
      <c r="L167">
        <f t="shared" si="27"/>
        <v>3.040162924204123E-2</v>
      </c>
      <c r="M167" s="43">
        <f t="shared" si="28"/>
        <v>12.258050011168486</v>
      </c>
      <c r="N167" s="6">
        <f t="shared" si="22"/>
        <v>8.7096377538221969E-7</v>
      </c>
      <c r="O167" s="4">
        <f>SUM($N$41:N167)*0.1+$N$8</f>
        <v>3.9630619973677104E-5</v>
      </c>
      <c r="P167" s="4">
        <f>SUM($O$41:O167)+0</f>
        <v>4.5666731188768921E-3</v>
      </c>
      <c r="Q167" s="6">
        <f t="shared" si="23"/>
        <v>-3.937027900576027E-6</v>
      </c>
      <c r="R167" s="4">
        <f>SUM($Q$41:Q167)*0.1+$T$8</f>
        <v>4.249987283134221E-5</v>
      </c>
      <c r="S167" s="4">
        <f>SUM($R$41:R167)+0</f>
        <v>7.5058279074705992E-3</v>
      </c>
      <c r="T167">
        <f t="shared" si="29"/>
        <v>5.8110457149968059E-5</v>
      </c>
      <c r="U167">
        <f t="shared" si="30"/>
        <v>8.7858952845590692E-3</v>
      </c>
      <c r="W167" s="1"/>
    </row>
    <row r="168" spans="1:23" x14ac:dyDescent="0.3">
      <c r="A168" s="8"/>
      <c r="B168">
        <f t="shared" si="31"/>
        <v>12.699999999999971</v>
      </c>
      <c r="C168">
        <f t="shared" si="16"/>
        <v>-367.55259694786133</v>
      </c>
      <c r="D168">
        <f t="shared" si="17"/>
        <v>-381.9718634205488</v>
      </c>
      <c r="E168" s="2">
        <f t="shared" si="18"/>
        <v>-84.501218852390608</v>
      </c>
      <c r="F168">
        <f t="shared" si="19"/>
        <v>0</v>
      </c>
      <c r="G168">
        <f t="shared" si="20"/>
        <v>-1073.1654794253582</v>
      </c>
      <c r="H168">
        <f t="shared" si="21"/>
        <v>4851.0426654409584</v>
      </c>
      <c r="I168" s="2">
        <f t="shared" si="24"/>
        <v>4968.3296074393829</v>
      </c>
      <c r="J168" s="43">
        <f t="shared" si="25"/>
        <v>391.20705570388935</v>
      </c>
      <c r="K168">
        <f t="shared" si="26"/>
        <v>12.355222123965527</v>
      </c>
      <c r="L168">
        <f t="shared" si="27"/>
        <v>3.040162924204123E-2</v>
      </c>
      <c r="M168" s="43">
        <f t="shared" si="28"/>
        <v>12.355334334193833</v>
      </c>
      <c r="N168" s="6">
        <f t="shared" si="22"/>
        <v>8.7787618629795157E-7</v>
      </c>
      <c r="O168" s="4">
        <f>SUM($N$41:N168)*0.1+$N$8</f>
        <v>3.9718407592306899E-5</v>
      </c>
      <c r="P168" s="4">
        <f>SUM($O$41:O168)+0</f>
        <v>4.6063915264691986E-3</v>
      </c>
      <c r="Q168" s="6">
        <f t="shared" si="23"/>
        <v>-3.9682741537552014E-6</v>
      </c>
      <c r="R168" s="4">
        <f>SUM($Q$41:Q168)*0.1+$T$8</f>
        <v>4.2103045415966682E-5</v>
      </c>
      <c r="S168" s="4">
        <f>SUM($R$41:R168)+0</f>
        <v>7.5479309528865661E-3</v>
      </c>
      <c r="T168">
        <f t="shared" si="29"/>
        <v>5.788107061006712E-5</v>
      </c>
      <c r="U168">
        <f t="shared" si="30"/>
        <v>8.8425168682151993E-3</v>
      </c>
      <c r="W168" s="1"/>
    </row>
    <row r="169" spans="1:23" x14ac:dyDescent="0.3">
      <c r="A169" s="8"/>
      <c r="B169">
        <f t="shared" si="31"/>
        <v>12.799999999999971</v>
      </c>
      <c r="C169">
        <f t="shared" ref="C169:C232" si="32">IF(B169&lt;$G$6,$B$11,$B$11+$B$9)</f>
        <v>-367.55259694786133</v>
      </c>
      <c r="D169">
        <f t="shared" ref="D169:D232" si="33">IF(B169&lt;18, $B$12, $B$12+$B$8 )</f>
        <v>-381.9718634205488</v>
      </c>
      <c r="E169" s="2">
        <f t="shared" ref="E169:E232" si="34">IF(B169&lt;18, $B$13, $B$13+$B$10 )</f>
        <v>-84.501218852390608</v>
      </c>
      <c r="F169">
        <f t="shared" ref="F169:F232" si="35">IF(B169&lt;18,0,-$G$7*$B$8)</f>
        <v>0</v>
      </c>
      <c r="G169">
        <f t="shared" ref="G169:G232" si="36">IF(B169&lt;$G$6,    $B$13*B169,    $B$13*B169-(-B169+$G$6)*$B$10+$G$7*$B$9)</f>
        <v>-1081.6156013105972</v>
      </c>
      <c r="H169">
        <f t="shared" ref="H169:H232" si="37">IF(B169&lt;$G$6,-B169*$B$12,-B169*$B$12+(-B169+$G$6)*$B$8)</f>
        <v>4889.2398517830134</v>
      </c>
      <c r="I169" s="2">
        <f t="shared" si="24"/>
        <v>5007.4503130097719</v>
      </c>
      <c r="J169" s="43">
        <f t="shared" si="25"/>
        <v>391.20705570388935</v>
      </c>
      <c r="K169">
        <f t="shared" si="26"/>
        <v>12.452507337540059</v>
      </c>
      <c r="L169">
        <f t="shared" si="27"/>
        <v>3.040162924204123E-2</v>
      </c>
      <c r="M169" s="43">
        <f t="shared" si="28"/>
        <v>12.452618671133825</v>
      </c>
      <c r="N169" s="6">
        <f t="shared" ref="N169:N232" si="38">-G169/($G$18*$B$28)</f>
        <v>8.8478859721368345E-7</v>
      </c>
      <c r="O169" s="4">
        <f>SUM($N$41:N169)*0.1+$N$8</f>
        <v>3.9806886452028268E-5</v>
      </c>
      <c r="P169" s="4">
        <f>SUM($O$41:O169)+0</f>
        <v>4.6461984129212265E-3</v>
      </c>
      <c r="Q169" s="6">
        <f t="shared" ref="Q169:Q232" si="39">-H169/($G$18*$B$28)</f>
        <v>-3.9995204069343766E-6</v>
      </c>
      <c r="R169" s="4">
        <f>SUM($Q$41:Q169)*0.1+$T$8</f>
        <v>4.1703093375273243E-5</v>
      </c>
      <c r="S169" s="4">
        <f>SUM($R$41:R169)+0</f>
        <v>7.5896340462618395E-3</v>
      </c>
      <c r="T169">
        <f t="shared" si="29"/>
        <v>5.7651853448709091E-5</v>
      </c>
      <c r="U169">
        <f t="shared" si="30"/>
        <v>8.8988597386636323E-3</v>
      </c>
      <c r="W169" s="1"/>
    </row>
    <row r="170" spans="1:23" x14ac:dyDescent="0.3">
      <c r="A170" s="8"/>
      <c r="B170">
        <f t="shared" si="31"/>
        <v>12.89999999999997</v>
      </c>
      <c r="C170">
        <f t="shared" si="32"/>
        <v>-367.55259694786133</v>
      </c>
      <c r="D170">
        <f t="shared" si="33"/>
        <v>-381.9718634205488</v>
      </c>
      <c r="E170" s="2">
        <f t="shared" si="34"/>
        <v>-84.501218852390608</v>
      </c>
      <c r="F170">
        <f t="shared" si="35"/>
        <v>0</v>
      </c>
      <c r="G170">
        <f t="shared" si="36"/>
        <v>-1090.0657231958364</v>
      </c>
      <c r="H170">
        <f t="shared" si="37"/>
        <v>4927.4370381250683</v>
      </c>
      <c r="I170" s="2">
        <f t="shared" ref="I170:I233" si="40">SQRT(H170*H170+G170*G170)</f>
        <v>5046.5710185801609</v>
      </c>
      <c r="J170" s="43">
        <f t="shared" ref="J170:J233" si="41">SQRT(D170*D170+E170*E170)</f>
        <v>391.20705570388935</v>
      </c>
      <c r="K170">
        <f t="shared" ref="K170:K233" si="42">32*I170/(PI()*$G$11^3)</f>
        <v>12.54979255111459</v>
      </c>
      <c r="L170">
        <f t="shared" ref="L170:L233" si="43">16*J170/(PI()*$G$11^4)</f>
        <v>3.040162924204123E-2</v>
      </c>
      <c r="M170" s="43">
        <f t="shared" ref="M170:M233" si="44">SQRT(K170^2+3*L170^2)</f>
        <v>12.549903021664868</v>
      </c>
      <c r="N170" s="6">
        <f t="shared" si="38"/>
        <v>8.9170100812941554E-7</v>
      </c>
      <c r="O170" s="4">
        <f>SUM($N$41:N170)*0.1+$N$8</f>
        <v>3.9896056552841205E-5</v>
      </c>
      <c r="P170" s="4">
        <f>SUM($O$41:O170)+0</f>
        <v>4.6860944694740682E-3</v>
      </c>
      <c r="Q170" s="6">
        <f t="shared" si="39"/>
        <v>-4.0307666601135517E-6</v>
      </c>
      <c r="R170" s="4">
        <f>SUM($Q$41:Q170)*0.1+$T$8</f>
        <v>4.1300016709261891E-5</v>
      </c>
      <c r="S170" s="4">
        <f>SUM($R$41:R170)+0</f>
        <v>7.6309340629711012E-3</v>
      </c>
      <c r="T170">
        <f t="shared" ref="T170:T233" si="45">SQRT(SUMSQ(O170,R170))</f>
        <v>5.7422876178861113E-5</v>
      </c>
      <c r="U170">
        <f t="shared" ref="U170:U233" si="46">SQRT(SUMSQ(S170,P170))</f>
        <v>8.9549224480309202E-3</v>
      </c>
      <c r="W170" s="1"/>
    </row>
    <row r="171" spans="1:23" x14ac:dyDescent="0.3">
      <c r="A171" s="8"/>
      <c r="B171">
        <f t="shared" ref="B171:B234" si="47">B170+0.1</f>
        <v>12.99999999999997</v>
      </c>
      <c r="C171">
        <f t="shared" si="32"/>
        <v>-367.55259694786133</v>
      </c>
      <c r="D171">
        <f t="shared" si="33"/>
        <v>-381.9718634205488</v>
      </c>
      <c r="E171" s="2">
        <f t="shared" si="34"/>
        <v>-84.501218852390608</v>
      </c>
      <c r="F171">
        <f t="shared" si="35"/>
        <v>0</v>
      </c>
      <c r="G171">
        <f t="shared" si="36"/>
        <v>-1098.5158450810754</v>
      </c>
      <c r="H171">
        <f t="shared" si="37"/>
        <v>4965.6342244671232</v>
      </c>
      <c r="I171" s="2">
        <f t="shared" si="40"/>
        <v>5085.6917241505507</v>
      </c>
      <c r="J171" s="43">
        <f t="shared" si="41"/>
        <v>391.20705570388935</v>
      </c>
      <c r="K171">
        <f t="shared" si="42"/>
        <v>12.647077764689126</v>
      </c>
      <c r="L171">
        <f t="shared" si="43"/>
        <v>3.040162924204123E-2</v>
      </c>
      <c r="M171" s="43">
        <f t="shared" si="44"/>
        <v>12.647187385473334</v>
      </c>
      <c r="N171" s="6">
        <f t="shared" si="38"/>
        <v>8.9861341904514742E-7</v>
      </c>
      <c r="O171" s="4">
        <f>SUM($N$41:N171)*0.1+$N$8</f>
        <v>3.9985917894745723E-5</v>
      </c>
      <c r="P171" s="4">
        <f>SUM($O$41:O171)+0</f>
        <v>4.7260803873688138E-3</v>
      </c>
      <c r="Q171" s="6">
        <f t="shared" si="39"/>
        <v>-4.0620129132927261E-6</v>
      </c>
      <c r="R171" s="4">
        <f>SUM($Q$41:Q171)*0.1+$T$8</f>
        <v>4.0893815417932615E-5</v>
      </c>
      <c r="S171" s="4">
        <f>SUM($R$41:R171)+0</f>
        <v>7.6718278783890342E-3</v>
      </c>
      <c r="T171">
        <f t="shared" si="45"/>
        <v>5.7194210977347078E-5</v>
      </c>
      <c r="U171">
        <f t="shared" si="46"/>
        <v>9.0107035698384474E-3</v>
      </c>
      <c r="W171" s="1"/>
    </row>
    <row r="172" spans="1:23" x14ac:dyDescent="0.3">
      <c r="A172" s="8"/>
      <c r="B172">
        <f t="shared" si="47"/>
        <v>13.099999999999969</v>
      </c>
      <c r="C172">
        <f t="shared" si="32"/>
        <v>-367.55259694786133</v>
      </c>
      <c r="D172">
        <f t="shared" si="33"/>
        <v>-381.9718634205488</v>
      </c>
      <c r="E172" s="2">
        <f t="shared" si="34"/>
        <v>-84.501218852390608</v>
      </c>
      <c r="F172">
        <f t="shared" si="35"/>
        <v>0</v>
      </c>
      <c r="G172">
        <f t="shared" si="36"/>
        <v>-1106.9659669663145</v>
      </c>
      <c r="H172">
        <f t="shared" si="37"/>
        <v>5003.8314108091772</v>
      </c>
      <c r="I172" s="2">
        <f t="shared" si="40"/>
        <v>5124.8124297209388</v>
      </c>
      <c r="J172" s="43">
        <f t="shared" si="41"/>
        <v>391.20705570388935</v>
      </c>
      <c r="K172">
        <f t="shared" si="42"/>
        <v>12.744362978263656</v>
      </c>
      <c r="L172">
        <f t="shared" si="43"/>
        <v>3.040162924204123E-2</v>
      </c>
      <c r="M172" s="43">
        <f t="shared" si="44"/>
        <v>12.744471762255154</v>
      </c>
      <c r="N172" s="6">
        <f t="shared" si="38"/>
        <v>9.055258299608793E-7</v>
      </c>
      <c r="O172" s="4">
        <f>SUM($N$41:N172)*0.1+$N$8</f>
        <v>4.0076470477741808E-5</v>
      </c>
      <c r="P172" s="4">
        <f>SUM($O$41:O172)+0</f>
        <v>4.7661568578465556E-3</v>
      </c>
      <c r="Q172" s="6">
        <f t="shared" si="39"/>
        <v>-4.0932591664719004E-6</v>
      </c>
      <c r="R172" s="4">
        <f>SUM($Q$41:Q172)*0.1+$T$8</f>
        <v>4.0484489501285426E-5</v>
      </c>
      <c r="S172" s="4">
        <f>SUM($R$41:R172)+0</f>
        <v>7.7123123678903196E-3</v>
      </c>
      <c r="T172">
        <f t="shared" si="45"/>
        <v>5.6965931714780205E-5</v>
      </c>
      <c r="U172">
        <f t="shared" si="46"/>
        <v>9.0662016993618526E-3</v>
      </c>
      <c r="W172" s="1"/>
    </row>
    <row r="173" spans="1:23" x14ac:dyDescent="0.3">
      <c r="A173" s="8"/>
      <c r="B173">
        <f t="shared" si="47"/>
        <v>13.199999999999969</v>
      </c>
      <c r="C173">
        <f t="shared" si="32"/>
        <v>-367.55259694786133</v>
      </c>
      <c r="D173">
        <f t="shared" si="33"/>
        <v>-381.9718634205488</v>
      </c>
      <c r="E173" s="2">
        <f t="shared" si="34"/>
        <v>-84.501218852390608</v>
      </c>
      <c r="F173">
        <f t="shared" si="35"/>
        <v>0</v>
      </c>
      <c r="G173">
        <f t="shared" si="36"/>
        <v>-1115.4160888515535</v>
      </c>
      <c r="H173">
        <f t="shared" si="37"/>
        <v>5042.0285971512321</v>
      </c>
      <c r="I173" s="2">
        <f t="shared" si="40"/>
        <v>5163.9331352913277</v>
      </c>
      <c r="J173" s="43">
        <f t="shared" si="41"/>
        <v>391.20705570388935</v>
      </c>
      <c r="K173">
        <f t="shared" si="42"/>
        <v>12.841648191838187</v>
      </c>
      <c r="L173">
        <f t="shared" si="43"/>
        <v>3.040162924204123E-2</v>
      </c>
      <c r="M173" s="43">
        <f t="shared" si="44"/>
        <v>12.841756151715494</v>
      </c>
      <c r="N173" s="6">
        <f t="shared" si="38"/>
        <v>9.1243824087661118E-7</v>
      </c>
      <c r="O173" s="4">
        <f>SUM($N$41:N173)*0.1+$N$8</f>
        <v>4.0167714301829474E-5</v>
      </c>
      <c r="P173" s="4">
        <f>SUM($O$41:O173)+0</f>
        <v>4.8063245721483849E-3</v>
      </c>
      <c r="Q173" s="6">
        <f t="shared" si="39"/>
        <v>-4.1245054196510756E-6</v>
      </c>
      <c r="R173" s="4">
        <f>SUM($Q$41:Q173)*0.1+$T$8</f>
        <v>4.0072038959320326E-5</v>
      </c>
      <c r="S173" s="4">
        <f>SUM($R$41:R173)+0</f>
        <v>7.7523844068496401E-3</v>
      </c>
      <c r="T173">
        <f t="shared" si="45"/>
        <v>5.6738113985139494E-5</v>
      </c>
      <c r="U173">
        <f t="shared" si="46"/>
        <v>9.1214154539963153E-3</v>
      </c>
      <c r="W173" s="1"/>
    </row>
    <row r="174" spans="1:23" x14ac:dyDescent="0.3">
      <c r="A174" s="8"/>
      <c r="B174">
        <f t="shared" si="47"/>
        <v>13.299999999999969</v>
      </c>
      <c r="C174">
        <f t="shared" si="32"/>
        <v>-367.55259694786133</v>
      </c>
      <c r="D174">
        <f t="shared" si="33"/>
        <v>-381.9718634205488</v>
      </c>
      <c r="E174" s="2">
        <f t="shared" si="34"/>
        <v>-84.501218852390608</v>
      </c>
      <c r="F174">
        <f t="shared" si="35"/>
        <v>0</v>
      </c>
      <c r="G174">
        <f t="shared" si="36"/>
        <v>-1123.8662107367925</v>
      </c>
      <c r="H174">
        <f t="shared" si="37"/>
        <v>5080.2257834932871</v>
      </c>
      <c r="I174" s="2">
        <f t="shared" si="40"/>
        <v>5203.0538408617167</v>
      </c>
      <c r="J174" s="43">
        <f t="shared" si="41"/>
        <v>391.20705570388935</v>
      </c>
      <c r="K174">
        <f t="shared" si="42"/>
        <v>12.938933405412719</v>
      </c>
      <c r="L174">
        <f t="shared" si="43"/>
        <v>3.040162924204123E-2</v>
      </c>
      <c r="M174" s="43">
        <f t="shared" si="44"/>
        <v>12.93904055356837</v>
      </c>
      <c r="N174" s="6">
        <f t="shared" si="38"/>
        <v>9.1935065179234306E-7</v>
      </c>
      <c r="O174" s="4">
        <f>SUM($N$41:N174)*0.1+$N$8</f>
        <v>4.0259649367008707E-5</v>
      </c>
      <c r="P174" s="4">
        <f>SUM($O$41:O174)+0</f>
        <v>4.8465842215153938E-3</v>
      </c>
      <c r="Q174" s="6">
        <f t="shared" si="39"/>
        <v>-4.1557516728302508E-6</v>
      </c>
      <c r="R174" s="4">
        <f>SUM($Q$41:Q174)*0.1+$T$8</f>
        <v>3.9656463792037301E-5</v>
      </c>
      <c r="S174" s="4">
        <f>SUM($R$41:R174)+0</f>
        <v>7.7920408706416778E-3</v>
      </c>
      <c r="T174">
        <f t="shared" si="45"/>
        <v>5.6510835134898247E-5</v>
      </c>
      <c r="U174">
        <f t="shared" si="46"/>
        <v>9.1763434736278418E-3</v>
      </c>
      <c r="W174" s="1"/>
    </row>
    <row r="175" spans="1:23" x14ac:dyDescent="0.3">
      <c r="A175" s="8"/>
      <c r="B175">
        <f t="shared" si="47"/>
        <v>13.399999999999968</v>
      </c>
      <c r="C175">
        <f t="shared" si="32"/>
        <v>-367.55259694786133</v>
      </c>
      <c r="D175">
        <f t="shared" si="33"/>
        <v>-381.9718634205488</v>
      </c>
      <c r="E175" s="2">
        <f t="shared" si="34"/>
        <v>-84.501218852390608</v>
      </c>
      <c r="F175">
        <f t="shared" si="35"/>
        <v>0</v>
      </c>
      <c r="G175">
        <f t="shared" si="36"/>
        <v>-1132.3163326220315</v>
      </c>
      <c r="H175">
        <f t="shared" si="37"/>
        <v>5118.422969835342</v>
      </c>
      <c r="I175" s="2">
        <f t="shared" si="40"/>
        <v>5242.1745464321057</v>
      </c>
      <c r="J175" s="43">
        <f t="shared" si="41"/>
        <v>391.20705570388935</v>
      </c>
      <c r="K175">
        <f t="shared" si="42"/>
        <v>13.036218618987251</v>
      </c>
      <c r="L175">
        <f t="shared" si="43"/>
        <v>3.040162924204123E-2</v>
      </c>
      <c r="M175" s="43">
        <f t="shared" si="44"/>
        <v>13.036324967536348</v>
      </c>
      <c r="N175" s="6">
        <f t="shared" si="38"/>
        <v>9.2626306270807494E-7</v>
      </c>
      <c r="O175" s="4">
        <f>SUM($N$41:N175)*0.1+$N$8</f>
        <v>4.0352275673279515E-5</v>
      </c>
      <c r="P175" s="4">
        <f>SUM($O$41:O175)+0</f>
        <v>4.8869364971886736E-3</v>
      </c>
      <c r="Q175" s="6">
        <f t="shared" si="39"/>
        <v>-4.1869979260094251E-6</v>
      </c>
      <c r="R175" s="4">
        <f>SUM($Q$41:Q175)*0.1+$T$8</f>
        <v>3.9237763999436351E-5</v>
      </c>
      <c r="S175" s="4">
        <f>SUM($R$41:R175)+0</f>
        <v>7.8312786346411145E-3</v>
      </c>
      <c r="T175">
        <f t="shared" si="45"/>
        <v>5.6284174291605351E-5</v>
      </c>
      <c r="U175">
        <f t="shared" si="46"/>
        <v>9.2309844210106372E-3</v>
      </c>
      <c r="W175" s="1"/>
    </row>
    <row r="176" spans="1:23" x14ac:dyDescent="0.3">
      <c r="A176" s="8"/>
      <c r="B176">
        <f t="shared" si="47"/>
        <v>13.499999999999968</v>
      </c>
      <c r="C176">
        <f t="shared" si="32"/>
        <v>-367.55259694786133</v>
      </c>
      <c r="D176">
        <f t="shared" si="33"/>
        <v>-381.9718634205488</v>
      </c>
      <c r="E176" s="2">
        <f t="shared" si="34"/>
        <v>-84.501218852390608</v>
      </c>
      <c r="F176">
        <f t="shared" si="35"/>
        <v>0</v>
      </c>
      <c r="G176">
        <f t="shared" si="36"/>
        <v>-1140.7664545072705</v>
      </c>
      <c r="H176">
        <f t="shared" si="37"/>
        <v>5156.6201561773969</v>
      </c>
      <c r="I176" s="2">
        <f t="shared" si="40"/>
        <v>5281.2952520024946</v>
      </c>
      <c r="J176" s="43">
        <f t="shared" si="41"/>
        <v>391.20705570388935</v>
      </c>
      <c r="K176">
        <f t="shared" si="42"/>
        <v>13.133503832561782</v>
      </c>
      <c r="L176">
        <f t="shared" si="43"/>
        <v>3.040162924204123E-2</v>
      </c>
      <c r="M176" s="43">
        <f t="shared" si="44"/>
        <v>13.133609393350204</v>
      </c>
      <c r="N176" s="6">
        <f t="shared" si="38"/>
        <v>9.3317547362380682E-7</v>
      </c>
      <c r="O176" s="4">
        <f>SUM($N$41:N176)*0.1+$N$8</f>
        <v>4.0445593220641897E-5</v>
      </c>
      <c r="P176" s="4">
        <f>SUM($O$41:O176)+0</f>
        <v>4.9273820904093156E-3</v>
      </c>
      <c r="Q176" s="6">
        <f t="shared" si="39"/>
        <v>-4.2182441791886003E-6</v>
      </c>
      <c r="R176" s="4">
        <f>SUM($Q$41:Q176)*0.1+$T$8</f>
        <v>3.8815939581517489E-5</v>
      </c>
      <c r="S176" s="4">
        <f>SUM($R$41:R176)+0</f>
        <v>7.8700945742226323E-3</v>
      </c>
      <c r="T176">
        <f t="shared" si="45"/>
        <v>5.6058212391813295E-5</v>
      </c>
      <c r="U176">
        <f t="shared" si="46"/>
        <v>9.285336982150675E-3</v>
      </c>
      <c r="W176" s="1"/>
    </row>
    <row r="177" spans="1:23" x14ac:dyDescent="0.3">
      <c r="A177" s="8"/>
      <c r="B177">
        <f t="shared" si="47"/>
        <v>13.599999999999968</v>
      </c>
      <c r="C177">
        <f t="shared" si="32"/>
        <v>-367.55259694786133</v>
      </c>
      <c r="D177">
        <f t="shared" si="33"/>
        <v>-381.9718634205488</v>
      </c>
      <c r="E177" s="2">
        <f t="shared" si="34"/>
        <v>-84.501218852390608</v>
      </c>
      <c r="F177">
        <f t="shared" si="35"/>
        <v>0</v>
      </c>
      <c r="G177">
        <f t="shared" si="36"/>
        <v>-1149.2165763925095</v>
      </c>
      <c r="H177">
        <f t="shared" si="37"/>
        <v>5194.8173425194509</v>
      </c>
      <c r="I177" s="2">
        <f t="shared" si="40"/>
        <v>5320.4159575728818</v>
      </c>
      <c r="J177" s="43">
        <f t="shared" si="41"/>
        <v>391.20705570388935</v>
      </c>
      <c r="K177">
        <f t="shared" si="42"/>
        <v>13.23078904613631</v>
      </c>
      <c r="L177">
        <f t="shared" si="43"/>
        <v>3.040162924204123E-2</v>
      </c>
      <c r="M177" s="43">
        <f t="shared" si="44"/>
        <v>13.230893830748634</v>
      </c>
      <c r="N177" s="6">
        <f t="shared" si="38"/>
        <v>9.400878845395387E-7</v>
      </c>
      <c r="O177" s="4">
        <f>SUM($N$41:N177)*0.1+$N$8</f>
        <v>4.0539602009095853E-5</v>
      </c>
      <c r="P177" s="4">
        <f>SUM($O$41:O177)+0</f>
        <v>4.9679216924184118E-3</v>
      </c>
      <c r="Q177" s="6">
        <f t="shared" si="39"/>
        <v>-4.2494904323677747E-6</v>
      </c>
      <c r="R177" s="4">
        <f>SUM($Q$41:Q177)*0.1+$T$8</f>
        <v>3.8390990538280715E-5</v>
      </c>
      <c r="S177" s="4">
        <f>SUM($R$41:R177)+0</f>
        <v>7.9084855647609132E-3</v>
      </c>
      <c r="T177">
        <f t="shared" si="45"/>
        <v>5.583303220823895E-5</v>
      </c>
      <c r="U177">
        <f t="shared" si="46"/>
        <v>9.339399866695566E-3</v>
      </c>
      <c r="W177" s="1"/>
    </row>
    <row r="178" spans="1:23" x14ac:dyDescent="0.3">
      <c r="A178" s="8"/>
      <c r="B178">
        <f t="shared" si="47"/>
        <v>13.699999999999967</v>
      </c>
      <c r="C178">
        <f t="shared" si="32"/>
        <v>-367.55259694786133</v>
      </c>
      <c r="D178">
        <f t="shared" si="33"/>
        <v>-381.9718634205488</v>
      </c>
      <c r="E178" s="2">
        <f t="shared" si="34"/>
        <v>-84.501218852390608</v>
      </c>
      <c r="F178">
        <f t="shared" si="35"/>
        <v>0</v>
      </c>
      <c r="G178">
        <f t="shared" si="36"/>
        <v>-1157.6666982777485</v>
      </c>
      <c r="H178">
        <f t="shared" si="37"/>
        <v>5233.0145288615058</v>
      </c>
      <c r="I178" s="2">
        <f t="shared" si="40"/>
        <v>5359.5366631432717</v>
      </c>
      <c r="J178" s="43">
        <f t="shared" si="41"/>
        <v>391.20705570388935</v>
      </c>
      <c r="K178">
        <f t="shared" si="42"/>
        <v>13.328074259710844</v>
      </c>
      <c r="L178">
        <f t="shared" si="43"/>
        <v>3.040162924204123E-2</v>
      </c>
      <c r="M178" s="43">
        <f t="shared" si="44"/>
        <v>13.328178279477976</v>
      </c>
      <c r="N178" s="6">
        <f t="shared" si="38"/>
        <v>9.4700029545527058E-7</v>
      </c>
      <c r="O178" s="4">
        <f>SUM($N$41:N178)*0.1+$N$8</f>
        <v>4.0634302038641376E-5</v>
      </c>
      <c r="P178" s="4">
        <f>SUM($O$41:O178)+0</f>
        <v>5.0085559944570528E-3</v>
      </c>
      <c r="Q178" s="6">
        <f t="shared" si="39"/>
        <v>-4.280736685546949E-6</v>
      </c>
      <c r="R178" s="4">
        <f>SUM($Q$41:Q178)*0.1+$T$8</f>
        <v>3.7962916869726016E-5</v>
      </c>
      <c r="S178" s="4">
        <f>SUM($R$41:R178)+0</f>
        <v>7.9464484816306399E-3</v>
      </c>
      <c r="T178">
        <f t="shared" si="45"/>
        <v>5.5608718376035809E-5</v>
      </c>
      <c r="U178">
        <f t="shared" si="46"/>
        <v>9.3931718083308559E-3</v>
      </c>
      <c r="W178" s="1"/>
    </row>
    <row r="179" spans="1:23" x14ac:dyDescent="0.3">
      <c r="A179" s="8"/>
      <c r="B179">
        <f t="shared" si="47"/>
        <v>13.799999999999967</v>
      </c>
      <c r="C179">
        <f t="shared" si="32"/>
        <v>-367.55259694786133</v>
      </c>
      <c r="D179">
        <f t="shared" si="33"/>
        <v>-381.9718634205488</v>
      </c>
      <c r="E179" s="2">
        <f t="shared" si="34"/>
        <v>-84.501218852390608</v>
      </c>
      <c r="F179">
        <f t="shared" si="35"/>
        <v>0</v>
      </c>
      <c r="G179">
        <f t="shared" si="36"/>
        <v>-1166.1168201629876</v>
      </c>
      <c r="H179">
        <f t="shared" si="37"/>
        <v>5271.2117152035607</v>
      </c>
      <c r="I179" s="2">
        <f t="shared" si="40"/>
        <v>5398.6573687136606</v>
      </c>
      <c r="J179" s="43">
        <f t="shared" si="41"/>
        <v>391.20705570388935</v>
      </c>
      <c r="K179">
        <f t="shared" si="42"/>
        <v>13.425359473285377</v>
      </c>
      <c r="L179">
        <f t="shared" si="43"/>
        <v>3.040162924204123E-2</v>
      </c>
      <c r="M179" s="43">
        <f t="shared" si="44"/>
        <v>13.425462739291898</v>
      </c>
      <c r="N179" s="6">
        <f t="shared" si="38"/>
        <v>9.5391270637100236E-7</v>
      </c>
      <c r="O179" s="4">
        <f>SUM($N$41:N179)*0.1+$N$8</f>
        <v>4.0729693309278473E-5</v>
      </c>
      <c r="P179" s="4">
        <f>SUM($O$41:O179)+0</f>
        <v>5.0492856877663314E-3</v>
      </c>
      <c r="Q179" s="6">
        <f t="shared" si="39"/>
        <v>-4.3119829387261242E-6</v>
      </c>
      <c r="R179" s="4">
        <f>SUM($Q$41:Q179)*0.1+$T$8</f>
        <v>3.7531718575853405E-5</v>
      </c>
      <c r="S179" s="4">
        <f>SUM($R$41:R179)+0</f>
        <v>7.9839802002064936E-3</v>
      </c>
      <c r="T179">
        <f t="shared" si="45"/>
        <v>5.5385357418048167E-5</v>
      </c>
      <c r="U179">
        <f t="shared" si="46"/>
        <v>9.4466515651828314E-3</v>
      </c>
      <c r="W179" s="1"/>
    </row>
    <row r="180" spans="1:23" x14ac:dyDescent="0.3">
      <c r="A180" s="8"/>
      <c r="B180">
        <f t="shared" si="47"/>
        <v>13.899999999999967</v>
      </c>
      <c r="C180">
        <f t="shared" si="32"/>
        <v>-367.55259694786133</v>
      </c>
      <c r="D180">
        <f t="shared" si="33"/>
        <v>-381.9718634205488</v>
      </c>
      <c r="E180" s="2">
        <f t="shared" si="34"/>
        <v>-84.501218852390608</v>
      </c>
      <c r="F180">
        <f t="shared" si="35"/>
        <v>0</v>
      </c>
      <c r="G180">
        <f t="shared" si="36"/>
        <v>-1174.5669420482266</v>
      </c>
      <c r="H180">
        <f t="shared" si="37"/>
        <v>5309.4089015456157</v>
      </c>
      <c r="I180" s="2">
        <f t="shared" si="40"/>
        <v>5437.7780742840496</v>
      </c>
      <c r="J180" s="43">
        <f t="shared" si="41"/>
        <v>391.20705570388935</v>
      </c>
      <c r="K180">
        <f t="shared" si="42"/>
        <v>13.522644686859909</v>
      </c>
      <c r="L180">
        <f t="shared" si="43"/>
        <v>3.040162924204123E-2</v>
      </c>
      <c r="M180" s="43">
        <f t="shared" si="44"/>
        <v>13.522747209951174</v>
      </c>
      <c r="N180" s="6">
        <f t="shared" si="38"/>
        <v>9.6082511728673434E-7</v>
      </c>
      <c r="O180" s="4">
        <f>SUM($N$41:N180)*0.1+$N$8</f>
        <v>4.0825775821007151E-5</v>
      </c>
      <c r="P180" s="4">
        <f>SUM($O$41:O180)+0</f>
        <v>5.0901114635873383E-3</v>
      </c>
      <c r="Q180" s="6">
        <f t="shared" si="39"/>
        <v>-4.3432291919052994E-6</v>
      </c>
      <c r="R180" s="4">
        <f>SUM($Q$41:Q180)*0.1+$T$8</f>
        <v>3.7097395656662883E-5</v>
      </c>
      <c r="S180" s="4">
        <f>SUM($R$41:R180)+0</f>
        <v>8.0210775958631571E-3</v>
      </c>
      <c r="T180">
        <f t="shared" si="45"/>
        <v>5.5163037768909379E-5</v>
      </c>
      <c r="U180">
        <f t="shared" si="46"/>
        <v>9.4998379202279604E-3</v>
      </c>
      <c r="W180" s="1"/>
    </row>
    <row r="181" spans="1:23" x14ac:dyDescent="0.3">
      <c r="A181" s="8"/>
      <c r="B181">
        <f t="shared" si="47"/>
        <v>13.999999999999966</v>
      </c>
      <c r="C181">
        <f t="shared" si="32"/>
        <v>-367.55259694786133</v>
      </c>
      <c r="D181">
        <f t="shared" si="33"/>
        <v>-381.9718634205488</v>
      </c>
      <c r="E181" s="2">
        <f t="shared" si="34"/>
        <v>-84.501218852390608</v>
      </c>
      <c r="F181">
        <f t="shared" si="35"/>
        <v>0</v>
      </c>
      <c r="G181">
        <f t="shared" si="36"/>
        <v>-1183.0170639334656</v>
      </c>
      <c r="H181">
        <f t="shared" si="37"/>
        <v>5347.6060878876706</v>
      </c>
      <c r="I181" s="2">
        <f t="shared" si="40"/>
        <v>5476.8987798544385</v>
      </c>
      <c r="J181" s="43">
        <f t="shared" si="41"/>
        <v>391.20705570388935</v>
      </c>
      <c r="K181">
        <f t="shared" si="42"/>
        <v>13.619929900434441</v>
      </c>
      <c r="L181">
        <f t="shared" si="43"/>
        <v>3.040162924204123E-2</v>
      </c>
      <c r="M181" s="43">
        <f t="shared" si="44"/>
        <v>13.620031691223403</v>
      </c>
      <c r="N181" s="6">
        <f t="shared" si="38"/>
        <v>9.6773752820246611E-7</v>
      </c>
      <c r="O181" s="4">
        <f>SUM($N$41:N181)*0.1+$N$8</f>
        <v>4.0922549573827397E-5</v>
      </c>
      <c r="P181" s="4">
        <f>SUM($O$41:O181)+0</f>
        <v>5.1310340131611653E-3</v>
      </c>
      <c r="Q181" s="6">
        <f t="shared" si="39"/>
        <v>-4.3744754450844746E-6</v>
      </c>
      <c r="R181" s="4">
        <f>SUM($Q$41:Q181)*0.1+$T$8</f>
        <v>3.6659948112154429E-5</v>
      </c>
      <c r="S181" s="4">
        <f>SUM($R$41:R181)+0</f>
        <v>8.0577375439753116E-3</v>
      </c>
      <c r="T181">
        <f t="shared" si="45"/>
        <v>5.4941849797838219E-5</v>
      </c>
      <c r="U181">
        <f t="shared" si="46"/>
        <v>9.5527296817091018E-3</v>
      </c>
      <c r="W181" s="1"/>
    </row>
    <row r="182" spans="1:23" x14ac:dyDescent="0.3">
      <c r="A182" s="8"/>
      <c r="B182">
        <f t="shared" si="47"/>
        <v>14.099999999999966</v>
      </c>
      <c r="C182">
        <f t="shared" si="32"/>
        <v>-367.55259694786133</v>
      </c>
      <c r="D182">
        <f t="shared" si="33"/>
        <v>-381.9718634205488</v>
      </c>
      <c r="E182" s="2">
        <f t="shared" si="34"/>
        <v>-84.501218852390608</v>
      </c>
      <c r="F182">
        <f t="shared" si="35"/>
        <v>0</v>
      </c>
      <c r="G182">
        <f t="shared" si="36"/>
        <v>-1191.4671858187046</v>
      </c>
      <c r="H182">
        <f t="shared" si="37"/>
        <v>5385.8032742297255</v>
      </c>
      <c r="I182" s="2">
        <f t="shared" si="40"/>
        <v>5516.0194854248275</v>
      </c>
      <c r="J182" s="43">
        <f t="shared" si="41"/>
        <v>391.20705570388935</v>
      </c>
      <c r="K182">
        <f t="shared" si="42"/>
        <v>13.717215114008972</v>
      </c>
      <c r="L182">
        <f t="shared" si="43"/>
        <v>3.040162924204123E-2</v>
      </c>
      <c r="M182" s="43">
        <f t="shared" si="44"/>
        <v>13.717316182882785</v>
      </c>
      <c r="N182" s="6">
        <f t="shared" si="38"/>
        <v>9.746499391181981E-7</v>
      </c>
      <c r="O182" s="4">
        <f>SUM($N$41:N182)*0.1+$N$8</f>
        <v>4.1020014567739217E-5</v>
      </c>
      <c r="P182" s="4">
        <f>SUM($O$41:O182)+0</f>
        <v>5.1720540277289048E-3</v>
      </c>
      <c r="Q182" s="6">
        <f t="shared" si="39"/>
        <v>-4.4057216982636489E-6</v>
      </c>
      <c r="R182" s="4">
        <f>SUM($Q$41:Q182)*0.1+$T$8</f>
        <v>3.6219375942328063E-5</v>
      </c>
      <c r="S182" s="4">
        <f>SUM($R$41:R182)+0</f>
        <v>8.0939569199176397E-3</v>
      </c>
      <c r="T182">
        <f t="shared" si="45"/>
        <v>5.472188582997876E-5</v>
      </c>
      <c r="U182">
        <f t="shared" si="46"/>
        <v>9.6053256835585445E-3</v>
      </c>
      <c r="W182" s="1"/>
    </row>
    <row r="183" spans="1:23" x14ac:dyDescent="0.3">
      <c r="A183" s="8"/>
      <c r="B183">
        <f t="shared" si="47"/>
        <v>14.199999999999966</v>
      </c>
      <c r="C183">
        <f t="shared" si="32"/>
        <v>-367.55259694786133</v>
      </c>
      <c r="D183">
        <f t="shared" si="33"/>
        <v>-381.9718634205488</v>
      </c>
      <c r="E183" s="2">
        <f t="shared" si="34"/>
        <v>-84.501218852390608</v>
      </c>
      <c r="F183">
        <f t="shared" si="35"/>
        <v>0</v>
      </c>
      <c r="G183">
        <f t="shared" si="36"/>
        <v>-1199.9173077039436</v>
      </c>
      <c r="H183">
        <f t="shared" si="37"/>
        <v>5424.0004605717795</v>
      </c>
      <c r="I183" s="2">
        <f t="shared" si="40"/>
        <v>5555.1401909952156</v>
      </c>
      <c r="J183" s="43">
        <f t="shared" si="41"/>
        <v>391.20705570388935</v>
      </c>
      <c r="K183">
        <f t="shared" si="42"/>
        <v>13.814500327583502</v>
      </c>
      <c r="L183">
        <f t="shared" si="43"/>
        <v>3.040162924204123E-2</v>
      </c>
      <c r="M183" s="43">
        <f t="shared" si="44"/>
        <v>13.81460068470987</v>
      </c>
      <c r="N183" s="6">
        <f t="shared" si="38"/>
        <v>9.8156235003393009E-7</v>
      </c>
      <c r="O183" s="4">
        <f>SUM($N$41:N183)*0.1+$N$8</f>
        <v>4.1118170802742611E-5</v>
      </c>
      <c r="P183" s="4">
        <f>SUM($O$41:O183)+0</f>
        <v>5.2131721985316471E-3</v>
      </c>
      <c r="Q183" s="6">
        <f t="shared" si="39"/>
        <v>-4.4369679514428233E-6</v>
      </c>
      <c r="R183" s="4">
        <f>SUM($Q$41:Q183)*0.1+$T$8</f>
        <v>3.5775679147183785E-5</v>
      </c>
      <c r="S183" s="4">
        <f>SUM($R$41:R183)+0</f>
        <v>8.1297325990648227E-3</v>
      </c>
      <c r="T183">
        <f t="shared" si="45"/>
        <v>5.4503240166119993E-5</v>
      </c>
      <c r="U183">
        <f t="shared" si="46"/>
        <v>9.6576247858280641E-3</v>
      </c>
      <c r="W183" s="1"/>
    </row>
    <row r="184" spans="1:23" x14ac:dyDescent="0.3">
      <c r="A184" s="8"/>
      <c r="B184">
        <f t="shared" si="47"/>
        <v>14.299999999999965</v>
      </c>
      <c r="C184">
        <f t="shared" si="32"/>
        <v>-367.55259694786133</v>
      </c>
      <c r="D184">
        <f t="shared" si="33"/>
        <v>-381.9718634205488</v>
      </c>
      <c r="E184" s="2">
        <f t="shared" si="34"/>
        <v>-84.501218852390608</v>
      </c>
      <c r="F184">
        <f t="shared" si="35"/>
        <v>0</v>
      </c>
      <c r="G184">
        <f t="shared" si="36"/>
        <v>-1208.3674295891828</v>
      </c>
      <c r="H184">
        <f t="shared" si="37"/>
        <v>5462.1976469138344</v>
      </c>
      <c r="I184" s="2">
        <f t="shared" si="40"/>
        <v>5594.2608965656045</v>
      </c>
      <c r="J184" s="43">
        <f t="shared" si="41"/>
        <v>391.20705570388935</v>
      </c>
      <c r="K184">
        <f t="shared" si="42"/>
        <v>13.911785541158034</v>
      </c>
      <c r="L184">
        <f t="shared" si="43"/>
        <v>3.040162924204123E-2</v>
      </c>
      <c r="M184" s="43">
        <f t="shared" si="44"/>
        <v>13.91188519649136</v>
      </c>
      <c r="N184" s="6">
        <f t="shared" si="38"/>
        <v>9.8847476094966207E-7</v>
      </c>
      <c r="O184" s="4">
        <f>SUM($N$41:N184)*0.1+$N$8</f>
        <v>4.1217018278837572E-5</v>
      </c>
      <c r="P184" s="4">
        <f>SUM($O$41:O184)+0</f>
        <v>5.2543892168104844E-3</v>
      </c>
      <c r="Q184" s="6">
        <f t="shared" si="39"/>
        <v>-4.4682142046219984E-6</v>
      </c>
      <c r="R184" s="4">
        <f>SUM($Q$41:Q184)*0.1+$T$8</f>
        <v>3.5328857726721582E-5</v>
      </c>
      <c r="S184" s="4">
        <f>SUM($R$41:R184)+0</f>
        <v>8.1650614567915451E-3</v>
      </c>
      <c r="T184">
        <f t="shared" si="45"/>
        <v>5.4286009100623394E-5</v>
      </c>
      <c r="U184">
        <f t="shared" si="46"/>
        <v>9.7096258751260423E-3</v>
      </c>
      <c r="W184" s="1"/>
    </row>
    <row r="185" spans="1:23" x14ac:dyDescent="0.3">
      <c r="A185" s="8"/>
      <c r="B185">
        <f t="shared" si="47"/>
        <v>14.399999999999965</v>
      </c>
      <c r="C185">
        <f t="shared" si="32"/>
        <v>-367.55259694786133</v>
      </c>
      <c r="D185">
        <f t="shared" si="33"/>
        <v>-381.9718634205488</v>
      </c>
      <c r="E185" s="2">
        <f t="shared" si="34"/>
        <v>-84.501218852390608</v>
      </c>
      <c r="F185">
        <f t="shared" si="35"/>
        <v>0</v>
      </c>
      <c r="G185">
        <f t="shared" si="36"/>
        <v>-1216.8175514744219</v>
      </c>
      <c r="H185">
        <f t="shared" si="37"/>
        <v>5500.3948332558894</v>
      </c>
      <c r="I185" s="2">
        <f t="shared" si="40"/>
        <v>5633.3816021359935</v>
      </c>
      <c r="J185" s="43">
        <f t="shared" si="41"/>
        <v>391.20705570388935</v>
      </c>
      <c r="K185">
        <f t="shared" si="42"/>
        <v>14.009070754732566</v>
      </c>
      <c r="L185">
        <f t="shared" si="43"/>
        <v>3.040162924204123E-2</v>
      </c>
      <c r="M185" s="43">
        <f t="shared" si="44"/>
        <v>14.009169718019871</v>
      </c>
      <c r="N185" s="6">
        <f t="shared" si="38"/>
        <v>9.9538717186539385E-7</v>
      </c>
      <c r="O185" s="4">
        <f>SUM($N$41:N185)*0.1+$N$8</f>
        <v>4.1316556996024115E-5</v>
      </c>
      <c r="P185" s="4">
        <f>SUM($O$41:O185)+0</f>
        <v>5.2957057738065088E-3</v>
      </c>
      <c r="Q185" s="6">
        <f t="shared" si="39"/>
        <v>-4.4994604578011728E-6</v>
      </c>
      <c r="R185" s="4">
        <f>SUM($Q$41:Q185)*0.1+$T$8</f>
        <v>3.4878911680941468E-5</v>
      </c>
      <c r="S185" s="4">
        <f>SUM($R$41:R185)+0</f>
        <v>8.1999403684724862E-3</v>
      </c>
      <c r="T185">
        <f t="shared" si="45"/>
        <v>5.4070290937377287E-5</v>
      </c>
      <c r="U185">
        <f t="shared" si="46"/>
        <v>9.7613278650618158E-3</v>
      </c>
      <c r="W185" s="1"/>
    </row>
    <row r="186" spans="1:23" x14ac:dyDescent="0.3">
      <c r="A186" s="8"/>
      <c r="B186">
        <f t="shared" si="47"/>
        <v>14.499999999999964</v>
      </c>
      <c r="C186">
        <f t="shared" si="32"/>
        <v>-367.55259694786133</v>
      </c>
      <c r="D186">
        <f t="shared" si="33"/>
        <v>-381.9718634205488</v>
      </c>
      <c r="E186" s="2">
        <f t="shared" si="34"/>
        <v>-84.501218852390608</v>
      </c>
      <c r="F186">
        <f t="shared" si="35"/>
        <v>0</v>
      </c>
      <c r="G186">
        <f t="shared" si="36"/>
        <v>-1225.2676733596609</v>
      </c>
      <c r="H186">
        <f t="shared" si="37"/>
        <v>5538.5920195979443</v>
      </c>
      <c r="I186" s="2">
        <f t="shared" si="40"/>
        <v>5672.5023077063825</v>
      </c>
      <c r="J186" s="43">
        <f t="shared" si="41"/>
        <v>391.20705570388935</v>
      </c>
      <c r="K186">
        <f t="shared" si="42"/>
        <v>14.106355968307099</v>
      </c>
      <c r="L186">
        <f t="shared" si="43"/>
        <v>3.040162924204123E-2</v>
      </c>
      <c r="M186" s="43">
        <f t="shared" si="44"/>
        <v>14.106454249093748</v>
      </c>
      <c r="N186" s="6">
        <f t="shared" si="38"/>
        <v>1.0022995827811258E-6</v>
      </c>
      <c r="O186" s="4">
        <f>SUM($N$41:N186)*0.1+$N$8</f>
        <v>4.1416786954302231E-5</v>
      </c>
      <c r="P186" s="4">
        <f>SUM($O$41:O186)+0</f>
        <v>5.3371225607608107E-3</v>
      </c>
      <c r="Q186" s="6">
        <f t="shared" si="39"/>
        <v>-4.530706710980348E-6</v>
      </c>
      <c r="R186" s="4">
        <f>SUM($Q$41:Q186)*0.1+$T$8</f>
        <v>3.4425841009843428E-5</v>
      </c>
      <c r="S186" s="4">
        <f>SUM($R$41:R186)+0</f>
        <v>8.234366209482329E-3</v>
      </c>
      <c r="T186">
        <f t="shared" si="45"/>
        <v>5.3856186003588082E-5</v>
      </c>
      <c r="U186">
        <f t="shared" si="46"/>
        <v>9.8127296966973674E-3</v>
      </c>
      <c r="W186" s="1"/>
    </row>
    <row r="187" spans="1:23" x14ac:dyDescent="0.3">
      <c r="A187" s="8"/>
      <c r="B187">
        <f t="shared" si="47"/>
        <v>14.599999999999964</v>
      </c>
      <c r="C187">
        <f t="shared" si="32"/>
        <v>-367.55259694786133</v>
      </c>
      <c r="D187">
        <f t="shared" si="33"/>
        <v>-381.9718634205488</v>
      </c>
      <c r="E187" s="2">
        <f t="shared" si="34"/>
        <v>-84.501218852390608</v>
      </c>
      <c r="F187">
        <f t="shared" si="35"/>
        <v>0</v>
      </c>
      <c r="G187">
        <f t="shared" si="36"/>
        <v>-1233.7177952448999</v>
      </c>
      <c r="H187">
        <f t="shared" si="37"/>
        <v>5576.7892059399992</v>
      </c>
      <c r="I187" s="2">
        <f t="shared" si="40"/>
        <v>5711.6230132767714</v>
      </c>
      <c r="J187" s="43">
        <f t="shared" si="41"/>
        <v>391.20705570388935</v>
      </c>
      <c r="K187">
        <f t="shared" si="42"/>
        <v>14.203641181881631</v>
      </c>
      <c r="L187">
        <f t="shared" si="43"/>
        <v>3.040162924204123E-2</v>
      </c>
      <c r="M187" s="43">
        <f t="shared" si="44"/>
        <v>14.203738789516848</v>
      </c>
      <c r="N187" s="6">
        <f t="shared" si="38"/>
        <v>1.0092119936968576E-6</v>
      </c>
      <c r="O187" s="4">
        <f>SUM($N$41:N187)*0.1+$N$8</f>
        <v>4.1517708153671915E-5</v>
      </c>
      <c r="P187" s="4">
        <f>SUM($O$41:O187)+0</f>
        <v>5.3786402689144823E-3</v>
      </c>
      <c r="Q187" s="6">
        <f t="shared" si="39"/>
        <v>-4.5619529641595232E-6</v>
      </c>
      <c r="R187" s="4">
        <f>SUM($Q$41:Q187)*0.1+$T$8</f>
        <v>3.3969645713427476E-5</v>
      </c>
      <c r="S187" s="4">
        <f>SUM($R$41:R187)+0</f>
        <v>8.2683358551957561E-3</v>
      </c>
      <c r="T187">
        <f t="shared" si="45"/>
        <v>5.3643796661210113E-5</v>
      </c>
      <c r="U187">
        <f t="shared" si="46"/>
        <v>9.8638303390064536E-3</v>
      </c>
      <c r="W187" s="1"/>
    </row>
    <row r="188" spans="1:23" x14ac:dyDescent="0.3">
      <c r="A188" s="8"/>
      <c r="B188">
        <f t="shared" si="47"/>
        <v>14.699999999999964</v>
      </c>
      <c r="C188">
        <f t="shared" si="32"/>
        <v>-367.55259694786133</v>
      </c>
      <c r="D188">
        <f t="shared" si="33"/>
        <v>-381.9718634205488</v>
      </c>
      <c r="E188" s="2">
        <f t="shared" si="34"/>
        <v>-84.501218852390608</v>
      </c>
      <c r="F188">
        <f t="shared" si="35"/>
        <v>0</v>
      </c>
      <c r="G188">
        <f t="shared" si="36"/>
        <v>-1242.1679171301389</v>
      </c>
      <c r="H188">
        <f t="shared" si="37"/>
        <v>5614.9863922820532</v>
      </c>
      <c r="I188" s="2">
        <f t="shared" si="40"/>
        <v>5750.7437188471595</v>
      </c>
      <c r="J188" s="43">
        <f t="shared" si="41"/>
        <v>391.20705570388935</v>
      </c>
      <c r="K188">
        <f t="shared" si="42"/>
        <v>14.300926395456161</v>
      </c>
      <c r="L188">
        <f t="shared" si="43"/>
        <v>3.040162924204123E-2</v>
      </c>
      <c r="M188" s="43">
        <f t="shared" si="44"/>
        <v>14.301023339098377</v>
      </c>
      <c r="N188" s="6">
        <f t="shared" si="38"/>
        <v>1.0161244046125896E-6</v>
      </c>
      <c r="O188" s="4">
        <f>SUM($N$41:N188)*0.1+$N$8</f>
        <v>4.1619320594133173E-5</v>
      </c>
      <c r="P188" s="4">
        <f>SUM($O$41:O188)+0</f>
        <v>5.4202595895086157E-3</v>
      </c>
      <c r="Q188" s="6">
        <f t="shared" si="39"/>
        <v>-4.5931992173386975E-6</v>
      </c>
      <c r="R188" s="4">
        <f>SUM($Q$41:Q188)*0.1+$T$8</f>
        <v>3.3510325791693607E-5</v>
      </c>
      <c r="S188" s="4">
        <f>SUM($R$41:R188)+0</f>
        <v>8.3018461809874506E-3</v>
      </c>
      <c r="T188">
        <f t="shared" si="45"/>
        <v>5.3433227315806811E-5</v>
      </c>
      <c r="U188">
        <f t="shared" si="46"/>
        <v>9.9146287893413353E-3</v>
      </c>
      <c r="W188" s="1"/>
    </row>
    <row r="189" spans="1:23" x14ac:dyDescent="0.3">
      <c r="A189" s="8"/>
      <c r="B189">
        <f t="shared" si="47"/>
        <v>14.799999999999963</v>
      </c>
      <c r="C189">
        <f t="shared" si="32"/>
        <v>-367.55259694786133</v>
      </c>
      <c r="D189">
        <f t="shared" si="33"/>
        <v>-381.9718634205488</v>
      </c>
      <c r="E189" s="2">
        <f t="shared" si="34"/>
        <v>-84.501218852390608</v>
      </c>
      <c r="F189">
        <f t="shared" si="35"/>
        <v>0</v>
      </c>
      <c r="G189">
        <f t="shared" si="36"/>
        <v>-1250.6180390153779</v>
      </c>
      <c r="H189">
        <f t="shared" si="37"/>
        <v>5653.1835786241081</v>
      </c>
      <c r="I189" s="2">
        <f t="shared" si="40"/>
        <v>5789.8644244175484</v>
      </c>
      <c r="J189" s="43">
        <f t="shared" si="41"/>
        <v>391.20705570388935</v>
      </c>
      <c r="K189">
        <f t="shared" si="42"/>
        <v>14.398211609030692</v>
      </c>
      <c r="L189">
        <f t="shared" si="43"/>
        <v>3.040162924204123E-2</v>
      </c>
      <c r="M189" s="43">
        <f t="shared" si="44"/>
        <v>14.398307897652693</v>
      </c>
      <c r="N189" s="6">
        <f t="shared" si="38"/>
        <v>1.0230368155283214E-6</v>
      </c>
      <c r="O189" s="4">
        <f>SUM($N$41:N189)*0.1+$N$8</f>
        <v>4.1721624275686005E-5</v>
      </c>
      <c r="P189" s="4">
        <f>SUM($O$41:O189)+0</f>
        <v>5.4619812137843013E-3</v>
      </c>
      <c r="Q189" s="6">
        <f t="shared" si="39"/>
        <v>-4.6244454705178718E-6</v>
      </c>
      <c r="R189" s="4">
        <f>SUM($Q$41:Q189)*0.1+$T$8</f>
        <v>3.3047881244641818E-5</v>
      </c>
      <c r="S189" s="4">
        <f>SUM($R$41:R189)+0</f>
        <v>8.3348940622320917E-3</v>
      </c>
      <c r="T189">
        <f t="shared" si="45"/>
        <v>5.3224584422628046E-5</v>
      </c>
      <c r="U189">
        <f t="shared" si="46"/>
        <v>9.9651240739071795E-3</v>
      </c>
      <c r="W189" s="1"/>
    </row>
    <row r="190" spans="1:23" x14ac:dyDescent="0.3">
      <c r="A190" s="8"/>
      <c r="B190">
        <f t="shared" si="47"/>
        <v>14.899999999999963</v>
      </c>
      <c r="C190">
        <f t="shared" si="32"/>
        <v>-367.55259694786133</v>
      </c>
      <c r="D190">
        <f t="shared" si="33"/>
        <v>-381.9718634205488</v>
      </c>
      <c r="E190" s="2">
        <f t="shared" si="34"/>
        <v>-84.501218852390608</v>
      </c>
      <c r="F190">
        <f t="shared" si="35"/>
        <v>0</v>
      </c>
      <c r="G190">
        <f t="shared" si="36"/>
        <v>-1259.0681609006169</v>
      </c>
      <c r="H190">
        <f t="shared" si="37"/>
        <v>5691.380764966163</v>
      </c>
      <c r="I190" s="2">
        <f t="shared" si="40"/>
        <v>5828.9851299879374</v>
      </c>
      <c r="J190" s="43">
        <f t="shared" si="41"/>
        <v>391.20705570388935</v>
      </c>
      <c r="K190">
        <f t="shared" si="42"/>
        <v>14.495496822605224</v>
      </c>
      <c r="L190">
        <f t="shared" si="43"/>
        <v>3.040162924204123E-2</v>
      </c>
      <c r="M190" s="43">
        <f t="shared" si="44"/>
        <v>14.49559246499914</v>
      </c>
      <c r="N190" s="6">
        <f t="shared" si="38"/>
        <v>1.0299492264440533E-6</v>
      </c>
      <c r="O190" s="4">
        <f>SUM($N$41:N190)*0.1+$N$8</f>
        <v>4.1824619198330411E-5</v>
      </c>
      <c r="P190" s="4">
        <f>SUM($O$41:O190)+0</f>
        <v>5.5038058329826322E-3</v>
      </c>
      <c r="Q190" s="6">
        <f t="shared" si="39"/>
        <v>-4.655691723697047E-6</v>
      </c>
      <c r="R190" s="4">
        <f>SUM($Q$41:Q190)*0.1+$T$8</f>
        <v>3.2582312072272118E-5</v>
      </c>
      <c r="S190" s="4">
        <f>SUM($R$41:R190)+0</f>
        <v>8.367476374304364E-3</v>
      </c>
      <c r="T190">
        <f t="shared" si="45"/>
        <v>5.3017976489680156E-5</v>
      </c>
      <c r="U190">
        <f t="shared" si="46"/>
        <v>1.0015315248244328E-2</v>
      </c>
      <c r="W190" s="1"/>
    </row>
    <row r="191" spans="1:23" x14ac:dyDescent="0.3">
      <c r="A191" s="8"/>
      <c r="B191">
        <f t="shared" si="47"/>
        <v>14.999999999999963</v>
      </c>
      <c r="C191">
        <f t="shared" si="32"/>
        <v>-367.55259694786133</v>
      </c>
      <c r="D191">
        <f t="shared" si="33"/>
        <v>-381.9718634205488</v>
      </c>
      <c r="E191" s="2">
        <f t="shared" si="34"/>
        <v>-84.501218852390608</v>
      </c>
      <c r="F191">
        <f t="shared" si="35"/>
        <v>0</v>
      </c>
      <c r="G191">
        <f t="shared" si="36"/>
        <v>-1267.5182827858559</v>
      </c>
      <c r="H191">
        <f t="shared" si="37"/>
        <v>5729.577951308218</v>
      </c>
      <c r="I191" s="2">
        <f t="shared" si="40"/>
        <v>5868.1058355583264</v>
      </c>
      <c r="J191" s="43">
        <f t="shared" si="41"/>
        <v>391.20705570388935</v>
      </c>
      <c r="K191">
        <f t="shared" si="42"/>
        <v>14.592782036179756</v>
      </c>
      <c r="L191">
        <f t="shared" si="43"/>
        <v>3.040162924204123E-2</v>
      </c>
      <c r="M191" s="43">
        <f t="shared" si="44"/>
        <v>14.592877040961879</v>
      </c>
      <c r="N191" s="6">
        <f t="shared" si="38"/>
        <v>1.0368616373597851E-6</v>
      </c>
      <c r="O191" s="4">
        <f>SUM($N$41:N191)*0.1+$N$8</f>
        <v>4.1928305362066385E-5</v>
      </c>
      <c r="P191" s="4">
        <f>SUM($O$41:O191)+0</f>
        <v>5.5457341383446986E-3</v>
      </c>
      <c r="Q191" s="6">
        <f t="shared" si="39"/>
        <v>-4.6869379768762222E-6</v>
      </c>
      <c r="R191" s="4">
        <f>SUM($Q$41:Q191)*0.1+$T$8</f>
        <v>3.2113618274584493E-5</v>
      </c>
      <c r="S191" s="4">
        <f>SUM($R$41:R191)+0</f>
        <v>8.3995899925789486E-3</v>
      </c>
      <c r="T191">
        <f t="shared" si="45"/>
        <v>5.2813514077557952E-5</v>
      </c>
      <c r="U191">
        <f t="shared" si="46"/>
        <v>1.0065201397718489E-2</v>
      </c>
      <c r="W191" s="1"/>
    </row>
    <row r="192" spans="1:23" x14ac:dyDescent="0.3">
      <c r="A192" s="8"/>
      <c r="B192">
        <f t="shared" si="47"/>
        <v>15.099999999999962</v>
      </c>
      <c r="C192">
        <f t="shared" si="32"/>
        <v>-367.55259694786133</v>
      </c>
      <c r="D192">
        <f t="shared" si="33"/>
        <v>-381.9718634205488</v>
      </c>
      <c r="E192" s="2">
        <f t="shared" si="34"/>
        <v>-84.501218852390608</v>
      </c>
      <c r="F192">
        <f t="shared" si="35"/>
        <v>0</v>
      </c>
      <c r="G192">
        <f t="shared" si="36"/>
        <v>-1275.968404671095</v>
      </c>
      <c r="H192">
        <f t="shared" si="37"/>
        <v>5767.7751376502729</v>
      </c>
      <c r="I192" s="2">
        <f t="shared" si="40"/>
        <v>5907.2265411287153</v>
      </c>
      <c r="J192" s="43">
        <f t="shared" si="41"/>
        <v>391.20705570388935</v>
      </c>
      <c r="K192">
        <f t="shared" si="42"/>
        <v>14.690067249754287</v>
      </c>
      <c r="L192">
        <f t="shared" si="43"/>
        <v>3.040162924204123E-2</v>
      </c>
      <c r="M192" s="43">
        <f t="shared" si="44"/>
        <v>14.690161625369722</v>
      </c>
      <c r="N192" s="6">
        <f t="shared" si="38"/>
        <v>1.0437740482755171E-6</v>
      </c>
      <c r="O192" s="4">
        <f>SUM($N$41:N192)*0.1+$N$8</f>
        <v>4.2032682766893939E-5</v>
      </c>
      <c r="P192" s="4">
        <f>SUM($O$41:O192)+0</f>
        <v>5.5877668211115929E-3</v>
      </c>
      <c r="Q192" s="6">
        <f t="shared" si="39"/>
        <v>-4.7181842300553965E-6</v>
      </c>
      <c r="R192" s="4">
        <f>SUM($Q$41:Q192)*0.1+$T$8</f>
        <v>3.1641799851578956E-5</v>
      </c>
      <c r="S192" s="4">
        <f>SUM($R$41:R192)+0</f>
        <v>8.4312317924305283E-3</v>
      </c>
      <c r="T192">
        <f t="shared" si="45"/>
        <v>5.2611309795800797E-5</v>
      </c>
      <c r="U192">
        <f t="shared" si="46"/>
        <v>1.0114781638019026E-2</v>
      </c>
      <c r="W192" s="1"/>
    </row>
    <row r="193" spans="1:23" x14ac:dyDescent="0.3">
      <c r="A193" s="8"/>
      <c r="B193">
        <f t="shared" si="47"/>
        <v>15.199999999999962</v>
      </c>
      <c r="C193">
        <f t="shared" si="32"/>
        <v>-367.55259694786133</v>
      </c>
      <c r="D193">
        <f t="shared" si="33"/>
        <v>-381.9718634205488</v>
      </c>
      <c r="E193" s="2">
        <f t="shared" si="34"/>
        <v>-84.501218852390608</v>
      </c>
      <c r="F193">
        <f t="shared" si="35"/>
        <v>0</v>
      </c>
      <c r="G193">
        <f t="shared" si="36"/>
        <v>-1284.418526556334</v>
      </c>
      <c r="H193">
        <f t="shared" si="37"/>
        <v>5805.9723239923269</v>
      </c>
      <c r="I193" s="2">
        <f t="shared" si="40"/>
        <v>5946.3472466991025</v>
      </c>
      <c r="J193" s="43">
        <f t="shared" si="41"/>
        <v>391.20705570388935</v>
      </c>
      <c r="K193">
        <f t="shared" si="42"/>
        <v>14.787352463328816</v>
      </c>
      <c r="L193">
        <f t="shared" si="43"/>
        <v>3.040162924204123E-2</v>
      </c>
      <c r="M193" s="43">
        <f t="shared" si="44"/>
        <v>14.787446218055994</v>
      </c>
      <c r="N193" s="6">
        <f t="shared" si="38"/>
        <v>1.0506864591912489E-6</v>
      </c>
      <c r="O193" s="4">
        <f>SUM($N$41:N193)*0.1+$N$8</f>
        <v>4.2137751412813068E-5</v>
      </c>
      <c r="P193" s="4">
        <f>SUM($O$41:O193)+0</f>
        <v>5.6299045725244062E-3</v>
      </c>
      <c r="Q193" s="6">
        <f t="shared" si="39"/>
        <v>-4.7494304832345709E-6</v>
      </c>
      <c r="R193" s="4">
        <f>SUM($Q$41:Q193)*0.1+$T$8</f>
        <v>3.1166856803255494E-5</v>
      </c>
      <c r="S193" s="4">
        <f>SUM($R$41:R193)+0</f>
        <v>8.4623986492337842E-3</v>
      </c>
      <c r="T193">
        <f t="shared" si="45"/>
        <v>5.241147829552858E-5</v>
      </c>
      <c r="U193">
        <f t="shared" si="46"/>
        <v>1.0164055115665449E-2</v>
      </c>
      <c r="W193" s="1"/>
    </row>
    <row r="194" spans="1:23" x14ac:dyDescent="0.3">
      <c r="A194" s="8"/>
      <c r="B194">
        <f t="shared" si="47"/>
        <v>15.299999999999962</v>
      </c>
      <c r="C194">
        <f t="shared" si="32"/>
        <v>-367.55259694786133</v>
      </c>
      <c r="D194">
        <f t="shared" si="33"/>
        <v>-381.9718634205488</v>
      </c>
      <c r="E194" s="2">
        <f t="shared" si="34"/>
        <v>-84.501218852390608</v>
      </c>
      <c r="F194">
        <f t="shared" si="35"/>
        <v>0</v>
      </c>
      <c r="G194">
        <f t="shared" si="36"/>
        <v>-1292.868648441573</v>
      </c>
      <c r="H194">
        <f t="shared" si="37"/>
        <v>5844.1695103343818</v>
      </c>
      <c r="I194" s="2">
        <f t="shared" si="40"/>
        <v>5985.4679522694923</v>
      </c>
      <c r="J194" s="43">
        <f t="shared" si="41"/>
        <v>391.20705570388935</v>
      </c>
      <c r="K194">
        <f t="shared" si="42"/>
        <v>14.884637676903351</v>
      </c>
      <c r="L194">
        <f t="shared" si="43"/>
        <v>3.040162924204123E-2</v>
      </c>
      <c r="M194" s="43">
        <f t="shared" si="44"/>
        <v>14.884730818858381</v>
      </c>
      <c r="N194" s="6">
        <f t="shared" si="38"/>
        <v>1.0575988701069809E-6</v>
      </c>
      <c r="O194" s="4">
        <f>SUM($N$41:N194)*0.1+$N$8</f>
        <v>4.2243511299823764E-5</v>
      </c>
      <c r="P194" s="4">
        <f>SUM($O$41:O194)+0</f>
        <v>5.6721480838242298E-3</v>
      </c>
      <c r="Q194" s="6">
        <f t="shared" si="39"/>
        <v>-4.7806767364137461E-6</v>
      </c>
      <c r="R194" s="4">
        <f>SUM($Q$41:Q194)*0.1+$T$8</f>
        <v>3.068878912961412E-5</v>
      </c>
      <c r="S194" s="4">
        <f>SUM($R$41:R194)+0</f>
        <v>8.4930874383633975E-3</v>
      </c>
      <c r="T194">
        <f t="shared" si="45"/>
        <v>5.2214136258107917E-5</v>
      </c>
      <c r="U194">
        <f t="shared" si="46"/>
        <v>1.0213021008522258E-2</v>
      </c>
      <c r="W194" s="1"/>
    </row>
    <row r="195" spans="1:23" x14ac:dyDescent="0.3">
      <c r="A195" s="8"/>
      <c r="B195">
        <f t="shared" si="47"/>
        <v>15.399999999999961</v>
      </c>
      <c r="C195">
        <f t="shared" si="32"/>
        <v>-367.55259694786133</v>
      </c>
      <c r="D195">
        <f t="shared" si="33"/>
        <v>-381.9718634205488</v>
      </c>
      <c r="E195" s="2">
        <f t="shared" si="34"/>
        <v>-84.501218852390608</v>
      </c>
      <c r="F195">
        <f t="shared" si="35"/>
        <v>0</v>
      </c>
      <c r="G195">
        <f t="shared" si="36"/>
        <v>-1301.318770326812</v>
      </c>
      <c r="H195">
        <f t="shared" si="37"/>
        <v>5882.3666966764367</v>
      </c>
      <c r="I195" s="2">
        <f t="shared" si="40"/>
        <v>6024.5886578398804</v>
      </c>
      <c r="J195" s="43">
        <f t="shared" si="41"/>
        <v>391.20705570388935</v>
      </c>
      <c r="K195">
        <f t="shared" si="42"/>
        <v>14.981922890477879</v>
      </c>
      <c r="L195">
        <f t="shared" si="43"/>
        <v>3.040162924204123E-2</v>
      </c>
      <c r="M195" s="43">
        <f t="shared" si="44"/>
        <v>14.982015427618768</v>
      </c>
      <c r="N195" s="6">
        <f t="shared" si="38"/>
        <v>1.0645112810227126E-6</v>
      </c>
      <c r="O195" s="4">
        <f>SUM($N$41:N195)*0.1+$N$8</f>
        <v>4.2349962427926034E-5</v>
      </c>
      <c r="P195" s="4">
        <f>SUM($O$41:O195)+0</f>
        <v>5.7144980462521559E-3</v>
      </c>
      <c r="Q195" s="6">
        <f t="shared" si="39"/>
        <v>-4.8119229895929204E-6</v>
      </c>
      <c r="R195" s="4">
        <f>SUM($Q$41:Q195)*0.1+$T$8</f>
        <v>3.0207596830654828E-5</v>
      </c>
      <c r="S195" s="4">
        <f>SUM($R$41:R195)+0</f>
        <v>8.5232950351940527E-3</v>
      </c>
      <c r="T195">
        <f t="shared" si="45"/>
        <v>5.2019402379594235E-5</v>
      </c>
      <c r="U195">
        <f t="shared" si="46"/>
        <v>1.0261678526322255E-2</v>
      </c>
      <c r="W195" s="1"/>
    </row>
    <row r="196" spans="1:23" x14ac:dyDescent="0.3">
      <c r="A196" s="8"/>
      <c r="B196">
        <f t="shared" si="47"/>
        <v>15.499999999999961</v>
      </c>
      <c r="C196">
        <f t="shared" si="32"/>
        <v>-367.55259694786133</v>
      </c>
      <c r="D196">
        <f t="shared" si="33"/>
        <v>-381.9718634205488</v>
      </c>
      <c r="E196" s="2">
        <f t="shared" si="34"/>
        <v>-84.501218852390608</v>
      </c>
      <c r="F196">
        <f t="shared" si="35"/>
        <v>0</v>
      </c>
      <c r="G196">
        <f t="shared" si="36"/>
        <v>-1309.768892212051</v>
      </c>
      <c r="H196">
        <f t="shared" si="37"/>
        <v>5920.5638830184917</v>
      </c>
      <c r="I196" s="2">
        <f t="shared" si="40"/>
        <v>6063.7093634102703</v>
      </c>
      <c r="J196" s="43">
        <f t="shared" si="41"/>
        <v>391.20705570388935</v>
      </c>
      <c r="K196">
        <f t="shared" si="42"/>
        <v>15.079208104052414</v>
      </c>
      <c r="L196">
        <f t="shared" si="43"/>
        <v>3.040162924204123E-2</v>
      </c>
      <c r="M196" s="43">
        <f t="shared" si="44"/>
        <v>15.079300044183142</v>
      </c>
      <c r="N196" s="6">
        <f t="shared" si="38"/>
        <v>1.0714236919384446E-6</v>
      </c>
      <c r="O196" s="4">
        <f>SUM($N$41:N196)*0.1+$N$8</f>
        <v>4.2457104797119879E-5</v>
      </c>
      <c r="P196" s="4">
        <f>SUM($O$41:O196)+0</f>
        <v>5.7569551510492757E-3</v>
      </c>
      <c r="Q196" s="6">
        <f t="shared" si="39"/>
        <v>-4.8431692427720956E-6</v>
      </c>
      <c r="R196" s="4">
        <f>SUM($Q$41:Q196)*0.1+$T$8</f>
        <v>2.9723279906377617E-5</v>
      </c>
      <c r="S196" s="4">
        <f>SUM($R$41:R196)+0</f>
        <v>8.5530183151004309E-3</v>
      </c>
      <c r="T196">
        <f t="shared" si="45"/>
        <v>5.1827397350691762E-5</v>
      </c>
      <c r="U196">
        <f t="shared" si="46"/>
        <v>1.0310026911198448E-2</v>
      </c>
      <c r="W196" s="1"/>
    </row>
    <row r="197" spans="1:23" x14ac:dyDescent="0.3">
      <c r="A197" s="8"/>
      <c r="B197">
        <f t="shared" si="47"/>
        <v>15.599999999999961</v>
      </c>
      <c r="C197">
        <f t="shared" si="32"/>
        <v>-367.55259694786133</v>
      </c>
      <c r="D197">
        <f t="shared" si="33"/>
        <v>-381.9718634205488</v>
      </c>
      <c r="E197" s="2">
        <f t="shared" si="34"/>
        <v>-84.501218852390608</v>
      </c>
      <c r="F197">
        <f t="shared" si="35"/>
        <v>0</v>
      </c>
      <c r="G197">
        <f t="shared" si="36"/>
        <v>-1318.2190140972903</v>
      </c>
      <c r="H197">
        <f t="shared" si="37"/>
        <v>5958.7610693605466</v>
      </c>
      <c r="I197" s="2">
        <f t="shared" si="40"/>
        <v>6102.8300689806592</v>
      </c>
      <c r="J197" s="43">
        <f t="shared" si="41"/>
        <v>391.20705570388935</v>
      </c>
      <c r="K197">
        <f t="shared" si="42"/>
        <v>15.176493317626946</v>
      </c>
      <c r="L197">
        <f t="shared" si="43"/>
        <v>3.040162924204123E-2</v>
      </c>
      <c r="M197" s="43">
        <f t="shared" si="44"/>
        <v>15.17658466840142</v>
      </c>
      <c r="N197" s="6">
        <f t="shared" si="38"/>
        <v>1.0783361028541766E-6</v>
      </c>
      <c r="O197" s="4">
        <f>SUM($N$41:N197)*0.1+$N$8</f>
        <v>4.2564938407405297E-5</v>
      </c>
      <c r="P197" s="4">
        <f>SUM($O$41:O197)+0</f>
        <v>5.7995200894566806E-3</v>
      </c>
      <c r="Q197" s="6">
        <f t="shared" si="39"/>
        <v>-4.8744154959512708E-6</v>
      </c>
      <c r="R197" s="4">
        <f>SUM($Q$41:Q197)*0.1+$T$8</f>
        <v>2.9235838356782488E-5</v>
      </c>
      <c r="S197" s="4">
        <f>SUM($R$41:R197)+0</f>
        <v>8.5822541534572132E-3</v>
      </c>
      <c r="T197">
        <f t="shared" si="45"/>
        <v>5.1638243831971286E-5</v>
      </c>
      <c r="U197">
        <f t="shared" si="46"/>
        <v>1.0358065438224708E-2</v>
      </c>
      <c r="W197" s="1"/>
    </row>
    <row r="198" spans="1:23" x14ac:dyDescent="0.3">
      <c r="A198" s="8"/>
      <c r="B198">
        <f t="shared" si="47"/>
        <v>15.69999999999996</v>
      </c>
      <c r="C198">
        <f t="shared" si="32"/>
        <v>-367.55259694786133</v>
      </c>
      <c r="D198">
        <f t="shared" si="33"/>
        <v>-381.9718634205488</v>
      </c>
      <c r="E198" s="2">
        <f t="shared" si="34"/>
        <v>-84.501218852390608</v>
      </c>
      <c r="F198">
        <f t="shared" si="35"/>
        <v>0</v>
      </c>
      <c r="G198">
        <f t="shared" si="36"/>
        <v>-1326.6691359825293</v>
      </c>
      <c r="H198">
        <f t="shared" si="37"/>
        <v>5996.9582557026006</v>
      </c>
      <c r="I198" s="2">
        <f t="shared" si="40"/>
        <v>6141.9507745510473</v>
      </c>
      <c r="J198" s="43">
        <f t="shared" si="41"/>
        <v>391.20705570388935</v>
      </c>
      <c r="K198">
        <f t="shared" si="42"/>
        <v>15.273778531201476</v>
      </c>
      <c r="L198">
        <f t="shared" si="43"/>
        <v>3.040162924204123E-2</v>
      </c>
      <c r="M198" s="43">
        <f t="shared" si="44"/>
        <v>15.273869300127354</v>
      </c>
      <c r="N198" s="6">
        <f t="shared" si="38"/>
        <v>1.0852485137699086E-6</v>
      </c>
      <c r="O198" s="4">
        <f>SUM($N$41:N198)*0.1+$N$8</f>
        <v>4.267346325878229E-5</v>
      </c>
      <c r="P198" s="4">
        <f>SUM($O$41:O198)+0</f>
        <v>5.8421935527154627E-3</v>
      </c>
      <c r="Q198" s="6">
        <f t="shared" si="39"/>
        <v>-4.9056617491304451E-6</v>
      </c>
      <c r="R198" s="4">
        <f>SUM($Q$41:Q198)*0.1+$T$8</f>
        <v>2.8745272181869447E-5</v>
      </c>
      <c r="S198" s="4">
        <f>SUM($R$41:R198)+0</f>
        <v>8.6109994256390824E-3</v>
      </c>
      <c r="T198">
        <f t="shared" si="45"/>
        <v>5.1452066424084462E-5</v>
      </c>
      <c r="U198">
        <f t="shared" si="46"/>
        <v>1.0405793415965297E-2</v>
      </c>
      <c r="W198" s="1"/>
    </row>
    <row r="199" spans="1:23" x14ac:dyDescent="0.3">
      <c r="A199" s="8"/>
      <c r="B199">
        <f t="shared" si="47"/>
        <v>15.79999999999996</v>
      </c>
      <c r="C199">
        <f t="shared" si="32"/>
        <v>-367.55259694786133</v>
      </c>
      <c r="D199">
        <f t="shared" si="33"/>
        <v>-381.9718634205488</v>
      </c>
      <c r="E199" s="2">
        <f t="shared" si="34"/>
        <v>-84.501218852390608</v>
      </c>
      <c r="F199">
        <f t="shared" si="35"/>
        <v>0</v>
      </c>
      <c r="G199">
        <f t="shared" si="36"/>
        <v>-1335.1192578677683</v>
      </c>
      <c r="H199">
        <f t="shared" si="37"/>
        <v>6035.1554420446555</v>
      </c>
      <c r="I199" s="2">
        <f t="shared" si="40"/>
        <v>6181.0714801214353</v>
      </c>
      <c r="J199" s="43">
        <f t="shared" si="41"/>
        <v>391.20705570388935</v>
      </c>
      <c r="K199">
        <f t="shared" si="42"/>
        <v>15.371063744776006</v>
      </c>
      <c r="L199">
        <f t="shared" si="43"/>
        <v>3.040162924204123E-2</v>
      </c>
      <c r="M199" s="43">
        <f t="shared" si="44"/>
        <v>15.371153939218392</v>
      </c>
      <c r="N199" s="6">
        <f t="shared" si="38"/>
        <v>1.0921609246856404E-6</v>
      </c>
      <c r="O199" s="4">
        <f>SUM($N$41:N199)*0.1+$N$8</f>
        <v>4.278267935125085E-5</v>
      </c>
      <c r="P199" s="4">
        <f>SUM($O$41:O199)+0</f>
        <v>5.8849762320667132E-3</v>
      </c>
      <c r="Q199" s="6">
        <f t="shared" si="39"/>
        <v>-4.9369080023096195E-6</v>
      </c>
      <c r="R199" s="4">
        <f>SUM($Q$41:Q199)*0.1+$T$8</f>
        <v>2.8251581381638481E-5</v>
      </c>
      <c r="S199" s="4">
        <f>SUM($R$41:R199)+0</f>
        <v>8.6392510070207214E-3</v>
      </c>
      <c r="T199">
        <f t="shared" si="45"/>
        <v>5.1268991632713901E-5</v>
      </c>
      <c r="U199">
        <f t="shared" si="46"/>
        <v>1.0453210187033391E-2</v>
      </c>
      <c r="W199" s="1"/>
    </row>
    <row r="200" spans="1:23" x14ac:dyDescent="0.3">
      <c r="A200" s="8"/>
      <c r="B200">
        <f t="shared" si="47"/>
        <v>15.899999999999959</v>
      </c>
      <c r="C200">
        <f t="shared" si="32"/>
        <v>-367.55259694786133</v>
      </c>
      <c r="D200">
        <f t="shared" si="33"/>
        <v>-381.9718634205488</v>
      </c>
      <c r="E200" s="2">
        <f t="shared" si="34"/>
        <v>-84.501218852390608</v>
      </c>
      <c r="F200">
        <f t="shared" si="35"/>
        <v>0</v>
      </c>
      <c r="G200">
        <f t="shared" si="36"/>
        <v>-1343.5693797530073</v>
      </c>
      <c r="H200">
        <f t="shared" si="37"/>
        <v>6073.3526283867104</v>
      </c>
      <c r="I200" s="2">
        <f t="shared" si="40"/>
        <v>6220.1921856918243</v>
      </c>
      <c r="J200" s="43">
        <f t="shared" si="41"/>
        <v>391.20705570388935</v>
      </c>
      <c r="K200">
        <f t="shared" si="42"/>
        <v>15.468348958350537</v>
      </c>
      <c r="L200">
        <f t="shared" si="43"/>
        <v>3.040162924204123E-2</v>
      </c>
      <c r="M200" s="43">
        <f t="shared" si="44"/>
        <v>15.468438585535576</v>
      </c>
      <c r="N200" s="6">
        <f t="shared" si="38"/>
        <v>1.0990733356013724E-6</v>
      </c>
      <c r="O200" s="4">
        <f>SUM($N$41:N200)*0.1+$N$8</f>
        <v>4.2892586684810984E-5</v>
      </c>
      <c r="P200" s="4">
        <f>SUM($O$41:O200)+0</f>
        <v>5.9278688187515242E-3</v>
      </c>
      <c r="Q200" s="6">
        <f t="shared" si="39"/>
        <v>-4.9681542554887947E-6</v>
      </c>
      <c r="R200" s="4">
        <f>SUM($Q$41:Q200)*0.1+$T$8</f>
        <v>2.7754765956089603E-5</v>
      </c>
      <c r="S200" s="4">
        <f>SUM($R$41:R200)+0</f>
        <v>8.6670057729768112E-3</v>
      </c>
      <c r="T200">
        <f t="shared" si="45"/>
        <v>5.1089147828000958E-5</v>
      </c>
      <c r="U200">
        <f t="shared" si="46"/>
        <v>1.0500315128658757E-2</v>
      </c>
      <c r="W200" s="1"/>
    </row>
    <row r="201" spans="1:23" x14ac:dyDescent="0.3">
      <c r="A201" s="8"/>
      <c r="B201">
        <f t="shared" si="47"/>
        <v>15.999999999999959</v>
      </c>
      <c r="C201">
        <f t="shared" si="32"/>
        <v>-367.55259694786133</v>
      </c>
      <c r="D201">
        <f t="shared" si="33"/>
        <v>-381.9718634205488</v>
      </c>
      <c r="E201" s="2">
        <f t="shared" si="34"/>
        <v>-84.501218852390608</v>
      </c>
      <c r="F201">
        <f t="shared" si="35"/>
        <v>0</v>
      </c>
      <c r="G201">
        <f t="shared" si="36"/>
        <v>-1352.0195016382463</v>
      </c>
      <c r="H201">
        <f t="shared" si="37"/>
        <v>6111.5498147287653</v>
      </c>
      <c r="I201" s="2">
        <f t="shared" si="40"/>
        <v>6259.3128912622142</v>
      </c>
      <c r="J201" s="43">
        <f t="shared" si="41"/>
        <v>391.20705570388935</v>
      </c>
      <c r="K201">
        <f t="shared" si="42"/>
        <v>15.565634171925073</v>
      </c>
      <c r="L201">
        <f t="shared" si="43"/>
        <v>3.040162924204123E-2</v>
      </c>
      <c r="M201" s="43">
        <f t="shared" si="44"/>
        <v>15.56572323894342</v>
      </c>
      <c r="N201" s="6">
        <f t="shared" si="38"/>
        <v>1.1059857465171041E-6</v>
      </c>
      <c r="O201" s="4">
        <f>SUM($N$41:N201)*0.1+$N$8</f>
        <v>4.30031852594627E-5</v>
      </c>
      <c r="P201" s="4">
        <f>SUM($O$41:O201)+0</f>
        <v>5.9708720040109872E-3</v>
      </c>
      <c r="Q201" s="6">
        <f t="shared" si="39"/>
        <v>-4.9994005086679698E-6</v>
      </c>
      <c r="R201" s="4">
        <f>SUM($Q$41:Q201)*0.1+$T$8</f>
        <v>2.7254825905222807E-5</v>
      </c>
      <c r="S201" s="4">
        <f>SUM($R$41:R201)+0</f>
        <v>8.6942605988820348E-3</v>
      </c>
      <c r="T201">
        <f t="shared" si="45"/>
        <v>5.0912665198196747E-5</v>
      </c>
      <c r="U201">
        <f t="shared" si="46"/>
        <v>1.0547107653264698E-2</v>
      </c>
      <c r="W201" s="1"/>
    </row>
    <row r="202" spans="1:23" x14ac:dyDescent="0.3">
      <c r="A202" s="8"/>
      <c r="B202">
        <f t="shared" si="47"/>
        <v>16.099999999999959</v>
      </c>
      <c r="C202">
        <f t="shared" si="32"/>
        <v>-367.55259694786133</v>
      </c>
      <c r="D202">
        <f t="shared" si="33"/>
        <v>-381.9718634205488</v>
      </c>
      <c r="E202" s="2">
        <f t="shared" si="34"/>
        <v>-84.501218852390608</v>
      </c>
      <c r="F202">
        <f t="shared" si="35"/>
        <v>0</v>
      </c>
      <c r="G202">
        <f t="shared" si="36"/>
        <v>-1360.4696235234853</v>
      </c>
      <c r="H202">
        <f t="shared" si="37"/>
        <v>6149.7470010708203</v>
      </c>
      <c r="I202" s="2">
        <f t="shared" si="40"/>
        <v>6298.4335968326031</v>
      </c>
      <c r="J202" s="43">
        <f t="shared" si="41"/>
        <v>391.20705570388935</v>
      </c>
      <c r="K202">
        <f t="shared" si="42"/>
        <v>15.662919385499604</v>
      </c>
      <c r="L202">
        <f t="shared" si="43"/>
        <v>3.040162924204123E-2</v>
      </c>
      <c r="M202" s="43">
        <f t="shared" si="44"/>
        <v>15.663007899309795</v>
      </c>
      <c r="N202" s="6">
        <f t="shared" si="38"/>
        <v>1.1128981574328361E-6</v>
      </c>
      <c r="O202" s="4">
        <f>SUM($N$41:N202)*0.1+$N$8</f>
        <v>4.3114475075205982E-5</v>
      </c>
      <c r="P202" s="4">
        <f>SUM($O$41:O202)+0</f>
        <v>6.0139864790861933E-3</v>
      </c>
      <c r="Q202" s="6">
        <f t="shared" si="39"/>
        <v>-5.0306467618471442E-6</v>
      </c>
      <c r="R202" s="4">
        <f>SUM($Q$41:Q202)*0.1+$T$8</f>
        <v>2.6751761229038092E-5</v>
      </c>
      <c r="S202" s="4">
        <f>SUM($R$41:R202)+0</f>
        <v>8.7210123601110731E-3</v>
      </c>
      <c r="T202">
        <f t="shared" si="45"/>
        <v>5.0739675697288638E-5</v>
      </c>
      <c r="U202">
        <f t="shared" si="46"/>
        <v>1.0593587209054432E-2</v>
      </c>
      <c r="W202" s="1"/>
    </row>
    <row r="203" spans="1:23" x14ac:dyDescent="0.3">
      <c r="A203" s="8"/>
      <c r="B203">
        <f t="shared" si="47"/>
        <v>16.19999999999996</v>
      </c>
      <c r="C203">
        <f t="shared" si="32"/>
        <v>-367.55259694786133</v>
      </c>
      <c r="D203">
        <f t="shared" si="33"/>
        <v>-381.9718634205488</v>
      </c>
      <c r="E203" s="2">
        <f t="shared" si="34"/>
        <v>-84.501218852390608</v>
      </c>
      <c r="F203">
        <f t="shared" si="35"/>
        <v>0</v>
      </c>
      <c r="G203">
        <f t="shared" si="36"/>
        <v>-1368.9197454087246</v>
      </c>
      <c r="H203">
        <f t="shared" si="37"/>
        <v>6187.9441874128752</v>
      </c>
      <c r="I203" s="2">
        <f t="shared" si="40"/>
        <v>6337.5543024029921</v>
      </c>
      <c r="J203" s="43">
        <f t="shared" si="41"/>
        <v>391.20705570388935</v>
      </c>
      <c r="K203">
        <f t="shared" si="42"/>
        <v>15.760204599074136</v>
      </c>
      <c r="L203">
        <f t="shared" si="43"/>
        <v>3.040162924204123E-2</v>
      </c>
      <c r="M203" s="43">
        <f t="shared" si="44"/>
        <v>15.760292566505841</v>
      </c>
      <c r="N203" s="6">
        <f t="shared" si="38"/>
        <v>1.1198105683485681E-6</v>
      </c>
      <c r="O203" s="4">
        <f>SUM($N$41:N203)*0.1+$N$8</f>
        <v>4.3226456132040839E-5</v>
      </c>
      <c r="P203" s="4">
        <f>SUM($O$41:O203)+0</f>
        <v>6.0572129352182338E-3</v>
      </c>
      <c r="Q203" s="6">
        <f t="shared" si="39"/>
        <v>-5.0618930150263194E-6</v>
      </c>
      <c r="R203" s="4">
        <f>SUM($Q$41:Q203)*0.1+$T$8</f>
        <v>2.6245571927535459E-5</v>
      </c>
      <c r="S203" s="4">
        <f>SUM($R$41:R203)+0</f>
        <v>8.7472579320386091E-3</v>
      </c>
      <c r="T203">
        <f t="shared" si="45"/>
        <v>5.0570312986362744E-5</v>
      </c>
      <c r="U203">
        <f t="shared" si="46"/>
        <v>1.0639753280607001E-2</v>
      </c>
      <c r="W203" s="1"/>
    </row>
    <row r="204" spans="1:23" x14ac:dyDescent="0.3">
      <c r="A204" s="8"/>
      <c r="B204">
        <f t="shared" si="47"/>
        <v>16.299999999999962</v>
      </c>
      <c r="C204">
        <f t="shared" si="32"/>
        <v>-367.55259694786133</v>
      </c>
      <c r="D204">
        <f t="shared" si="33"/>
        <v>-381.9718634205488</v>
      </c>
      <c r="E204" s="2">
        <f t="shared" si="34"/>
        <v>-84.501218852390608</v>
      </c>
      <c r="F204">
        <f t="shared" si="35"/>
        <v>0</v>
      </c>
      <c r="G204">
        <f t="shared" si="36"/>
        <v>-1377.3698672939636</v>
      </c>
      <c r="H204">
        <f t="shared" si="37"/>
        <v>6226.141373754931</v>
      </c>
      <c r="I204" s="2">
        <f t="shared" si="40"/>
        <v>6376.675007973382</v>
      </c>
      <c r="J204" s="43">
        <f t="shared" si="41"/>
        <v>391.20705570388935</v>
      </c>
      <c r="K204">
        <f t="shared" si="42"/>
        <v>15.857489812648669</v>
      </c>
      <c r="L204">
        <f t="shared" si="43"/>
        <v>3.040162924204123E-2</v>
      </c>
      <c r="M204" s="43">
        <f t="shared" si="44"/>
        <v>15.857577240405863</v>
      </c>
      <c r="N204" s="6">
        <f t="shared" si="38"/>
        <v>1.1267229792643001E-6</v>
      </c>
      <c r="O204" s="4">
        <f>SUM($N$41:N204)*0.1+$N$8</f>
        <v>4.333912842996727E-5</v>
      </c>
      <c r="P204" s="4">
        <f>SUM($O$41:O204)+0</f>
        <v>6.1005520636482008E-3</v>
      </c>
      <c r="Q204" s="6">
        <f t="shared" si="39"/>
        <v>-5.0931392682054954E-6</v>
      </c>
      <c r="R204" s="4">
        <f>SUM($Q$41:Q204)*0.1+$T$8</f>
        <v>2.5736258000714907E-5</v>
      </c>
      <c r="S204" s="4">
        <f>SUM($R$41:R204)+0</f>
        <v>8.7729941900393238E-3</v>
      </c>
      <c r="T204">
        <f t="shared" si="45"/>
        <v>5.0404712368473638E-5</v>
      </c>
      <c r="U204">
        <f t="shared" si="46"/>
        <v>1.0685605389482902E-2</v>
      </c>
      <c r="W204" s="1"/>
    </row>
    <row r="205" spans="1:23" x14ac:dyDescent="0.3">
      <c r="A205" s="8"/>
      <c r="B205">
        <f t="shared" si="47"/>
        <v>16.399999999999963</v>
      </c>
      <c r="C205">
        <f t="shared" si="32"/>
        <v>-367.55259694786133</v>
      </c>
      <c r="D205">
        <f t="shared" si="33"/>
        <v>-381.9718634205488</v>
      </c>
      <c r="E205" s="2">
        <f t="shared" si="34"/>
        <v>-84.501218852390608</v>
      </c>
      <c r="F205">
        <f t="shared" si="35"/>
        <v>0</v>
      </c>
      <c r="G205">
        <f t="shared" si="36"/>
        <v>-1385.8199891792028</v>
      </c>
      <c r="H205">
        <f t="shared" si="37"/>
        <v>6264.3385600969859</v>
      </c>
      <c r="I205" s="2">
        <f t="shared" si="40"/>
        <v>6415.7957135437709</v>
      </c>
      <c r="J205" s="43">
        <f t="shared" si="41"/>
        <v>391.20705570388935</v>
      </c>
      <c r="K205">
        <f t="shared" si="42"/>
        <v>15.954775026223203</v>
      </c>
      <c r="L205">
        <f t="shared" si="43"/>
        <v>3.040162924204123E-2</v>
      </c>
      <c r="M205" s="43">
        <f t="shared" si="44"/>
        <v>15.954861920887229</v>
      </c>
      <c r="N205" s="6">
        <f t="shared" si="38"/>
        <v>1.1336353901800321E-6</v>
      </c>
      <c r="O205" s="4">
        <f>SUM($N$41:N205)*0.1+$N$8</f>
        <v>4.3452491968985275E-5</v>
      </c>
      <c r="P205" s="4">
        <f>SUM($O$41:O205)+0</f>
        <v>6.1440045556171857E-3</v>
      </c>
      <c r="Q205" s="6">
        <f t="shared" si="39"/>
        <v>-5.1243855213846698E-6</v>
      </c>
      <c r="R205" s="4">
        <f>SUM($Q$41:Q205)*0.1+$T$8</f>
        <v>2.5223819448576444E-5</v>
      </c>
      <c r="S205" s="4">
        <f>SUM($R$41:R205)+0</f>
        <v>8.7982180094879001E-3</v>
      </c>
      <c r="T205">
        <f t="shared" si="45"/>
        <v>5.0243010716806301E-5</v>
      </c>
      <c r="U205">
        <f t="shared" si="46"/>
        <v>1.0731143094839522E-2</v>
      </c>
      <c r="W205" s="1"/>
    </row>
    <row r="206" spans="1:23" x14ac:dyDescent="0.3">
      <c r="A206" s="8"/>
      <c r="B206">
        <f t="shared" si="47"/>
        <v>16.499999999999964</v>
      </c>
      <c r="C206">
        <f t="shared" si="32"/>
        <v>-367.55259694786133</v>
      </c>
      <c r="D206">
        <f t="shared" si="33"/>
        <v>-381.9718634205488</v>
      </c>
      <c r="E206" s="2">
        <f t="shared" si="34"/>
        <v>-84.501218852390608</v>
      </c>
      <c r="F206">
        <f t="shared" si="35"/>
        <v>0</v>
      </c>
      <c r="G206">
        <f t="shared" si="36"/>
        <v>-1394.2701110644421</v>
      </c>
      <c r="H206">
        <f t="shared" si="37"/>
        <v>6302.5357464390418</v>
      </c>
      <c r="I206" s="2">
        <f t="shared" si="40"/>
        <v>6454.9164191141608</v>
      </c>
      <c r="J206" s="43">
        <f t="shared" si="41"/>
        <v>391.20705570388935</v>
      </c>
      <c r="K206">
        <f t="shared" si="42"/>
        <v>16.052060239797736</v>
      </c>
      <c r="L206">
        <f t="shared" si="43"/>
        <v>3.040162924204123E-2</v>
      </c>
      <c r="M206" s="43">
        <f t="shared" si="44"/>
        <v>16.052146607830277</v>
      </c>
      <c r="N206" s="6">
        <f t="shared" si="38"/>
        <v>1.1405478010957641E-6</v>
      </c>
      <c r="O206" s="4">
        <f>SUM($N$41:N206)*0.1+$N$8</f>
        <v>4.3566546749094847E-5</v>
      </c>
      <c r="P206" s="4">
        <f>SUM($O$41:O206)+0</f>
        <v>6.1875711023662806E-3</v>
      </c>
      <c r="Q206" s="6">
        <f t="shared" si="39"/>
        <v>-5.1556317745638458E-6</v>
      </c>
      <c r="R206" s="4">
        <f>SUM($Q$41:Q206)*0.1+$T$8</f>
        <v>2.4708256271120056E-5</v>
      </c>
      <c r="S206" s="4">
        <f>SUM($R$41:R206)+0</f>
        <v>8.8229262657590207E-3</v>
      </c>
      <c r="T206">
        <f t="shared" si="45"/>
        <v>5.0085346395931123E-5</v>
      </c>
      <c r="U206">
        <f t="shared" si="46"/>
        <v>1.0776365994056562E-2</v>
      </c>
      <c r="W206" s="1"/>
    </row>
    <row r="207" spans="1:23" x14ac:dyDescent="0.3">
      <c r="A207" s="8"/>
      <c r="B207">
        <f t="shared" si="47"/>
        <v>16.599999999999966</v>
      </c>
      <c r="C207">
        <f t="shared" si="32"/>
        <v>-367.55259694786133</v>
      </c>
      <c r="D207">
        <f t="shared" si="33"/>
        <v>-381.9718634205488</v>
      </c>
      <c r="E207" s="2">
        <f t="shared" si="34"/>
        <v>-84.501218852390608</v>
      </c>
      <c r="F207">
        <f t="shared" si="35"/>
        <v>0</v>
      </c>
      <c r="G207">
        <f t="shared" si="36"/>
        <v>-1402.7202329496813</v>
      </c>
      <c r="H207">
        <f t="shared" si="37"/>
        <v>6340.7329327810967</v>
      </c>
      <c r="I207" s="2">
        <f t="shared" si="40"/>
        <v>6494.0371246845498</v>
      </c>
      <c r="J207" s="43">
        <f t="shared" si="41"/>
        <v>391.20705570388935</v>
      </c>
      <c r="K207">
        <f t="shared" si="42"/>
        <v>16.14934545337227</v>
      </c>
      <c r="L207">
        <f t="shared" si="43"/>
        <v>3.040162924204123E-2</v>
      </c>
      <c r="M207" s="43">
        <f t="shared" si="44"/>
        <v>16.149431301118231</v>
      </c>
      <c r="N207" s="6">
        <f t="shared" si="38"/>
        <v>1.1474602120114963E-6</v>
      </c>
      <c r="O207" s="4">
        <f>SUM($N$41:N207)*0.1+$N$8</f>
        <v>4.3681292770295993E-5</v>
      </c>
      <c r="P207" s="4">
        <f>SUM($O$41:O207)+0</f>
        <v>6.2312523951365767E-3</v>
      </c>
      <c r="Q207" s="6">
        <f t="shared" si="39"/>
        <v>-5.186878027743021E-6</v>
      </c>
      <c r="R207" s="4">
        <f>SUM($Q$41:Q207)*0.1+$T$8</f>
        <v>2.4189568468345755E-5</v>
      </c>
      <c r="S207" s="4">
        <f>SUM($R$41:R207)+0</f>
        <v>8.8471158342273669E-3</v>
      </c>
      <c r="T207">
        <f t="shared" si="45"/>
        <v>4.9931859175972013E-5</v>
      </c>
      <c r="U207">
        <f t="shared" si="46"/>
        <v>1.0821273723371567E-2</v>
      </c>
      <c r="W207" s="1"/>
    </row>
    <row r="208" spans="1:23" x14ac:dyDescent="0.3">
      <c r="A208" s="8"/>
      <c r="B208">
        <f t="shared" si="47"/>
        <v>16.699999999999967</v>
      </c>
      <c r="C208">
        <f t="shared" si="32"/>
        <v>-367.55259694786133</v>
      </c>
      <c r="D208">
        <f t="shared" si="33"/>
        <v>-381.9718634205488</v>
      </c>
      <c r="E208" s="2">
        <f t="shared" si="34"/>
        <v>-84.501218852390608</v>
      </c>
      <c r="F208">
        <f t="shared" si="35"/>
        <v>0</v>
      </c>
      <c r="G208">
        <f t="shared" si="36"/>
        <v>-1411.1703548349203</v>
      </c>
      <c r="H208">
        <f t="shared" si="37"/>
        <v>6378.9301191231525</v>
      </c>
      <c r="I208" s="2">
        <f t="shared" si="40"/>
        <v>6533.1578302549397</v>
      </c>
      <c r="J208" s="43">
        <f t="shared" si="41"/>
        <v>391.20705570388935</v>
      </c>
      <c r="K208">
        <f t="shared" si="42"/>
        <v>16.246630666946803</v>
      </c>
      <c r="L208">
        <f t="shared" si="43"/>
        <v>3.040162924204123E-2</v>
      </c>
      <c r="M208" s="43">
        <f t="shared" si="44"/>
        <v>16.246716000637115</v>
      </c>
      <c r="N208" s="6">
        <f t="shared" si="38"/>
        <v>1.154372622927228E-6</v>
      </c>
      <c r="O208" s="4">
        <f>SUM($N$41:N208)*0.1+$N$8</f>
        <v>4.3796730032588721E-5</v>
      </c>
      <c r="P208" s="4">
        <f>SUM($O$41:O208)+0</f>
        <v>6.2750491251691654E-3</v>
      </c>
      <c r="Q208" s="6">
        <f t="shared" si="39"/>
        <v>-5.2181242809221962E-6</v>
      </c>
      <c r="R208" s="4">
        <f>SUM($Q$41:Q208)*0.1+$T$8</f>
        <v>2.3667756040253537E-5</v>
      </c>
      <c r="S208" s="4">
        <f>SUM($R$41:R208)+0</f>
        <v>8.8707835902676196E-3</v>
      </c>
      <c r="T208">
        <f t="shared" si="45"/>
        <v>4.9782690139529589E-5</v>
      </c>
      <c r="U208">
        <f t="shared" si="46"/>
        <v>1.0865865958525699E-2</v>
      </c>
      <c r="W208" s="1"/>
    </row>
    <row r="209" spans="1:23" x14ac:dyDescent="0.3">
      <c r="A209" s="8"/>
      <c r="B209">
        <f t="shared" si="47"/>
        <v>16.799999999999969</v>
      </c>
      <c r="C209">
        <f t="shared" si="32"/>
        <v>-367.55259694786133</v>
      </c>
      <c r="D209">
        <f t="shared" si="33"/>
        <v>-381.9718634205488</v>
      </c>
      <c r="E209" s="2">
        <f t="shared" si="34"/>
        <v>-84.501218852390608</v>
      </c>
      <c r="F209">
        <f t="shared" si="35"/>
        <v>0</v>
      </c>
      <c r="G209">
        <f t="shared" si="36"/>
        <v>-1419.6204767201596</v>
      </c>
      <c r="H209">
        <f t="shared" si="37"/>
        <v>6417.1273054652083</v>
      </c>
      <c r="I209" s="2">
        <f t="shared" si="40"/>
        <v>6572.2785358253295</v>
      </c>
      <c r="J209" s="43">
        <f t="shared" si="41"/>
        <v>391.20705570388935</v>
      </c>
      <c r="K209">
        <f t="shared" si="42"/>
        <v>16.343915880521337</v>
      </c>
      <c r="L209">
        <f t="shared" si="43"/>
        <v>3.040162924204123E-2</v>
      </c>
      <c r="M209" s="43">
        <f t="shared" si="44"/>
        <v>16.344000706275658</v>
      </c>
      <c r="N209" s="6">
        <f t="shared" si="38"/>
        <v>1.1612850338429602E-6</v>
      </c>
      <c r="O209" s="4">
        <f>SUM($N$41:N209)*0.1+$N$8</f>
        <v>4.3912858535973016E-5</v>
      </c>
      <c r="P209" s="4">
        <f>SUM($O$41:O209)+0</f>
        <v>6.3189619837051387E-3</v>
      </c>
      <c r="Q209" s="6">
        <f t="shared" si="39"/>
        <v>-5.2493705341013722E-6</v>
      </c>
      <c r="R209" s="4">
        <f>SUM($Q$41:Q209)*0.1+$T$8</f>
        <v>2.31428189868434E-5</v>
      </c>
      <c r="S209" s="4">
        <f>SUM($R$41:R209)+0</f>
        <v>8.8939264092544636E-3</v>
      </c>
      <c r="T209">
        <f t="shared" si="45"/>
        <v>4.9637981581226456E-5</v>
      </c>
      <c r="U209">
        <f t="shared" si="46"/>
        <v>1.0910142415419918E-2</v>
      </c>
      <c r="W209" s="1"/>
    </row>
    <row r="210" spans="1:23" x14ac:dyDescent="0.3">
      <c r="A210" s="8"/>
      <c r="B210">
        <f t="shared" si="47"/>
        <v>16.89999999999997</v>
      </c>
      <c r="C210">
        <f t="shared" si="32"/>
        <v>-367.55259694786133</v>
      </c>
      <c r="D210">
        <f t="shared" si="33"/>
        <v>-381.9718634205488</v>
      </c>
      <c r="E210" s="2">
        <f t="shared" si="34"/>
        <v>-84.501218852390608</v>
      </c>
      <c r="F210">
        <f t="shared" si="35"/>
        <v>0</v>
      </c>
      <c r="G210">
        <f t="shared" si="36"/>
        <v>-1428.0705986053988</v>
      </c>
      <c r="H210">
        <f t="shared" si="37"/>
        <v>6455.3244918072633</v>
      </c>
      <c r="I210" s="2">
        <f t="shared" si="40"/>
        <v>6611.3992413957185</v>
      </c>
      <c r="J210" s="43">
        <f t="shared" si="41"/>
        <v>391.20705570388935</v>
      </c>
      <c r="K210">
        <f t="shared" si="42"/>
        <v>16.44120109409587</v>
      </c>
      <c r="L210">
        <f t="shared" si="43"/>
        <v>3.040162924204123E-2</v>
      </c>
      <c r="M210" s="43">
        <f t="shared" si="44"/>
        <v>16.441285417925233</v>
      </c>
      <c r="N210" s="6">
        <f t="shared" si="38"/>
        <v>1.1681974447586922E-6</v>
      </c>
      <c r="O210" s="4">
        <f>SUM($N$41:N210)*0.1+$N$8</f>
        <v>4.4029678280448885E-5</v>
      </c>
      <c r="P210" s="4">
        <f>SUM($O$41:O210)+0</f>
        <v>6.362991661985588E-3</v>
      </c>
      <c r="Q210" s="6">
        <f t="shared" si="39"/>
        <v>-5.2806167872805465E-6</v>
      </c>
      <c r="R210" s="4">
        <f>SUM($Q$41:Q210)*0.1+$T$8</f>
        <v>2.2614757308115344E-5</v>
      </c>
      <c r="S210" s="4">
        <f>SUM($R$41:R210)+0</f>
        <v>8.9165411665625798E-3</v>
      </c>
      <c r="T210">
        <f t="shared" si="45"/>
        <v>4.9497876899770039E-5</v>
      </c>
      <c r="U210">
        <f t="shared" si="46"/>
        <v>1.0954102850781678E-2</v>
      </c>
      <c r="W210" s="1"/>
    </row>
    <row r="211" spans="1:23" x14ac:dyDescent="0.3">
      <c r="A211" s="8"/>
      <c r="B211">
        <f t="shared" si="47"/>
        <v>16.999999999999972</v>
      </c>
      <c r="C211">
        <f t="shared" si="32"/>
        <v>-367.55259694786133</v>
      </c>
      <c r="D211">
        <f t="shared" si="33"/>
        <v>-381.9718634205488</v>
      </c>
      <c r="E211" s="2">
        <f t="shared" si="34"/>
        <v>-84.501218852390608</v>
      </c>
      <c r="F211">
        <f t="shared" si="35"/>
        <v>0</v>
      </c>
      <c r="G211">
        <f t="shared" si="36"/>
        <v>-1436.5207204906378</v>
      </c>
      <c r="H211">
        <f t="shared" si="37"/>
        <v>6493.5216781493191</v>
      </c>
      <c r="I211" s="2">
        <f t="shared" si="40"/>
        <v>6650.5199469661084</v>
      </c>
      <c r="J211" s="43">
        <f t="shared" si="41"/>
        <v>391.20705570388935</v>
      </c>
      <c r="K211">
        <f t="shared" si="42"/>
        <v>16.538486307670404</v>
      </c>
      <c r="L211">
        <f t="shared" si="43"/>
        <v>3.040162924204123E-2</v>
      </c>
      <c r="M211" s="43">
        <f t="shared" si="44"/>
        <v>16.538570135479763</v>
      </c>
      <c r="N211" s="6">
        <f t="shared" si="38"/>
        <v>1.1751098556744242E-6</v>
      </c>
      <c r="O211" s="4">
        <f>SUM($N$41:N211)*0.1+$N$8</f>
        <v>4.4147189266016328E-5</v>
      </c>
      <c r="P211" s="4">
        <f>SUM($O$41:O211)+0</f>
        <v>6.4071388512516045E-3</v>
      </c>
      <c r="Q211" s="6">
        <f t="shared" si="39"/>
        <v>-5.3118630404597226E-6</v>
      </c>
      <c r="R211" s="4">
        <f>SUM($Q$41:Q211)*0.1+$T$8</f>
        <v>2.208357100406937E-5</v>
      </c>
      <c r="S211" s="4">
        <f>SUM($R$41:R211)+0</f>
        <v>8.9386247375666493E-3</v>
      </c>
      <c r="T211">
        <f t="shared" si="45"/>
        <v>4.9362520482459574E-5</v>
      </c>
      <c r="U211">
        <f t="shared" si="46"/>
        <v>1.0997747062842289E-2</v>
      </c>
      <c r="W211" s="1"/>
    </row>
    <row r="212" spans="1:23" x14ac:dyDescent="0.3">
      <c r="A212" s="8"/>
      <c r="B212">
        <f t="shared" si="47"/>
        <v>17.099999999999973</v>
      </c>
      <c r="C212">
        <f t="shared" si="32"/>
        <v>-367.55259694786133</v>
      </c>
      <c r="D212">
        <f t="shared" si="33"/>
        <v>-381.9718634205488</v>
      </c>
      <c r="E212" s="2">
        <f t="shared" si="34"/>
        <v>-84.501218852390608</v>
      </c>
      <c r="F212">
        <f t="shared" si="35"/>
        <v>0</v>
      </c>
      <c r="G212">
        <f t="shared" si="36"/>
        <v>-1444.9708423758771</v>
      </c>
      <c r="H212">
        <f t="shared" si="37"/>
        <v>6531.718864491374</v>
      </c>
      <c r="I212" s="2">
        <f t="shared" si="40"/>
        <v>6689.6406525364973</v>
      </c>
      <c r="J212" s="43">
        <f t="shared" si="41"/>
        <v>391.20705570388935</v>
      </c>
      <c r="K212">
        <f t="shared" si="42"/>
        <v>16.635771521244934</v>
      </c>
      <c r="L212">
        <f t="shared" si="43"/>
        <v>3.040162924204123E-2</v>
      </c>
      <c r="M212" s="43">
        <f t="shared" si="44"/>
        <v>16.63585485883565</v>
      </c>
      <c r="N212" s="6">
        <f t="shared" si="38"/>
        <v>1.1820222665901562E-6</v>
      </c>
      <c r="O212" s="4">
        <f>SUM($N$41:N212)*0.1+$N$8</f>
        <v>4.4265391492675345E-5</v>
      </c>
      <c r="P212" s="4">
        <f>SUM($O$41:O212)+0</f>
        <v>6.4514042427442795E-3</v>
      </c>
      <c r="Q212" s="6">
        <f t="shared" si="39"/>
        <v>-5.3431092936388978E-6</v>
      </c>
      <c r="R212" s="4">
        <f>SUM($Q$41:Q212)*0.1+$T$8</f>
        <v>2.1549260074705485E-5</v>
      </c>
      <c r="S212" s="4">
        <f>SUM($R$41:R212)+0</f>
        <v>8.960173997641355E-3</v>
      </c>
      <c r="T212">
        <f t="shared" si="45"/>
        <v>4.9232057582098986E-5</v>
      </c>
      <c r="U212">
        <f t="shared" si="46"/>
        <v>1.1041074892025103E-2</v>
      </c>
      <c r="W212" s="1"/>
    </row>
    <row r="213" spans="1:23" x14ac:dyDescent="0.3">
      <c r="A213" s="8"/>
      <c r="B213">
        <f t="shared" si="47"/>
        <v>17.199999999999974</v>
      </c>
      <c r="C213">
        <f t="shared" si="32"/>
        <v>-367.55259694786133</v>
      </c>
      <c r="D213">
        <f t="shared" si="33"/>
        <v>-381.9718634205488</v>
      </c>
      <c r="E213" s="2">
        <f t="shared" si="34"/>
        <v>-84.501218852390608</v>
      </c>
      <c r="F213">
        <f t="shared" si="35"/>
        <v>0</v>
      </c>
      <c r="G213">
        <f t="shared" si="36"/>
        <v>-1453.4209642611163</v>
      </c>
      <c r="H213">
        <f t="shared" si="37"/>
        <v>6569.9160508334298</v>
      </c>
      <c r="I213" s="2">
        <f t="shared" si="40"/>
        <v>6728.7613581068872</v>
      </c>
      <c r="J213" s="43">
        <f t="shared" si="41"/>
        <v>391.20705570388935</v>
      </c>
      <c r="K213">
        <f t="shared" si="42"/>
        <v>16.733056734819471</v>
      </c>
      <c r="L213">
        <f t="shared" si="43"/>
        <v>3.040162924204123E-2</v>
      </c>
      <c r="M213" s="43">
        <f t="shared" si="44"/>
        <v>16.733139587891717</v>
      </c>
      <c r="N213" s="6">
        <f t="shared" si="38"/>
        <v>1.1889346775058882E-6</v>
      </c>
      <c r="O213" s="4">
        <f>SUM($N$41:N213)*0.1+$N$8</f>
        <v>4.438428496042593E-5</v>
      </c>
      <c r="P213" s="4">
        <f>SUM($O$41:O213)+0</f>
        <v>6.4957885277047052E-3</v>
      </c>
      <c r="Q213" s="6">
        <f t="shared" si="39"/>
        <v>-5.3743555468180729E-6</v>
      </c>
      <c r="R213" s="4">
        <f>SUM($Q$41:Q213)*0.1+$T$8</f>
        <v>2.1011824520023674E-5</v>
      </c>
      <c r="S213" s="4">
        <f>SUM($R$41:R213)+0</f>
        <v>8.9811858221613781E-3</v>
      </c>
      <c r="T213">
        <f t="shared" si="45"/>
        <v>4.9106634186314988E-5</v>
      </c>
      <c r="U213">
        <f t="shared" si="46"/>
        <v>1.1084086221644644E-2</v>
      </c>
      <c r="W213" s="1"/>
    </row>
    <row r="214" spans="1:23" x14ac:dyDescent="0.3">
      <c r="A214" s="8"/>
      <c r="B214">
        <f t="shared" si="47"/>
        <v>17.299999999999976</v>
      </c>
      <c r="C214">
        <f t="shared" si="32"/>
        <v>-367.55259694786133</v>
      </c>
      <c r="D214">
        <f t="shared" si="33"/>
        <v>-381.9718634205488</v>
      </c>
      <c r="E214" s="2">
        <f t="shared" si="34"/>
        <v>-84.501218852390608</v>
      </c>
      <c r="F214">
        <f t="shared" si="35"/>
        <v>0</v>
      </c>
      <c r="G214">
        <f t="shared" si="36"/>
        <v>-1461.8710861463555</v>
      </c>
      <c r="H214">
        <f t="shared" si="37"/>
        <v>6608.1132371754848</v>
      </c>
      <c r="I214" s="2">
        <f t="shared" si="40"/>
        <v>6767.8820636772771</v>
      </c>
      <c r="J214" s="43">
        <f t="shared" si="41"/>
        <v>391.20705570388935</v>
      </c>
      <c r="K214">
        <f t="shared" si="42"/>
        <v>16.830341948394004</v>
      </c>
      <c r="L214">
        <f t="shared" si="43"/>
        <v>3.040162924204123E-2</v>
      </c>
      <c r="M214" s="43">
        <f t="shared" si="44"/>
        <v>16.830424322549106</v>
      </c>
      <c r="N214" s="6">
        <f t="shared" si="38"/>
        <v>1.1958470884216204E-6</v>
      </c>
      <c r="O214" s="4">
        <f>SUM($N$41:N214)*0.1+$N$8</f>
        <v>4.4503869669268095E-5</v>
      </c>
      <c r="P214" s="4">
        <f>SUM($O$41:O214)+0</f>
        <v>6.5402923973739736E-3</v>
      </c>
      <c r="Q214" s="6">
        <f t="shared" si="39"/>
        <v>-5.4056017999972481E-6</v>
      </c>
      <c r="R214" s="4">
        <f>SUM($Q$41:Q214)*0.1+$T$8</f>
        <v>2.0471264340023951E-5</v>
      </c>
      <c r="S214" s="4">
        <f>SUM($R$41:R214)+0</f>
        <v>9.0016570865014012E-3</v>
      </c>
      <c r="T214">
        <f t="shared" si="45"/>
        <v>4.8986396879320866E-5</v>
      </c>
      <c r="U214">
        <f t="shared" si="46"/>
        <v>1.1126780978616801E-2</v>
      </c>
      <c r="W214" s="1"/>
    </row>
    <row r="215" spans="1:23" x14ac:dyDescent="0.3">
      <c r="A215" s="8"/>
      <c r="B215">
        <f t="shared" si="47"/>
        <v>17.399999999999977</v>
      </c>
      <c r="C215">
        <f t="shared" si="32"/>
        <v>-367.55259694786133</v>
      </c>
      <c r="D215">
        <f t="shared" si="33"/>
        <v>-381.9718634205488</v>
      </c>
      <c r="E215" s="2">
        <f t="shared" si="34"/>
        <v>-84.501218852390608</v>
      </c>
      <c r="F215">
        <f t="shared" si="35"/>
        <v>0</v>
      </c>
      <c r="G215">
        <f t="shared" si="36"/>
        <v>-1470.3212080315946</v>
      </c>
      <c r="H215">
        <f t="shared" si="37"/>
        <v>6646.3104235175406</v>
      </c>
      <c r="I215" s="2">
        <f t="shared" si="40"/>
        <v>6807.002769247666</v>
      </c>
      <c r="J215" s="43">
        <f t="shared" si="41"/>
        <v>391.20705570388935</v>
      </c>
      <c r="K215">
        <f t="shared" si="42"/>
        <v>16.927627161968537</v>
      </c>
      <c r="L215">
        <f t="shared" si="43"/>
        <v>3.040162924204123E-2</v>
      </c>
      <c r="M215" s="43">
        <f t="shared" si="44"/>
        <v>16.927709062711255</v>
      </c>
      <c r="N215" s="6">
        <f t="shared" si="38"/>
        <v>1.2027594993373521E-6</v>
      </c>
      <c r="O215" s="4">
        <f>SUM($N$41:N215)*0.1+$N$8</f>
        <v>4.4624145619201828E-5</v>
      </c>
      <c r="P215" s="4">
        <f>SUM($O$41:O215)+0</f>
        <v>6.5849165429931753E-3</v>
      </c>
      <c r="Q215" s="6">
        <f t="shared" si="39"/>
        <v>-5.4368480531764233E-6</v>
      </c>
      <c r="R215" s="4">
        <f>SUM($Q$41:Q215)*0.1+$T$8</f>
        <v>1.9927579534706304E-5</v>
      </c>
      <c r="S215" s="4">
        <f>SUM($R$41:R215)+0</f>
        <v>9.0215846660361074E-3</v>
      </c>
      <c r="T215">
        <f t="shared" si="45"/>
        <v>4.8871492696210694E-5</v>
      </c>
      <c r="U215">
        <f t="shared" si="46"/>
        <v>1.116915913418029E-2</v>
      </c>
      <c r="W215" s="1"/>
    </row>
    <row r="216" spans="1:23" x14ac:dyDescent="0.3">
      <c r="A216" s="8"/>
      <c r="B216">
        <f t="shared" si="47"/>
        <v>17.499999999999979</v>
      </c>
      <c r="C216">
        <f t="shared" si="32"/>
        <v>-367.55259694786133</v>
      </c>
      <c r="D216">
        <f t="shared" si="33"/>
        <v>-381.9718634205488</v>
      </c>
      <c r="E216" s="2">
        <f t="shared" si="34"/>
        <v>-84.501218852390608</v>
      </c>
      <c r="F216">
        <f t="shared" si="35"/>
        <v>0</v>
      </c>
      <c r="G216">
        <f t="shared" si="36"/>
        <v>-1478.7713299168338</v>
      </c>
      <c r="H216">
        <f t="shared" si="37"/>
        <v>6684.5076098595955</v>
      </c>
      <c r="I216" s="2">
        <f t="shared" si="40"/>
        <v>6846.123474818055</v>
      </c>
      <c r="J216" s="43">
        <f t="shared" si="41"/>
        <v>391.20705570388935</v>
      </c>
      <c r="K216">
        <f t="shared" si="42"/>
        <v>17.024912375543067</v>
      </c>
      <c r="L216">
        <f t="shared" si="43"/>
        <v>3.040162924204123E-2</v>
      </c>
      <c r="M216" s="43">
        <f t="shared" si="44"/>
        <v>17.024993808283785</v>
      </c>
      <c r="N216" s="6">
        <f t="shared" si="38"/>
        <v>1.2096719102530843E-6</v>
      </c>
      <c r="O216" s="4">
        <f>SUM($N$41:N216)*0.1+$N$8</f>
        <v>4.4745112810227135E-5</v>
      </c>
      <c r="P216" s="4">
        <f>SUM($O$41:O216)+0</f>
        <v>6.6296616558034023E-3</v>
      </c>
      <c r="Q216" s="6">
        <f t="shared" si="39"/>
        <v>-5.4680943063555985E-6</v>
      </c>
      <c r="R216" s="4">
        <f>SUM($Q$41:Q216)*0.1+$T$8</f>
        <v>1.9380770104070744E-5</v>
      </c>
      <c r="S216" s="4">
        <f>SUM($R$41:R216)+0</f>
        <v>9.0409654361401776E-3</v>
      </c>
      <c r="T216">
        <f t="shared" si="45"/>
        <v>4.8762068969915484E-5</v>
      </c>
      <c r="U216">
        <f t="shared" si="46"/>
        <v>1.1211220704629415E-2</v>
      </c>
      <c r="W216" s="1"/>
    </row>
    <row r="217" spans="1:23" x14ac:dyDescent="0.3">
      <c r="A217" s="8"/>
      <c r="B217">
        <f t="shared" si="47"/>
        <v>17.59999999999998</v>
      </c>
      <c r="C217">
        <f t="shared" si="32"/>
        <v>-367.55259694786133</v>
      </c>
      <c r="D217">
        <f t="shared" si="33"/>
        <v>-381.9718634205488</v>
      </c>
      <c r="E217" s="2">
        <f t="shared" si="34"/>
        <v>-84.501218852390608</v>
      </c>
      <c r="F217">
        <f t="shared" si="35"/>
        <v>0</v>
      </c>
      <c r="G217">
        <f t="shared" si="36"/>
        <v>-1487.221451802073</v>
      </c>
      <c r="H217">
        <f t="shared" si="37"/>
        <v>6722.7047962016513</v>
      </c>
      <c r="I217" s="2">
        <f t="shared" si="40"/>
        <v>6885.2441803884449</v>
      </c>
      <c r="J217" s="43">
        <f t="shared" si="41"/>
        <v>391.20705570388935</v>
      </c>
      <c r="K217">
        <f t="shared" si="42"/>
        <v>17.122197589117601</v>
      </c>
      <c r="L217">
        <f t="shared" si="43"/>
        <v>3.040162924204123E-2</v>
      </c>
      <c r="M217" s="43">
        <f t="shared" si="44"/>
        <v>17.122278559174486</v>
      </c>
      <c r="N217" s="6">
        <f t="shared" si="38"/>
        <v>1.2165843211688163E-6</v>
      </c>
      <c r="O217" s="4">
        <f>SUM($N$41:N217)*0.1+$N$8</f>
        <v>4.4866771242344017E-5</v>
      </c>
      <c r="P217" s="4">
        <f>SUM($O$41:O217)+0</f>
        <v>6.6745284270457459E-3</v>
      </c>
      <c r="Q217" s="6">
        <f t="shared" si="39"/>
        <v>-5.4993405595347745E-6</v>
      </c>
      <c r="R217" s="4">
        <f>SUM($Q$41:Q217)*0.1+$T$8</f>
        <v>1.8830836048117266E-5</v>
      </c>
      <c r="S217" s="4">
        <f>SUM($R$41:R217)+0</f>
        <v>9.0597962721882946E-3</v>
      </c>
      <c r="T217">
        <f t="shared" si="45"/>
        <v>4.8658273171002488E-5</v>
      </c>
      <c r="U217">
        <f t="shared" si="46"/>
        <v>1.1252965752058374E-2</v>
      </c>
      <c r="W217" s="1"/>
    </row>
    <row r="218" spans="1:23" x14ac:dyDescent="0.3">
      <c r="A218" s="8"/>
      <c r="B218">
        <f t="shared" si="47"/>
        <v>17.699999999999982</v>
      </c>
      <c r="C218">
        <f t="shared" si="32"/>
        <v>-367.55259694786133</v>
      </c>
      <c r="D218">
        <f t="shared" si="33"/>
        <v>-381.9718634205488</v>
      </c>
      <c r="E218" s="2">
        <f t="shared" si="34"/>
        <v>-84.501218852390608</v>
      </c>
      <c r="F218">
        <f t="shared" si="35"/>
        <v>0</v>
      </c>
      <c r="G218">
        <f t="shared" si="36"/>
        <v>-1495.6715736873123</v>
      </c>
      <c r="H218">
        <f t="shared" si="37"/>
        <v>6760.9019825437063</v>
      </c>
      <c r="I218" s="2">
        <f t="shared" si="40"/>
        <v>6924.3648859588347</v>
      </c>
      <c r="J218" s="43">
        <f t="shared" si="41"/>
        <v>391.20705570388935</v>
      </c>
      <c r="K218">
        <f t="shared" si="42"/>
        <v>17.219482802692138</v>
      </c>
      <c r="L218">
        <f t="shared" si="43"/>
        <v>3.040162924204123E-2</v>
      </c>
      <c r="M218" s="43">
        <f t="shared" si="44"/>
        <v>17.219563315293218</v>
      </c>
      <c r="N218" s="6">
        <f t="shared" si="38"/>
        <v>1.2234967320845483E-6</v>
      </c>
      <c r="O218" s="4">
        <f>SUM($N$41:N218)*0.1+$N$8</f>
        <v>4.4989120915552472E-5</v>
      </c>
      <c r="P218" s="4">
        <f>SUM($O$41:O218)+0</f>
        <v>6.7195175479612982E-3</v>
      </c>
      <c r="Q218" s="6">
        <f t="shared" si="39"/>
        <v>-5.5305868127139489E-6</v>
      </c>
      <c r="R218" s="4">
        <f>SUM($Q$41:Q218)*0.1+$T$8</f>
        <v>1.8277777366845877E-5</v>
      </c>
      <c r="S218" s="4">
        <f>SUM($R$41:R218)+0</f>
        <v>9.0780740495551397E-3</v>
      </c>
      <c r="T218">
        <f t="shared" si="45"/>
        <v>4.8560252740550936E-5</v>
      </c>
      <c r="U218">
        <f t="shared" si="46"/>
        <v>1.129439438511717E-2</v>
      </c>
      <c r="W218" s="1"/>
    </row>
    <row r="219" spans="1:23" x14ac:dyDescent="0.3">
      <c r="A219" s="8"/>
      <c r="B219">
        <f t="shared" si="47"/>
        <v>17.799999999999983</v>
      </c>
      <c r="C219">
        <f t="shared" si="32"/>
        <v>-367.55259694786133</v>
      </c>
      <c r="D219">
        <f t="shared" si="33"/>
        <v>-381.9718634205488</v>
      </c>
      <c r="E219" s="2">
        <f t="shared" si="34"/>
        <v>-84.501218852390608</v>
      </c>
      <c r="F219">
        <f t="shared" si="35"/>
        <v>0</v>
      </c>
      <c r="G219">
        <f t="shared" si="36"/>
        <v>-1504.1216955725513</v>
      </c>
      <c r="H219">
        <f t="shared" si="37"/>
        <v>6799.0991688857621</v>
      </c>
      <c r="I219" s="2">
        <f t="shared" si="40"/>
        <v>6963.4855915292246</v>
      </c>
      <c r="J219" s="43">
        <f t="shared" si="41"/>
        <v>391.20705570388935</v>
      </c>
      <c r="K219">
        <f t="shared" si="42"/>
        <v>17.316768016266671</v>
      </c>
      <c r="L219">
        <f t="shared" si="43"/>
        <v>3.040162924204123E-2</v>
      </c>
      <c r="M219" s="43">
        <f t="shared" si="44"/>
        <v>17.316848076551867</v>
      </c>
      <c r="N219" s="6">
        <f t="shared" si="38"/>
        <v>1.2304091430002803E-6</v>
      </c>
      <c r="O219" s="4">
        <f>SUM($N$41:N219)*0.1+$N$8</f>
        <v>4.5112161829852502E-5</v>
      </c>
      <c r="P219" s="4">
        <f>SUM($O$41:O219)+0</f>
        <v>6.7646297097911506E-3</v>
      </c>
      <c r="Q219" s="6">
        <f t="shared" si="39"/>
        <v>-5.5618330658931249E-6</v>
      </c>
      <c r="R219" s="4">
        <f>SUM($Q$41:Q219)*0.1+$T$8</f>
        <v>1.7721594060256562E-5</v>
      </c>
      <c r="S219" s="4">
        <f>SUM($R$41:R219)+0</f>
        <v>9.0957956436153956E-3</v>
      </c>
      <c r="T219">
        <f t="shared" si="45"/>
        <v>4.846815491639146E-5</v>
      </c>
      <c r="U219">
        <f t="shared" si="46"/>
        <v>1.1335506759779287E-2</v>
      </c>
      <c r="W219" s="1"/>
    </row>
    <row r="220" spans="1:23" x14ac:dyDescent="0.3">
      <c r="A220" s="8"/>
      <c r="B220">
        <f t="shared" si="47"/>
        <v>17.899999999999984</v>
      </c>
      <c r="C220">
        <f t="shared" si="32"/>
        <v>-367.55259694786133</v>
      </c>
      <c r="D220">
        <f t="shared" si="33"/>
        <v>-381.9718634205488</v>
      </c>
      <c r="E220" s="2">
        <f t="shared" si="34"/>
        <v>-84.501218852390608</v>
      </c>
      <c r="F220">
        <f t="shared" si="35"/>
        <v>0</v>
      </c>
      <c r="G220">
        <f t="shared" si="36"/>
        <v>-1512.5718174577905</v>
      </c>
      <c r="H220">
        <f t="shared" si="37"/>
        <v>6837.2963552278179</v>
      </c>
      <c r="I220" s="2">
        <f t="shared" si="40"/>
        <v>7002.6062970996145</v>
      </c>
      <c r="J220" s="43">
        <f t="shared" si="41"/>
        <v>391.20705570388935</v>
      </c>
      <c r="K220">
        <f t="shared" si="42"/>
        <v>17.414053229841205</v>
      </c>
      <c r="L220">
        <f t="shared" si="43"/>
        <v>3.040162924204123E-2</v>
      </c>
      <c r="M220" s="43">
        <f t="shared" si="44"/>
        <v>17.414132842864287</v>
      </c>
      <c r="N220" s="6">
        <f t="shared" si="38"/>
        <v>1.2373215539160123E-6</v>
      </c>
      <c r="O220" s="4">
        <f>SUM($N$41:N220)*0.1+$N$8</f>
        <v>4.5235893985244105E-5</v>
      </c>
      <c r="P220" s="4">
        <f>SUM($O$41:O220)+0</f>
        <v>6.8098656037763943E-3</v>
      </c>
      <c r="Q220" s="6">
        <f t="shared" si="39"/>
        <v>-5.5930793190723009E-6</v>
      </c>
      <c r="R220" s="4">
        <f>SUM($Q$41:Q220)*0.1+$T$8</f>
        <v>1.7162286128349336E-5</v>
      </c>
      <c r="S220" s="4">
        <f>SUM($R$41:R220)+0</f>
        <v>9.1129579297437452E-3</v>
      </c>
      <c r="T220">
        <f t="shared" si="45"/>
        <v>4.8382126553052379E-5</v>
      </c>
      <c r="U220">
        <f t="shared" si="46"/>
        <v>1.1376303080121249E-2</v>
      </c>
      <c r="W220" s="1"/>
    </row>
    <row r="221" spans="1:23" x14ac:dyDescent="0.3">
      <c r="A221" s="8"/>
      <c r="B221">
        <f t="shared" si="47"/>
        <v>17.999999999999986</v>
      </c>
      <c r="C221">
        <f t="shared" si="32"/>
        <v>0</v>
      </c>
      <c r="D221">
        <f t="shared" si="33"/>
        <v>254.64790894703248</v>
      </c>
      <c r="E221" s="2">
        <f t="shared" si="34"/>
        <v>-352.05762848491884</v>
      </c>
      <c r="F221">
        <f t="shared" si="35"/>
        <v>-19098.593171027438</v>
      </c>
      <c r="G221">
        <f t="shared" si="36"/>
        <v>9505.5559690928148</v>
      </c>
      <c r="H221">
        <f t="shared" si="37"/>
        <v>6875.4935415698819</v>
      </c>
      <c r="I221" s="2">
        <f t="shared" si="40"/>
        <v>11731.496312138754</v>
      </c>
      <c r="J221" s="43">
        <f t="shared" si="41"/>
        <v>434.49986341254618</v>
      </c>
      <c r="K221">
        <f t="shared" si="42"/>
        <v>29.173837936581617</v>
      </c>
      <c r="L221">
        <f t="shared" si="43"/>
        <v>3.3766016130302778E-2</v>
      </c>
      <c r="M221" s="43">
        <f t="shared" si="44"/>
        <v>29.173896558078503</v>
      </c>
      <c r="N221" s="6">
        <f t="shared" si="38"/>
        <v>-7.7757823772501704E-6</v>
      </c>
      <c r="O221" s="4">
        <f>SUM($N$41:N221)*0.1+$N$8</f>
        <v>4.4458315747519087E-5</v>
      </c>
      <c r="P221" s="4">
        <f>SUM($O$41:O221)+0</f>
        <v>6.8543239195239134E-3</v>
      </c>
      <c r="Q221" s="6">
        <f t="shared" si="39"/>
        <v>-5.6243255722514829E-6</v>
      </c>
      <c r="R221" s="4">
        <f>SUM($Q$41:Q221)*0.1+$T$8</f>
        <v>1.6599853571124177E-5</v>
      </c>
      <c r="S221" s="4">
        <f>SUM($R$41:R221)+0</f>
        <v>9.1295577833148695E-3</v>
      </c>
      <c r="T221">
        <f t="shared" si="45"/>
        <v>4.7456263840391694E-5</v>
      </c>
      <c r="U221">
        <f t="shared" si="46"/>
        <v>1.1416242013580597E-2</v>
      </c>
      <c r="W221" s="1"/>
    </row>
    <row r="222" spans="1:23" x14ac:dyDescent="0.3">
      <c r="A222" s="8"/>
      <c r="B222">
        <f t="shared" si="47"/>
        <v>18.099999999999987</v>
      </c>
      <c r="C222">
        <f t="shared" si="32"/>
        <v>0</v>
      </c>
      <c r="D222">
        <f t="shared" si="33"/>
        <v>254.64790894703248</v>
      </c>
      <c r="E222" s="2">
        <f t="shared" si="34"/>
        <v>-352.05762848491884</v>
      </c>
      <c r="F222">
        <f t="shared" si="35"/>
        <v>-19098.593171027438</v>
      </c>
      <c r="G222">
        <f t="shared" si="36"/>
        <v>9470.3502062443222</v>
      </c>
      <c r="H222">
        <f t="shared" si="37"/>
        <v>6850.0287506751783</v>
      </c>
      <c r="I222" s="2">
        <f t="shared" si="40"/>
        <v>11688.046325797499</v>
      </c>
      <c r="J222" s="43">
        <f t="shared" si="41"/>
        <v>434.49986341254618</v>
      </c>
      <c r="K222">
        <f t="shared" si="42"/>
        <v>29.065786684964646</v>
      </c>
      <c r="L222">
        <f t="shared" si="43"/>
        <v>3.3766016130302778E-2</v>
      </c>
      <c r="M222" s="43">
        <f t="shared" si="44"/>
        <v>29.065845524384873</v>
      </c>
      <c r="N222" s="6">
        <f t="shared" si="38"/>
        <v>-7.7469831832603544E-6</v>
      </c>
      <c r="O222" s="4">
        <f>SUM($N$41:N222)*0.1+$N$8</f>
        <v>4.3683617429193054E-5</v>
      </c>
      <c r="P222" s="4">
        <f>SUM($O$41:O222)+0</f>
        <v>6.8980075369531064E-3</v>
      </c>
      <c r="Q222" s="6">
        <f t="shared" si="39"/>
        <v>-5.6034947367986997E-6</v>
      </c>
      <c r="R222" s="4">
        <f>SUM($Q$41:Q222)*0.1+$T$8</f>
        <v>1.6039504097444309E-5</v>
      </c>
      <c r="S222" s="4">
        <f>SUM($R$41:R222)+0</f>
        <v>9.1455972874123145E-3</v>
      </c>
      <c r="T222">
        <f t="shared" si="45"/>
        <v>4.6535192310680659E-5</v>
      </c>
      <c r="U222">
        <f t="shared" si="46"/>
        <v>1.145532442680631E-2</v>
      </c>
      <c r="W222" s="1"/>
    </row>
    <row r="223" spans="1:23" x14ac:dyDescent="0.3">
      <c r="A223" s="8"/>
      <c r="B223">
        <f t="shared" si="47"/>
        <v>18.199999999999989</v>
      </c>
      <c r="C223">
        <f t="shared" si="32"/>
        <v>0</v>
      </c>
      <c r="D223">
        <f t="shared" si="33"/>
        <v>254.64790894703248</v>
      </c>
      <c r="E223" s="2">
        <f t="shared" si="34"/>
        <v>-352.05762848491884</v>
      </c>
      <c r="F223">
        <f t="shared" si="35"/>
        <v>-19098.593171027438</v>
      </c>
      <c r="G223">
        <f t="shared" si="36"/>
        <v>9435.1444433958295</v>
      </c>
      <c r="H223">
        <f t="shared" si="37"/>
        <v>6824.5639597804748</v>
      </c>
      <c r="I223" s="2">
        <f t="shared" si="40"/>
        <v>11644.596339456242</v>
      </c>
      <c r="J223" s="43">
        <f t="shared" si="41"/>
        <v>434.49986341254618</v>
      </c>
      <c r="K223">
        <f t="shared" si="42"/>
        <v>28.957735433347672</v>
      </c>
      <c r="L223">
        <f t="shared" si="43"/>
        <v>3.3766016130302778E-2</v>
      </c>
      <c r="M223" s="43">
        <f t="shared" si="44"/>
        <v>28.957794492317525</v>
      </c>
      <c r="N223" s="6">
        <f t="shared" si="38"/>
        <v>-7.7181839892705384E-6</v>
      </c>
      <c r="O223" s="4">
        <f>SUM($N$41:N223)*0.1+$N$8</f>
        <v>4.2911799030265994E-5</v>
      </c>
      <c r="P223" s="4">
        <f>SUM($O$41:O223)+0</f>
        <v>6.9409193359833725E-3</v>
      </c>
      <c r="Q223" s="6">
        <f t="shared" si="39"/>
        <v>-5.5826639013459157E-6</v>
      </c>
      <c r="R223" s="4">
        <f>SUM($Q$41:Q223)*0.1+$T$8</f>
        <v>1.5481237707309711E-5</v>
      </c>
      <c r="S223" s="4">
        <f>SUM($R$41:R223)+0</f>
        <v>9.1610785251196244E-3</v>
      </c>
      <c r="T223">
        <f t="shared" si="45"/>
        <v>4.5618978692690674E-5</v>
      </c>
      <c r="U223">
        <f t="shared" si="46"/>
        <v>1.1493551277652865E-2</v>
      </c>
      <c r="W223" s="1"/>
    </row>
    <row r="224" spans="1:23" x14ac:dyDescent="0.3">
      <c r="A224" s="8"/>
      <c r="B224">
        <f t="shared" si="47"/>
        <v>18.29999999999999</v>
      </c>
      <c r="C224">
        <f t="shared" si="32"/>
        <v>0</v>
      </c>
      <c r="D224">
        <f t="shared" si="33"/>
        <v>254.64790894703248</v>
      </c>
      <c r="E224" s="2">
        <f t="shared" si="34"/>
        <v>-352.05762848491884</v>
      </c>
      <c r="F224">
        <f t="shared" si="35"/>
        <v>-19098.593171027438</v>
      </c>
      <c r="G224">
        <f t="shared" si="36"/>
        <v>9399.9386805473368</v>
      </c>
      <c r="H224">
        <f t="shared" si="37"/>
        <v>6799.0991688857712</v>
      </c>
      <c r="I224" s="2">
        <f t="shared" si="40"/>
        <v>11601.146353114988</v>
      </c>
      <c r="J224" s="43">
        <f t="shared" si="41"/>
        <v>434.49986341254618</v>
      </c>
      <c r="K224">
        <f t="shared" si="42"/>
        <v>28.849684181730705</v>
      </c>
      <c r="L224">
        <f t="shared" si="43"/>
        <v>3.3766016130302778E-2</v>
      </c>
      <c r="M224" s="43">
        <f t="shared" si="44"/>
        <v>28.849743461894747</v>
      </c>
      <c r="N224" s="6">
        <f t="shared" si="38"/>
        <v>-7.6893847952807207E-6</v>
      </c>
      <c r="O224" s="4">
        <f>SUM($N$41:N224)*0.1+$N$8</f>
        <v>4.2142860550737925E-5</v>
      </c>
      <c r="P224" s="4">
        <f>SUM($O$41:O224)+0</f>
        <v>6.9830621965341101E-3</v>
      </c>
      <c r="Q224" s="6">
        <f t="shared" si="39"/>
        <v>-5.5618330658931325E-6</v>
      </c>
      <c r="R224" s="4">
        <f>SUM($Q$41:Q224)*0.1+$T$8</f>
        <v>1.4925054400720403E-5</v>
      </c>
      <c r="S224" s="4">
        <f>SUM($R$41:R224)+0</f>
        <v>9.1760035795203452E-3</v>
      </c>
      <c r="T224">
        <f t="shared" si="45"/>
        <v>4.4707694463743108E-5</v>
      </c>
      <c r="U224">
        <f t="shared" si="46"/>
        <v>1.1530923611403988E-2</v>
      </c>
      <c r="W224" s="1"/>
    </row>
    <row r="225" spans="1:23" x14ac:dyDescent="0.3">
      <c r="A225" s="8"/>
      <c r="B225">
        <f t="shared" si="47"/>
        <v>18.399999999999991</v>
      </c>
      <c r="C225">
        <f t="shared" si="32"/>
        <v>0</v>
      </c>
      <c r="D225">
        <f t="shared" si="33"/>
        <v>254.64790894703248</v>
      </c>
      <c r="E225" s="2">
        <f t="shared" si="34"/>
        <v>-352.05762848491884</v>
      </c>
      <c r="F225">
        <f t="shared" si="35"/>
        <v>-19098.593171027438</v>
      </c>
      <c r="G225">
        <f t="shared" si="36"/>
        <v>9364.7329176988442</v>
      </c>
      <c r="H225">
        <f t="shared" si="37"/>
        <v>6773.6343779910676</v>
      </c>
      <c r="I225" s="2">
        <f t="shared" si="40"/>
        <v>11557.696366773733</v>
      </c>
      <c r="J225" s="43">
        <f t="shared" si="41"/>
        <v>434.49986341254618</v>
      </c>
      <c r="K225">
        <f t="shared" si="42"/>
        <v>28.741632930113735</v>
      </c>
      <c r="L225">
        <f t="shared" si="43"/>
        <v>3.3766016130302778E-2</v>
      </c>
      <c r="M225" s="43">
        <f t="shared" si="44"/>
        <v>28.741692433135075</v>
      </c>
      <c r="N225" s="6">
        <f t="shared" si="38"/>
        <v>-7.6605856012909047E-6</v>
      </c>
      <c r="O225" s="4">
        <f>SUM($N$41:N225)*0.1+$N$8</f>
        <v>4.1376801990608836E-5</v>
      </c>
      <c r="P225" s="4">
        <f>SUM($O$41:O225)+0</f>
        <v>7.0244389985247187E-3</v>
      </c>
      <c r="Q225" s="6">
        <f t="shared" si="39"/>
        <v>-5.5410022304403485E-6</v>
      </c>
      <c r="R225" s="4">
        <f>SUM($Q$41:Q225)*0.1+$T$8</f>
        <v>1.4370954177676371E-5</v>
      </c>
      <c r="S225" s="4">
        <f>SUM($R$41:R225)+0</f>
        <v>9.190374533698021E-3</v>
      </c>
      <c r="T225">
        <f t="shared" si="45"/>
        <v>4.3801416266451081E-5</v>
      </c>
      <c r="U225">
        <f t="shared" si="46"/>
        <v>1.1567442557179182E-2</v>
      </c>
      <c r="W225" s="1"/>
    </row>
    <row r="226" spans="1:23" x14ac:dyDescent="0.3">
      <c r="A226" s="8"/>
      <c r="B226">
        <f t="shared" si="47"/>
        <v>18.499999999999993</v>
      </c>
      <c r="C226">
        <f t="shared" si="32"/>
        <v>0</v>
      </c>
      <c r="D226">
        <f t="shared" si="33"/>
        <v>254.64790894703248</v>
      </c>
      <c r="E226" s="2">
        <f t="shared" si="34"/>
        <v>-352.05762848491884</v>
      </c>
      <c r="F226">
        <f t="shared" si="35"/>
        <v>-19098.593171027438</v>
      </c>
      <c r="G226">
        <f t="shared" si="36"/>
        <v>9329.5271548503515</v>
      </c>
      <c r="H226">
        <f t="shared" si="37"/>
        <v>6748.169587096364</v>
      </c>
      <c r="I226" s="2">
        <f t="shared" si="40"/>
        <v>11514.246380432476</v>
      </c>
      <c r="J226" s="43">
        <f t="shared" si="41"/>
        <v>434.49986341254618</v>
      </c>
      <c r="K226">
        <f t="shared" si="42"/>
        <v>28.633581678496761</v>
      </c>
      <c r="L226">
        <f t="shared" si="43"/>
        <v>3.3766016130302778E-2</v>
      </c>
      <c r="M226" s="43">
        <f t="shared" si="44"/>
        <v>28.63364140605734</v>
      </c>
      <c r="N226" s="6">
        <f t="shared" si="38"/>
        <v>-7.6317864073010887E-6</v>
      </c>
      <c r="O226" s="4">
        <f>SUM($N$41:N226)*0.1+$N$8</f>
        <v>4.0613623349878726E-5</v>
      </c>
      <c r="P226" s="4">
        <f>SUM($O$41:O226)+0</f>
        <v>7.0650526218745974E-3</v>
      </c>
      <c r="Q226" s="6">
        <f t="shared" si="39"/>
        <v>-5.5201713949875653E-6</v>
      </c>
      <c r="R226" s="4">
        <f>SUM($Q$41:Q226)*0.1+$T$8</f>
        <v>1.381893703817761E-5</v>
      </c>
      <c r="S226" s="4">
        <f>SUM($R$41:R226)+0</f>
        <v>9.2041934707361994E-3</v>
      </c>
      <c r="T226">
        <f t="shared" si="45"/>
        <v>4.2900226368527837E-5</v>
      </c>
      <c r="U226">
        <f t="shared" si="46"/>
        <v>1.1603109324512978E-2</v>
      </c>
      <c r="W226" s="1"/>
    </row>
    <row r="227" spans="1:23" x14ac:dyDescent="0.3">
      <c r="A227" s="8"/>
      <c r="B227">
        <f t="shared" si="47"/>
        <v>18.599999999999994</v>
      </c>
      <c r="C227">
        <f t="shared" si="32"/>
        <v>0</v>
      </c>
      <c r="D227">
        <f t="shared" si="33"/>
        <v>254.64790894703248</v>
      </c>
      <c r="E227" s="2">
        <f t="shared" si="34"/>
        <v>-352.05762848491884</v>
      </c>
      <c r="F227">
        <f t="shared" si="35"/>
        <v>-19098.593171027438</v>
      </c>
      <c r="G227">
        <f t="shared" si="36"/>
        <v>9294.3213920018607</v>
      </c>
      <c r="H227">
        <f t="shared" si="37"/>
        <v>6722.7047962016595</v>
      </c>
      <c r="I227" s="2">
        <f t="shared" si="40"/>
        <v>11470.796394091223</v>
      </c>
      <c r="J227" s="43">
        <f t="shared" si="41"/>
        <v>434.49986341254618</v>
      </c>
      <c r="K227">
        <f t="shared" si="42"/>
        <v>28.525530426879797</v>
      </c>
      <c r="L227">
        <f t="shared" si="43"/>
        <v>3.3766016130302778E-2</v>
      </c>
      <c r="M227" s="43">
        <f t="shared" si="44"/>
        <v>28.525590380680658</v>
      </c>
      <c r="N227" s="6">
        <f t="shared" si="38"/>
        <v>-7.6029872133112744E-6</v>
      </c>
      <c r="O227" s="4">
        <f>SUM($N$41:N227)*0.1+$N$8</f>
        <v>3.9853324628547594E-5</v>
      </c>
      <c r="P227" s="4">
        <f>SUM($O$41:O227)+0</f>
        <v>7.1049059465031449E-3</v>
      </c>
      <c r="Q227" s="6">
        <f t="shared" si="39"/>
        <v>-5.4993405595347813E-6</v>
      </c>
      <c r="R227" s="4">
        <f>SUM($Q$41:Q227)*0.1+$T$8</f>
        <v>1.3269002982224139E-5</v>
      </c>
      <c r="S227" s="4">
        <f>SUM($R$41:R227)+0</f>
        <v>9.217462473718423E-3</v>
      </c>
      <c r="T227">
        <f t="shared" si="45"/>
        <v>4.2004213170712662E-5</v>
      </c>
      <c r="U227">
        <f t="shared" si="46"/>
        <v>1.1637925200097442E-2</v>
      </c>
      <c r="W227" s="1"/>
    </row>
    <row r="228" spans="1:23" x14ac:dyDescent="0.3">
      <c r="A228" s="8"/>
      <c r="B228">
        <f t="shared" si="47"/>
        <v>18.699999999999996</v>
      </c>
      <c r="C228">
        <f t="shared" si="32"/>
        <v>0</v>
      </c>
      <c r="D228">
        <f t="shared" si="33"/>
        <v>254.64790894703248</v>
      </c>
      <c r="E228" s="2">
        <f t="shared" si="34"/>
        <v>-352.05762848491884</v>
      </c>
      <c r="F228">
        <f t="shared" si="35"/>
        <v>-19098.593171027438</v>
      </c>
      <c r="G228">
        <f t="shared" si="36"/>
        <v>9259.115629153368</v>
      </c>
      <c r="H228">
        <f t="shared" si="37"/>
        <v>6697.2400053069568</v>
      </c>
      <c r="I228" s="2">
        <f t="shared" si="40"/>
        <v>11427.346407749968</v>
      </c>
      <c r="J228" s="43">
        <f t="shared" si="41"/>
        <v>434.49986341254618</v>
      </c>
      <c r="K228">
        <f t="shared" si="42"/>
        <v>28.417479175262827</v>
      </c>
      <c r="L228">
        <f t="shared" si="43"/>
        <v>3.3766016130302778E-2</v>
      </c>
      <c r="M228" s="43">
        <f t="shared" si="44"/>
        <v>28.417539357024427</v>
      </c>
      <c r="N228" s="6">
        <f t="shared" si="38"/>
        <v>-7.5741880193214584E-6</v>
      </c>
      <c r="O228" s="4">
        <f>SUM($N$41:N228)*0.1+$N$8</f>
        <v>3.9095905826615448E-5</v>
      </c>
      <c r="P228" s="4">
        <f>SUM($O$41:O228)+0</f>
        <v>7.1440018523297602E-3</v>
      </c>
      <c r="Q228" s="6">
        <f t="shared" si="39"/>
        <v>-5.4785097240819981E-6</v>
      </c>
      <c r="R228" s="4">
        <f>SUM($Q$41:Q228)*0.1+$T$8</f>
        <v>1.2721152009815938E-5</v>
      </c>
      <c r="S228" s="4">
        <f>SUM($R$41:R228)+0</f>
        <v>9.2301836257282395E-3</v>
      </c>
      <c r="T228">
        <f t="shared" si="45"/>
        <v>4.1113471768514368E-5</v>
      </c>
      <c r="U228">
        <f t="shared" si="46"/>
        <v>1.1671891544679154E-2</v>
      </c>
      <c r="W228" s="1"/>
    </row>
    <row r="229" spans="1:23" x14ac:dyDescent="0.3">
      <c r="A229" s="8"/>
      <c r="B229">
        <f t="shared" si="47"/>
        <v>18.799999999999997</v>
      </c>
      <c r="C229">
        <f t="shared" si="32"/>
        <v>0</v>
      </c>
      <c r="D229">
        <f t="shared" si="33"/>
        <v>254.64790894703248</v>
      </c>
      <c r="E229" s="2">
        <f t="shared" si="34"/>
        <v>-352.05762848491884</v>
      </c>
      <c r="F229">
        <f t="shared" si="35"/>
        <v>-19098.593171027438</v>
      </c>
      <c r="G229">
        <f t="shared" si="36"/>
        <v>9223.9098663048753</v>
      </c>
      <c r="H229">
        <f t="shared" si="37"/>
        <v>6671.7752144122533</v>
      </c>
      <c r="I229" s="2">
        <f t="shared" si="40"/>
        <v>11383.896421408712</v>
      </c>
      <c r="J229" s="43">
        <f t="shared" si="41"/>
        <v>434.49986341254618</v>
      </c>
      <c r="K229">
        <f t="shared" si="42"/>
        <v>28.309427923645853</v>
      </c>
      <c r="L229">
        <f t="shared" si="43"/>
        <v>3.3766016130302778E-2</v>
      </c>
      <c r="M229" s="43">
        <f t="shared" si="44"/>
        <v>28.309488335108345</v>
      </c>
      <c r="N229" s="6">
        <f t="shared" si="38"/>
        <v>-7.5453888253316424E-6</v>
      </c>
      <c r="O229" s="4">
        <f>SUM($N$41:N229)*0.1+$N$8</f>
        <v>3.8341366944082288E-5</v>
      </c>
      <c r="P229" s="4">
        <f>SUM($O$41:O229)+0</f>
        <v>7.1823432192738429E-3</v>
      </c>
      <c r="Q229" s="6">
        <f t="shared" si="39"/>
        <v>-5.457678888629215E-6</v>
      </c>
      <c r="R229" s="4">
        <f>SUM($Q$41:Q229)*0.1+$T$8</f>
        <v>1.217538412095302E-5</v>
      </c>
      <c r="S229" s="4">
        <f>SUM($R$41:R229)+0</f>
        <v>9.242359009849193E-3</v>
      </c>
      <c r="T229">
        <f t="shared" si="45"/>
        <v>4.022810457420932E-5</v>
      </c>
      <c r="U229">
        <f t="shared" si="46"/>
        <v>1.170500979010225E-2</v>
      </c>
      <c r="W229" s="1"/>
    </row>
    <row r="230" spans="1:23" x14ac:dyDescent="0.3">
      <c r="A230" s="8"/>
      <c r="B230">
        <f t="shared" si="47"/>
        <v>18.899999999999999</v>
      </c>
      <c r="C230">
        <f t="shared" si="32"/>
        <v>0</v>
      </c>
      <c r="D230">
        <f t="shared" si="33"/>
        <v>254.64790894703248</v>
      </c>
      <c r="E230" s="2">
        <f t="shared" si="34"/>
        <v>-352.05762848491884</v>
      </c>
      <c r="F230">
        <f t="shared" si="35"/>
        <v>-19098.593171027438</v>
      </c>
      <c r="G230">
        <f t="shared" si="36"/>
        <v>9188.7041034563827</v>
      </c>
      <c r="H230">
        <f t="shared" si="37"/>
        <v>6646.3104235175497</v>
      </c>
      <c r="I230" s="2">
        <f t="shared" si="40"/>
        <v>11340.446435067457</v>
      </c>
      <c r="J230" s="43">
        <f t="shared" si="41"/>
        <v>434.49986341254618</v>
      </c>
      <c r="K230">
        <f t="shared" si="42"/>
        <v>28.201376672028882</v>
      </c>
      <c r="L230">
        <f t="shared" si="43"/>
        <v>3.3766016130302778E-2</v>
      </c>
      <c r="M230" s="43">
        <f t="shared" si="44"/>
        <v>28.201437314952422</v>
      </c>
      <c r="N230" s="6">
        <f t="shared" si="38"/>
        <v>-7.5165896313418264E-6</v>
      </c>
      <c r="O230" s="4">
        <f>SUM($N$41:N230)*0.1+$N$8</f>
        <v>3.7589707980948107E-5</v>
      </c>
      <c r="P230" s="4">
        <f>SUM($O$41:O230)+0</f>
        <v>7.2199329272547913E-3</v>
      </c>
      <c r="Q230" s="6">
        <f t="shared" si="39"/>
        <v>-5.4368480531764309E-6</v>
      </c>
      <c r="R230" s="4">
        <f>SUM($Q$41:Q230)*0.1+$T$8</f>
        <v>1.1631699315635372E-5</v>
      </c>
      <c r="S230" s="4">
        <f>SUM($R$41:R230)+0</f>
        <v>9.2539907091648277E-3</v>
      </c>
      <c r="T230">
        <f t="shared" si="45"/>
        <v>3.9348222006366514E-5</v>
      </c>
      <c r="U230">
        <f t="shared" si="46"/>
        <v>1.1737281436489749E-2</v>
      </c>
      <c r="W230" s="1"/>
    </row>
    <row r="231" spans="1:23" x14ac:dyDescent="0.3">
      <c r="A231" s="8"/>
      <c r="B231">
        <f t="shared" si="47"/>
        <v>19</v>
      </c>
      <c r="C231">
        <f t="shared" si="32"/>
        <v>0</v>
      </c>
      <c r="D231">
        <f t="shared" si="33"/>
        <v>254.64790894703248</v>
      </c>
      <c r="E231" s="2">
        <f t="shared" si="34"/>
        <v>-352.05762848491884</v>
      </c>
      <c r="F231">
        <f t="shared" si="35"/>
        <v>-19098.593171027438</v>
      </c>
      <c r="G231">
        <f t="shared" si="36"/>
        <v>9153.49834060789</v>
      </c>
      <c r="H231">
        <f t="shared" si="37"/>
        <v>6620.8456326228461</v>
      </c>
      <c r="I231" s="2">
        <f t="shared" si="40"/>
        <v>11296.996448726202</v>
      </c>
      <c r="J231" s="43">
        <f t="shared" si="41"/>
        <v>434.49986341254618</v>
      </c>
      <c r="K231">
        <f t="shared" si="42"/>
        <v>28.093325420411915</v>
      </c>
      <c r="L231">
        <f t="shared" si="43"/>
        <v>3.3766016130302778E-2</v>
      </c>
      <c r="M231" s="43">
        <f t="shared" si="44"/>
        <v>28.093386296576963</v>
      </c>
      <c r="N231" s="6">
        <f t="shared" si="38"/>
        <v>-7.4877904373520104E-6</v>
      </c>
      <c r="O231" s="4">
        <f>SUM($N$41:N231)*0.1+$N$8</f>
        <v>3.6840928937212904E-5</v>
      </c>
      <c r="P231" s="4">
        <f>SUM($O$41:O231)+0</f>
        <v>7.2567738561920038E-3</v>
      </c>
      <c r="Q231" s="6">
        <f t="shared" si="39"/>
        <v>-5.4160172177236478E-6</v>
      </c>
      <c r="R231" s="4">
        <f>SUM($Q$41:Q231)*0.1+$T$8</f>
        <v>1.1090097593863015E-5</v>
      </c>
      <c r="S231" s="4">
        <f>SUM($R$41:R231)+0</f>
        <v>9.2650808067586913E-3</v>
      </c>
      <c r="T231">
        <f t="shared" si="45"/>
        <v>3.8473943255119787E-5</v>
      </c>
      <c r="U231">
        <f t="shared" si="46"/>
        <v>1.1768708049555824E-2</v>
      </c>
      <c r="W231" s="1"/>
    </row>
    <row r="232" spans="1:23" x14ac:dyDescent="0.3">
      <c r="A232" s="8"/>
      <c r="B232">
        <f t="shared" si="47"/>
        <v>19.100000000000001</v>
      </c>
      <c r="C232">
        <f t="shared" si="32"/>
        <v>0</v>
      </c>
      <c r="D232">
        <f t="shared" si="33"/>
        <v>254.64790894703248</v>
      </c>
      <c r="E232" s="2">
        <f t="shared" si="34"/>
        <v>-352.05762848491884</v>
      </c>
      <c r="F232">
        <f t="shared" si="35"/>
        <v>-19098.593171027438</v>
      </c>
      <c r="G232">
        <f t="shared" si="36"/>
        <v>9118.2925777593973</v>
      </c>
      <c r="H232">
        <f t="shared" si="37"/>
        <v>6595.3808417281416</v>
      </c>
      <c r="I232" s="2">
        <f t="shared" si="40"/>
        <v>11253.546462384946</v>
      </c>
      <c r="J232" s="43">
        <f t="shared" si="41"/>
        <v>434.49986341254618</v>
      </c>
      <c r="K232">
        <f t="shared" si="42"/>
        <v>27.985274168794941</v>
      </c>
      <c r="L232">
        <f t="shared" si="43"/>
        <v>3.3766016130302778E-2</v>
      </c>
      <c r="M232" s="43">
        <f t="shared" si="44"/>
        <v>27.985335280002584</v>
      </c>
      <c r="N232" s="6">
        <f t="shared" si="38"/>
        <v>-7.4589912433621944E-6</v>
      </c>
      <c r="O232" s="4">
        <f>SUM($N$41:N232)*0.1+$N$8</f>
        <v>3.6095029812876681E-5</v>
      </c>
      <c r="P232" s="4">
        <f>SUM($O$41:O232)+0</f>
        <v>7.2928688860048807E-3</v>
      </c>
      <c r="Q232" s="6">
        <f t="shared" si="39"/>
        <v>-5.3951863822708637E-6</v>
      </c>
      <c r="R232" s="4">
        <f>SUM($Q$41:Q232)*0.1+$T$8</f>
        <v>1.0550578955635927E-5</v>
      </c>
      <c r="S232" s="4">
        <f>SUM($R$41:R232)+0</f>
        <v>9.275631385714328E-3</v>
      </c>
      <c r="T232">
        <f t="shared" si="45"/>
        <v>3.7605397132480387E-5</v>
      </c>
      <c r="U232">
        <f t="shared" si="46"/>
        <v>1.1799291258042017E-2</v>
      </c>
      <c r="W232" s="1"/>
    </row>
    <row r="233" spans="1:23" x14ac:dyDescent="0.3">
      <c r="A233" s="8"/>
      <c r="B233">
        <f t="shared" si="47"/>
        <v>19.200000000000003</v>
      </c>
      <c r="C233">
        <f t="shared" ref="C233:C296" si="48">IF(B233&lt;$G$6,$B$11,$B$11+$B$9)</f>
        <v>0</v>
      </c>
      <c r="D233">
        <f t="shared" ref="D233:D296" si="49">IF(B233&lt;18, $B$12, $B$12+$B$8 )</f>
        <v>254.64790894703248</v>
      </c>
      <c r="E233" s="2">
        <f t="shared" ref="E233:E296" si="50">IF(B233&lt;18, $B$13, $B$13+$B$10 )</f>
        <v>-352.05762848491884</v>
      </c>
      <c r="F233">
        <f t="shared" ref="F233:F296" si="51">IF(B233&lt;18,0,-$G$7*$B$8)</f>
        <v>-19098.593171027438</v>
      </c>
      <c r="G233">
        <f t="shared" ref="G233:G296" si="52">IF(B233&lt;$G$6,    $B$13*B233,    $B$13*B233-(-B233+$G$6)*$B$10+$G$7*$B$9)</f>
        <v>9083.0868149109046</v>
      </c>
      <c r="H233">
        <f t="shared" ref="H233:H296" si="53">IF(B233&lt;$G$6,-B233*$B$12,-B233*$B$12+(-B233+$G$6)*$B$8)</f>
        <v>6569.9160508334389</v>
      </c>
      <c r="I233" s="2">
        <f t="shared" si="40"/>
        <v>11210.096476043691</v>
      </c>
      <c r="J233" s="43">
        <f t="shared" si="41"/>
        <v>434.49986341254618</v>
      </c>
      <c r="K233">
        <f t="shared" si="42"/>
        <v>27.877222917177971</v>
      </c>
      <c r="L233">
        <f t="shared" si="43"/>
        <v>3.3766016130302778E-2</v>
      </c>
      <c r="M233" s="43">
        <f t="shared" si="44"/>
        <v>27.877284265250239</v>
      </c>
      <c r="N233" s="6">
        <f t="shared" ref="N233:N296" si="54">-G233/($G$18*$B$28)</f>
        <v>-7.4301920493723784E-6</v>
      </c>
      <c r="O233" s="4">
        <f>SUM($N$41:N233)*0.1+$N$8</f>
        <v>3.5352010607939443E-5</v>
      </c>
      <c r="P233" s="4">
        <f>SUM($O$41:O233)+0</f>
        <v>7.3282208966128203E-3</v>
      </c>
      <c r="Q233" s="6">
        <f t="shared" ref="Q233:Q296" si="55">-H233/($G$18*$B$28)</f>
        <v>-5.3743555468180806E-6</v>
      </c>
      <c r="R233" s="4">
        <f>SUM($Q$41:Q233)*0.1+$T$8</f>
        <v>1.0013143400954116E-5</v>
      </c>
      <c r="S233" s="4">
        <f>SUM($R$41:R233)+0</f>
        <v>9.285644529115282E-3</v>
      </c>
      <c r="T233">
        <f t="shared" si="45"/>
        <v>3.6742723018196869E-5</v>
      </c>
      <c r="U233">
        <f t="shared" si="46"/>
        <v>1.1829032751270974E-2</v>
      </c>
      <c r="W233" s="1"/>
    </row>
    <row r="234" spans="1:23" x14ac:dyDescent="0.3">
      <c r="A234" s="8"/>
      <c r="B234">
        <f t="shared" si="47"/>
        <v>19.300000000000004</v>
      </c>
      <c r="C234">
        <f t="shared" si="48"/>
        <v>0</v>
      </c>
      <c r="D234">
        <f t="shared" si="49"/>
        <v>254.64790894703248</v>
      </c>
      <c r="E234" s="2">
        <f t="shared" si="50"/>
        <v>-352.05762848491884</v>
      </c>
      <c r="F234">
        <f t="shared" si="51"/>
        <v>-19098.593171027438</v>
      </c>
      <c r="G234">
        <f t="shared" si="52"/>
        <v>9047.8810520624138</v>
      </c>
      <c r="H234">
        <f t="shared" si="53"/>
        <v>6544.4512599387344</v>
      </c>
      <c r="I234" s="2">
        <f t="shared" ref="I234:I297" si="56">SQRT(H234*H234+G234*G234)</f>
        <v>11166.646489702436</v>
      </c>
      <c r="J234" s="43">
        <f t="shared" ref="J234:J297" si="57">SQRT(D234*D234+E234*E234)</f>
        <v>434.49986341254618</v>
      </c>
      <c r="K234">
        <f t="shared" ref="K234:K297" si="58">32*I234/(PI()*$G$11^3)</f>
        <v>27.769171665561</v>
      </c>
      <c r="L234">
        <f t="shared" ref="L234:L297" si="59">16*J234/(PI()*$G$11^4)</f>
        <v>3.3766016130302778E-2</v>
      </c>
      <c r="M234" s="43">
        <f t="shared" ref="M234:M297" si="60">SQRT(K234^2+3*L234^2)</f>
        <v>27.769233252341195</v>
      </c>
      <c r="N234" s="6">
        <f t="shared" si="54"/>
        <v>-7.4013928553825641E-6</v>
      </c>
      <c r="O234" s="4">
        <f>SUM($N$41:N234)*0.1+$N$8</f>
        <v>3.4611871322401191E-5</v>
      </c>
      <c r="P234" s="4">
        <f>SUM($O$41:O234)+0</f>
        <v>7.3628327679352212E-3</v>
      </c>
      <c r="Q234" s="6">
        <f t="shared" si="55"/>
        <v>-5.3535247113652965E-6</v>
      </c>
      <c r="R234" s="4">
        <f>SUM($Q$41:Q234)*0.1+$T$8</f>
        <v>9.477790929817589E-6</v>
      </c>
      <c r="S234" s="4">
        <f>SUM($R$41:R234)+0</f>
        <v>9.2951223200450992E-3</v>
      </c>
      <c r="T234">
        <f t="shared" ref="T234:T297" si="61">SQRT(SUMSQ(O234,R234))</f>
        <v>3.5886071913038778E-5</v>
      </c>
      <c r="U234">
        <f t="shared" ref="U234:U297" si="62">SQRT(SUMSQ(S234,P234))</f>
        <v>1.1857934276811507E-2</v>
      </c>
      <c r="W234" s="1"/>
    </row>
    <row r="235" spans="1:23" x14ac:dyDescent="0.3">
      <c r="A235" s="8"/>
      <c r="B235">
        <f t="shared" ref="B235:B298" si="63">B234+0.1</f>
        <v>19.400000000000006</v>
      </c>
      <c r="C235">
        <f t="shared" si="48"/>
        <v>0</v>
      </c>
      <c r="D235">
        <f t="shared" si="49"/>
        <v>254.64790894703248</v>
      </c>
      <c r="E235" s="2">
        <f t="shared" si="50"/>
        <v>-352.05762848491884</v>
      </c>
      <c r="F235">
        <f t="shared" si="51"/>
        <v>-19098.593171027438</v>
      </c>
      <c r="G235">
        <f t="shared" si="52"/>
        <v>9012.6752892139211</v>
      </c>
      <c r="H235">
        <f t="shared" si="53"/>
        <v>6518.9864690440318</v>
      </c>
      <c r="I235" s="2">
        <f t="shared" si="56"/>
        <v>11123.196503361181</v>
      </c>
      <c r="J235" s="43">
        <f t="shared" si="57"/>
        <v>434.49986341254618</v>
      </c>
      <c r="K235">
        <f t="shared" si="58"/>
        <v>27.661120413944033</v>
      </c>
      <c r="L235">
        <f t="shared" si="59"/>
        <v>3.3766016130302778E-2</v>
      </c>
      <c r="M235" s="43">
        <f t="shared" si="60"/>
        <v>27.661182241297048</v>
      </c>
      <c r="N235" s="6">
        <f t="shared" si="54"/>
        <v>-7.3725936613927481E-6</v>
      </c>
      <c r="O235" s="4">
        <f>SUM($N$41:N235)*0.1+$N$8</f>
        <v>3.3874611956261918E-5</v>
      </c>
      <c r="P235" s="4">
        <f>SUM($O$41:O235)+0</f>
        <v>7.3967073798914835E-3</v>
      </c>
      <c r="Q235" s="6">
        <f t="shared" si="55"/>
        <v>-5.3326938759125134E-6</v>
      </c>
      <c r="R235" s="4">
        <f>SUM($Q$41:Q235)*0.1+$T$8</f>
        <v>8.9445215422263383E-6</v>
      </c>
      <c r="S235" s="4">
        <f>SUM($R$41:R235)+0</f>
        <v>9.3040668415873256E-3</v>
      </c>
      <c r="T235">
        <f t="shared" si="61"/>
        <v>3.5035607612922513E-5</v>
      </c>
      <c r="U235">
        <f t="shared" si="62"/>
        <v>1.1885997638249214E-2</v>
      </c>
      <c r="W235" s="1"/>
    </row>
    <row r="236" spans="1:23" x14ac:dyDescent="0.3">
      <c r="A236" s="8"/>
      <c r="B236">
        <f t="shared" si="63"/>
        <v>19.500000000000007</v>
      </c>
      <c r="C236">
        <f t="shared" si="48"/>
        <v>0</v>
      </c>
      <c r="D236">
        <f t="shared" si="49"/>
        <v>254.64790894703248</v>
      </c>
      <c r="E236" s="2">
        <f t="shared" si="50"/>
        <v>-352.05762848491884</v>
      </c>
      <c r="F236">
        <f t="shared" si="51"/>
        <v>-19098.593171027438</v>
      </c>
      <c r="G236">
        <f t="shared" si="52"/>
        <v>8977.4695263654285</v>
      </c>
      <c r="H236">
        <f t="shared" si="53"/>
        <v>6493.5216781493273</v>
      </c>
      <c r="I236" s="2">
        <f t="shared" si="56"/>
        <v>11079.746517019925</v>
      </c>
      <c r="J236" s="43">
        <f t="shared" si="57"/>
        <v>434.49986341254618</v>
      </c>
      <c r="K236">
        <f t="shared" si="58"/>
        <v>27.553069162327059</v>
      </c>
      <c r="L236">
        <f t="shared" si="59"/>
        <v>3.3766016130302778E-2</v>
      </c>
      <c r="M236" s="43">
        <f t="shared" si="60"/>
        <v>27.553131232139737</v>
      </c>
      <c r="N236" s="6">
        <f t="shared" si="54"/>
        <v>-7.3437944674029321E-6</v>
      </c>
      <c r="O236" s="4">
        <f>SUM($N$41:N236)*0.1+$N$8</f>
        <v>3.3140232509521623E-5</v>
      </c>
      <c r="P236" s="4">
        <f>SUM($O$41:O236)+0</f>
        <v>7.4298476124010047E-3</v>
      </c>
      <c r="Q236" s="6">
        <f t="shared" si="55"/>
        <v>-5.3118630404597293E-6</v>
      </c>
      <c r="R236" s="4">
        <f>SUM($Q$41:Q236)*0.1+$T$8</f>
        <v>8.4133352381803576E-6</v>
      </c>
      <c r="S236" s="4">
        <f>SUM($R$41:R236)+0</f>
        <v>9.3124801768255053E-3</v>
      </c>
      <c r="T236">
        <f t="shared" si="61"/>
        <v>3.4191508019026611E-5</v>
      </c>
      <c r="U236">
        <f t="shared" si="62"/>
        <v>1.1913224693057245E-2</v>
      </c>
      <c r="W236" s="1"/>
    </row>
    <row r="237" spans="1:23" x14ac:dyDescent="0.3">
      <c r="A237" s="8"/>
      <c r="B237">
        <f t="shared" si="63"/>
        <v>19.600000000000009</v>
      </c>
      <c r="C237">
        <f t="shared" si="48"/>
        <v>0</v>
      </c>
      <c r="D237">
        <f t="shared" si="49"/>
        <v>254.64790894703248</v>
      </c>
      <c r="E237" s="2">
        <f t="shared" si="50"/>
        <v>-352.05762848491884</v>
      </c>
      <c r="F237">
        <f t="shared" si="51"/>
        <v>-19098.593171027438</v>
      </c>
      <c r="G237">
        <f t="shared" si="52"/>
        <v>8942.2637635169358</v>
      </c>
      <c r="H237">
        <f t="shared" si="53"/>
        <v>6468.0568872546246</v>
      </c>
      <c r="I237" s="2">
        <f t="shared" si="56"/>
        <v>11036.29653067867</v>
      </c>
      <c r="J237" s="43">
        <f t="shared" si="57"/>
        <v>434.49986341254618</v>
      </c>
      <c r="K237">
        <f t="shared" si="58"/>
        <v>27.445017910710089</v>
      </c>
      <c r="L237">
        <f t="shared" si="59"/>
        <v>3.3766016130302778E-2</v>
      </c>
      <c r="M237" s="43">
        <f t="shared" si="60"/>
        <v>27.445080224891555</v>
      </c>
      <c r="N237" s="6">
        <f t="shared" si="54"/>
        <v>-7.3149952734131153E-6</v>
      </c>
      <c r="O237" s="4">
        <f>SUM($N$41:N237)*0.1+$N$8</f>
        <v>3.2408732982180308E-5</v>
      </c>
      <c r="P237" s="4">
        <f>SUM($O$41:O237)+0</f>
        <v>7.4622563453831852E-3</v>
      </c>
      <c r="Q237" s="6">
        <f t="shared" si="55"/>
        <v>-5.2910322050069462E-6</v>
      </c>
      <c r="R237" s="4">
        <f>SUM($Q$41:Q237)*0.1+$T$8</f>
        <v>7.8842320176796671E-6</v>
      </c>
      <c r="S237" s="4">
        <f>SUM($R$41:R237)+0</f>
        <v>9.3203644088431844E-3</v>
      </c>
      <c r="T237">
        <f t="shared" si="61"/>
        <v>3.3353966600973664E-5</v>
      </c>
      <c r="U237">
        <f t="shared" si="62"/>
        <v>1.1939617350562051E-2</v>
      </c>
      <c r="W237" s="1"/>
    </row>
    <row r="238" spans="1:23" x14ac:dyDescent="0.3">
      <c r="A238" s="8"/>
      <c r="B238">
        <f t="shared" si="63"/>
        <v>19.70000000000001</v>
      </c>
      <c r="C238">
        <f t="shared" si="48"/>
        <v>0</v>
      </c>
      <c r="D238">
        <f t="shared" si="49"/>
        <v>254.64790894703248</v>
      </c>
      <c r="E238" s="2">
        <f t="shared" si="50"/>
        <v>-352.05762848491884</v>
      </c>
      <c r="F238">
        <f t="shared" si="51"/>
        <v>-19098.593171027438</v>
      </c>
      <c r="G238">
        <f t="shared" si="52"/>
        <v>8907.0580006684431</v>
      </c>
      <c r="H238">
        <f t="shared" si="53"/>
        <v>6442.592096359921</v>
      </c>
      <c r="I238" s="2">
        <f t="shared" si="56"/>
        <v>10992.846544337415</v>
      </c>
      <c r="J238" s="43">
        <f t="shared" si="57"/>
        <v>434.49986341254618</v>
      </c>
      <c r="K238">
        <f t="shared" si="58"/>
        <v>27.336966659093122</v>
      </c>
      <c r="L238">
        <f t="shared" si="59"/>
        <v>3.3766016130302778E-2</v>
      </c>
      <c r="M238" s="43">
        <f t="shared" si="60"/>
        <v>27.337029219575136</v>
      </c>
      <c r="N238" s="6">
        <f t="shared" si="54"/>
        <v>-7.2861960794232993E-6</v>
      </c>
      <c r="O238" s="4">
        <f>SUM($N$41:N238)*0.1+$N$8</f>
        <v>3.1680113374237978E-5</v>
      </c>
      <c r="P238" s="4">
        <f>SUM($O$41:O238)+0</f>
        <v>7.4939364587574232E-3</v>
      </c>
      <c r="Q238" s="6">
        <f t="shared" si="55"/>
        <v>-5.270201369554163E-6</v>
      </c>
      <c r="R238" s="4">
        <f>SUM($Q$41:Q238)*0.1+$T$8</f>
        <v>7.3572118807242466E-6</v>
      </c>
      <c r="S238" s="4">
        <f>SUM($R$41:R238)+0</f>
        <v>9.3277216207239087E-3</v>
      </c>
      <c r="T238">
        <f t="shared" si="61"/>
        <v>3.2523194032297038E-5</v>
      </c>
      <c r="U238">
        <f t="shared" si="62"/>
        <v>1.1965177569999286E-2</v>
      </c>
      <c r="W238" s="1"/>
    </row>
    <row r="239" spans="1:23" x14ac:dyDescent="0.3">
      <c r="A239" s="8"/>
      <c r="B239">
        <f t="shared" si="63"/>
        <v>19.800000000000011</v>
      </c>
      <c r="C239">
        <f t="shared" si="48"/>
        <v>0</v>
      </c>
      <c r="D239">
        <f t="shared" si="49"/>
        <v>254.64790894703248</v>
      </c>
      <c r="E239" s="2">
        <f t="shared" si="50"/>
        <v>-352.05762848491884</v>
      </c>
      <c r="F239">
        <f t="shared" si="51"/>
        <v>-19098.593171027438</v>
      </c>
      <c r="G239">
        <f t="shared" si="52"/>
        <v>8871.8522378199523</v>
      </c>
      <c r="H239">
        <f t="shared" si="53"/>
        <v>6417.1273054652174</v>
      </c>
      <c r="I239" s="2">
        <f t="shared" si="56"/>
        <v>10949.39655799616</v>
      </c>
      <c r="J239" s="43">
        <f t="shared" si="57"/>
        <v>434.49986341254618</v>
      </c>
      <c r="K239">
        <f t="shared" si="58"/>
        <v>27.228915407476151</v>
      </c>
      <c r="L239">
        <f t="shared" si="59"/>
        <v>3.3766016130302778E-2</v>
      </c>
      <c r="M239" s="43">
        <f t="shared" si="60"/>
        <v>27.228978216213477</v>
      </c>
      <c r="N239" s="6">
        <f t="shared" si="54"/>
        <v>-7.257396885433485E-6</v>
      </c>
      <c r="O239" s="4">
        <f>SUM($N$41:N239)*0.1+$N$8</f>
        <v>3.0954373685694634E-5</v>
      </c>
      <c r="P239" s="4">
        <f>SUM($O$41:O239)+0</f>
        <v>7.5248908324431181E-3</v>
      </c>
      <c r="Q239" s="6">
        <f t="shared" si="55"/>
        <v>-5.2493705341013798E-6</v>
      </c>
      <c r="R239" s="4">
        <f>SUM($Q$41:Q239)*0.1+$T$8</f>
        <v>6.8322748273141095E-6</v>
      </c>
      <c r="S239" s="4">
        <f>SUM($R$41:R239)+0</f>
        <v>9.3345538955512224E-3</v>
      </c>
      <c r="T239">
        <f t="shared" si="61"/>
        <v>3.1699420019766515E-5</v>
      </c>
      <c r="U239">
        <f t="shared" si="62"/>
        <v>1.198990735865532E-2</v>
      </c>
      <c r="W239" s="1"/>
    </row>
    <row r="240" spans="1:23" x14ac:dyDescent="0.3">
      <c r="A240" s="8"/>
      <c r="B240">
        <f t="shared" si="63"/>
        <v>19.900000000000013</v>
      </c>
      <c r="C240">
        <f t="shared" si="48"/>
        <v>0</v>
      </c>
      <c r="D240">
        <f t="shared" si="49"/>
        <v>254.64790894703248</v>
      </c>
      <c r="E240" s="2">
        <f t="shared" si="50"/>
        <v>-352.05762848491884</v>
      </c>
      <c r="F240">
        <f t="shared" si="51"/>
        <v>-19098.593171027438</v>
      </c>
      <c r="G240">
        <f t="shared" si="52"/>
        <v>8836.6464749714578</v>
      </c>
      <c r="H240">
        <f t="shared" si="53"/>
        <v>6391.6625145705138</v>
      </c>
      <c r="I240" s="2">
        <f t="shared" si="56"/>
        <v>10905.946571654904</v>
      </c>
      <c r="J240" s="43">
        <f t="shared" si="57"/>
        <v>434.49986341254618</v>
      </c>
      <c r="K240">
        <f t="shared" si="58"/>
        <v>27.120864155859177</v>
      </c>
      <c r="L240">
        <f t="shared" si="59"/>
        <v>3.3766016130302778E-2</v>
      </c>
      <c r="M240" s="43">
        <f t="shared" si="60"/>
        <v>27.120927214829933</v>
      </c>
      <c r="N240" s="6">
        <f t="shared" si="54"/>
        <v>-7.2285976914436673E-6</v>
      </c>
      <c r="O240" s="4">
        <f>SUM($N$41:N240)*0.1+$N$8</f>
        <v>3.0231513916550265E-5</v>
      </c>
      <c r="P240" s="4">
        <f>SUM($O$41:O240)+0</f>
        <v>7.5551223463596684E-3</v>
      </c>
      <c r="Q240" s="6">
        <f t="shared" si="55"/>
        <v>-5.2285396986485958E-6</v>
      </c>
      <c r="R240" s="4">
        <f>SUM($Q$41:Q240)*0.1+$T$8</f>
        <v>6.3094208574492424E-6</v>
      </c>
      <c r="S240" s="4">
        <f>SUM($R$41:R240)+0</f>
        <v>9.3408633164086714E-3</v>
      </c>
      <c r="T240">
        <f t="shared" si="61"/>
        <v>3.0882895350711337E-5</v>
      </c>
      <c r="U240">
        <f t="shared" si="62"/>
        <v>1.2013808770090043E-2</v>
      </c>
      <c r="W240" s="1"/>
    </row>
    <row r="241" spans="1:23" x14ac:dyDescent="0.3">
      <c r="A241" s="8"/>
      <c r="B241">
        <f t="shared" si="63"/>
        <v>20.000000000000014</v>
      </c>
      <c r="C241">
        <f t="shared" si="48"/>
        <v>0</v>
      </c>
      <c r="D241">
        <f t="shared" si="49"/>
        <v>254.64790894703248</v>
      </c>
      <c r="E241" s="2">
        <f t="shared" si="50"/>
        <v>-352.05762848491884</v>
      </c>
      <c r="F241">
        <f t="shared" si="51"/>
        <v>-19098.593171027438</v>
      </c>
      <c r="G241">
        <f t="shared" si="52"/>
        <v>8801.4407121229669</v>
      </c>
      <c r="H241">
        <f t="shared" si="53"/>
        <v>6366.1977236758094</v>
      </c>
      <c r="I241" s="2">
        <f t="shared" si="56"/>
        <v>10862.496585313649</v>
      </c>
      <c r="J241" s="43">
        <f t="shared" si="57"/>
        <v>434.49986341254618</v>
      </c>
      <c r="K241">
        <f t="shared" si="58"/>
        <v>27.012812904242207</v>
      </c>
      <c r="L241">
        <f t="shared" si="59"/>
        <v>3.3766016130302778E-2</v>
      </c>
      <c r="M241" s="43">
        <f t="shared" si="60"/>
        <v>27.012876215448259</v>
      </c>
      <c r="N241" s="6">
        <f t="shared" si="54"/>
        <v>-7.199798497453853E-6</v>
      </c>
      <c r="O241" s="4">
        <f>SUM($N$41:N241)*0.1+$N$8</f>
        <v>2.9511534066804879E-5</v>
      </c>
      <c r="P241" s="4">
        <f>SUM($O$41:O241)+0</f>
        <v>7.5846338804264734E-3</v>
      </c>
      <c r="Q241" s="6">
        <f t="shared" si="55"/>
        <v>-5.2077088631958118E-6</v>
      </c>
      <c r="R241" s="4">
        <f>SUM($Q$41:Q241)*0.1+$T$8</f>
        <v>5.7886499711296588E-6</v>
      </c>
      <c r="S241" s="4">
        <f>SUM($R$41:R241)+0</f>
        <v>9.3466519663798018E-3</v>
      </c>
      <c r="T241">
        <f t="shared" si="61"/>
        <v>3.0073894185230558E-5</v>
      </c>
      <c r="U241">
        <f t="shared" si="62"/>
        <v>1.2036883902436899E-2</v>
      </c>
      <c r="W241" s="1"/>
    </row>
    <row r="242" spans="1:23" x14ac:dyDescent="0.3">
      <c r="A242" s="8"/>
      <c r="B242">
        <f t="shared" si="63"/>
        <v>20.100000000000016</v>
      </c>
      <c r="C242">
        <f t="shared" si="48"/>
        <v>0</v>
      </c>
      <c r="D242">
        <f t="shared" si="49"/>
        <v>254.64790894703248</v>
      </c>
      <c r="E242" s="2">
        <f t="shared" si="50"/>
        <v>-352.05762848491884</v>
      </c>
      <c r="F242">
        <f t="shared" si="51"/>
        <v>-19098.593171027438</v>
      </c>
      <c r="G242">
        <f t="shared" si="52"/>
        <v>8766.2349492744743</v>
      </c>
      <c r="H242">
        <f t="shared" si="53"/>
        <v>6340.7329327811067</v>
      </c>
      <c r="I242" s="2">
        <f t="shared" si="56"/>
        <v>10819.046598972394</v>
      </c>
      <c r="J242" s="43">
        <f t="shared" si="57"/>
        <v>434.49986341254618</v>
      </c>
      <c r="K242">
        <f t="shared" si="58"/>
        <v>26.90476165262524</v>
      </c>
      <c r="L242">
        <f t="shared" si="59"/>
        <v>3.3766016130302778E-2</v>
      </c>
      <c r="M242" s="43">
        <f t="shared" si="60"/>
        <v>26.904825218092565</v>
      </c>
      <c r="N242" s="6">
        <f t="shared" si="54"/>
        <v>-7.170999303464037E-6</v>
      </c>
      <c r="O242" s="4">
        <f>SUM($N$41:N242)*0.1+$N$8</f>
        <v>2.8794434136458475E-5</v>
      </c>
      <c r="P242" s="4">
        <f>SUM($O$41:O242)+0</f>
        <v>7.6134283145629315E-3</v>
      </c>
      <c r="Q242" s="6">
        <f t="shared" si="55"/>
        <v>-5.1868780277430286E-6</v>
      </c>
      <c r="R242" s="4">
        <f>SUM($Q$41:Q242)*0.1+$T$8</f>
        <v>5.2699621683553586E-6</v>
      </c>
      <c r="S242" s="4">
        <f>SUM($R$41:R242)+0</f>
        <v>9.3519219285481577E-3</v>
      </c>
      <c r="T242">
        <f t="shared" si="61"/>
        <v>2.9272716623073129E-5</v>
      </c>
      <c r="U242">
        <f t="shared" si="62"/>
        <v>1.2059134896776321E-2</v>
      </c>
      <c r="W242" s="1"/>
    </row>
    <row r="243" spans="1:23" x14ac:dyDescent="0.3">
      <c r="A243" s="8"/>
      <c r="B243">
        <f t="shared" si="63"/>
        <v>20.200000000000017</v>
      </c>
      <c r="C243">
        <f t="shared" si="48"/>
        <v>0</v>
      </c>
      <c r="D243">
        <f t="shared" si="49"/>
        <v>254.64790894703248</v>
      </c>
      <c r="E243" s="2">
        <f t="shared" si="50"/>
        <v>-352.05762848491884</v>
      </c>
      <c r="F243">
        <f t="shared" si="51"/>
        <v>-19098.593171027438</v>
      </c>
      <c r="G243">
        <f t="shared" si="52"/>
        <v>8731.0291864259816</v>
      </c>
      <c r="H243">
        <f t="shared" si="53"/>
        <v>6315.2681418864022</v>
      </c>
      <c r="I243" s="2">
        <f t="shared" si="56"/>
        <v>10775.59661263114</v>
      </c>
      <c r="J243" s="43">
        <f t="shared" si="57"/>
        <v>434.49986341254618</v>
      </c>
      <c r="K243">
        <f t="shared" si="58"/>
        <v>26.796710401008269</v>
      </c>
      <c r="L243">
        <f t="shared" si="59"/>
        <v>3.3766016130302778E-2</v>
      </c>
      <c r="M243" s="43">
        <f t="shared" si="60"/>
        <v>26.796774222787352</v>
      </c>
      <c r="N243" s="6">
        <f t="shared" si="54"/>
        <v>-7.142200109474221E-6</v>
      </c>
      <c r="O243" s="4">
        <f>SUM($N$41:N243)*0.1+$N$8</f>
        <v>2.8080214125511053E-5</v>
      </c>
      <c r="P243" s="4">
        <f>SUM($O$41:O243)+0</f>
        <v>7.6415085286884428E-3</v>
      </c>
      <c r="Q243" s="6">
        <f t="shared" si="55"/>
        <v>-5.1660471922902446E-6</v>
      </c>
      <c r="R243" s="4">
        <f>SUM($Q$41:Q243)*0.1+$T$8</f>
        <v>4.7533574491263284E-6</v>
      </c>
      <c r="S243" s="4">
        <f>SUM($R$41:R243)+0</f>
        <v>9.3566752859972832E-3</v>
      </c>
      <c r="T243">
        <f t="shared" si="61"/>
        <v>2.8479691577924701E-5</v>
      </c>
      <c r="U243">
        <f t="shared" si="62"/>
        <v>1.2080563935578941E-2</v>
      </c>
      <c r="W243" s="1"/>
    </row>
    <row r="244" spans="1:23" x14ac:dyDescent="0.3">
      <c r="A244" s="8"/>
      <c r="B244">
        <f t="shared" si="63"/>
        <v>20.300000000000018</v>
      </c>
      <c r="C244">
        <f t="shared" si="48"/>
        <v>0</v>
      </c>
      <c r="D244">
        <f t="shared" si="49"/>
        <v>254.64790894703248</v>
      </c>
      <c r="E244" s="2">
        <f t="shared" si="50"/>
        <v>-352.05762848491884</v>
      </c>
      <c r="F244">
        <f t="shared" si="51"/>
        <v>-19098.593171027438</v>
      </c>
      <c r="G244">
        <f t="shared" si="52"/>
        <v>8695.8234235774889</v>
      </c>
      <c r="H244">
        <f t="shared" si="53"/>
        <v>6289.8033509916986</v>
      </c>
      <c r="I244" s="2">
        <f t="shared" si="56"/>
        <v>10732.146626289883</v>
      </c>
      <c r="J244" s="43">
        <f t="shared" si="57"/>
        <v>434.49986341254618</v>
      </c>
      <c r="K244">
        <f t="shared" si="58"/>
        <v>26.688659149391295</v>
      </c>
      <c r="L244">
        <f t="shared" si="59"/>
        <v>3.3766016130302778E-2</v>
      </c>
      <c r="M244" s="43">
        <f t="shared" si="60"/>
        <v>26.688723229557528</v>
      </c>
      <c r="N244" s="6">
        <f t="shared" si="54"/>
        <v>-7.113400915484405E-6</v>
      </c>
      <c r="O244" s="4">
        <f>SUM($N$41:N244)*0.1+$N$8</f>
        <v>2.7368874033962613E-5</v>
      </c>
      <c r="P244" s="4">
        <f>SUM($O$41:O244)+0</f>
        <v>7.6688774027224051E-3</v>
      </c>
      <c r="Q244" s="6">
        <f t="shared" si="55"/>
        <v>-5.1452163568374614E-6</v>
      </c>
      <c r="R244" s="4">
        <f>SUM($Q$41:Q244)*0.1+$T$8</f>
        <v>4.2388358134425952E-6</v>
      </c>
      <c r="S244" s="4">
        <f>SUM($R$41:R244)+0</f>
        <v>9.3609141218107261E-3</v>
      </c>
      <c r="T244">
        <f t="shared" si="61"/>
        <v>2.7695179994725374E-5</v>
      </c>
      <c r="U244">
        <f t="shared" si="62"/>
        <v>1.210117324121516E-2</v>
      </c>
      <c r="W244" s="1"/>
    </row>
    <row r="245" spans="1:23" x14ac:dyDescent="0.3">
      <c r="A245" s="8"/>
      <c r="B245">
        <f t="shared" si="63"/>
        <v>20.40000000000002</v>
      </c>
      <c r="C245">
        <f t="shared" si="48"/>
        <v>0</v>
      </c>
      <c r="D245">
        <f t="shared" si="49"/>
        <v>254.64790894703248</v>
      </c>
      <c r="E245" s="2">
        <f t="shared" si="50"/>
        <v>-352.05762848491884</v>
      </c>
      <c r="F245">
        <f t="shared" si="51"/>
        <v>-19098.593171027438</v>
      </c>
      <c r="G245">
        <f t="shared" si="52"/>
        <v>8660.6176607289963</v>
      </c>
      <c r="H245">
        <f t="shared" si="53"/>
        <v>6264.338560096995</v>
      </c>
      <c r="I245" s="2">
        <f t="shared" si="56"/>
        <v>10688.696639948628</v>
      </c>
      <c r="J245" s="43">
        <f t="shared" si="57"/>
        <v>434.49986341254618</v>
      </c>
      <c r="K245">
        <f t="shared" si="58"/>
        <v>26.580607897774325</v>
      </c>
      <c r="L245">
        <f t="shared" si="59"/>
        <v>3.3766016130302778E-2</v>
      </c>
      <c r="M245" s="43">
        <f t="shared" si="60"/>
        <v>26.580672238428409</v>
      </c>
      <c r="N245" s="6">
        <f t="shared" si="54"/>
        <v>-7.084601721494589E-6</v>
      </c>
      <c r="O245" s="4">
        <f>SUM($N$41:N245)*0.1+$N$8</f>
        <v>2.6660413861813156E-5</v>
      </c>
      <c r="P245" s="4">
        <f>SUM($O$41:O245)+0</f>
        <v>7.6955378165842183E-3</v>
      </c>
      <c r="Q245" s="6">
        <f t="shared" si="55"/>
        <v>-5.1243855213846774E-6</v>
      </c>
      <c r="R245" s="4">
        <f>SUM($Q$41:Q245)*0.1+$T$8</f>
        <v>3.7263972613041184E-6</v>
      </c>
      <c r="S245" s="4">
        <f>SUM($R$41:R245)+0</f>
        <v>9.3646405190720306E-3</v>
      </c>
      <c r="T245">
        <f t="shared" si="61"/>
        <v>2.6919578448263522E-5</v>
      </c>
      <c r="U245">
        <f t="shared" si="62"/>
        <v>1.2120965074527831E-2</v>
      </c>
      <c r="W245" s="1"/>
    </row>
    <row r="246" spans="1:23" x14ac:dyDescent="0.3">
      <c r="A246" s="8"/>
      <c r="B246">
        <f t="shared" si="63"/>
        <v>20.500000000000021</v>
      </c>
      <c r="C246">
        <f t="shared" si="48"/>
        <v>0</v>
      </c>
      <c r="D246">
        <f t="shared" si="49"/>
        <v>254.64790894703248</v>
      </c>
      <c r="E246" s="2">
        <f t="shared" si="50"/>
        <v>-352.05762848491884</v>
      </c>
      <c r="F246">
        <f t="shared" si="51"/>
        <v>-19098.593171027438</v>
      </c>
      <c r="G246">
        <f t="shared" si="52"/>
        <v>8625.4118978805054</v>
      </c>
      <c r="H246">
        <f t="shared" si="53"/>
        <v>6238.8737692022914</v>
      </c>
      <c r="I246" s="2">
        <f t="shared" si="56"/>
        <v>10645.246653607373</v>
      </c>
      <c r="J246" s="43">
        <f t="shared" si="57"/>
        <v>434.49986341254618</v>
      </c>
      <c r="K246">
        <f t="shared" si="58"/>
        <v>26.472556646157358</v>
      </c>
      <c r="L246">
        <f t="shared" si="59"/>
        <v>3.3766016130302778E-2</v>
      </c>
      <c r="M246" s="43">
        <f t="shared" si="60"/>
        <v>26.472621249425718</v>
      </c>
      <c r="N246" s="6">
        <f t="shared" si="54"/>
        <v>-7.0558025275047738E-6</v>
      </c>
      <c r="O246" s="4">
        <f>SUM($N$41:N246)*0.1+$N$8</f>
        <v>2.5954833609062677E-5</v>
      </c>
      <c r="P246" s="4">
        <f>SUM($O$41:O246)+0</f>
        <v>7.7214926501932811E-3</v>
      </c>
      <c r="Q246" s="6">
        <f t="shared" si="55"/>
        <v>-5.1035546859318942E-6</v>
      </c>
      <c r="R246" s="4">
        <f>SUM($Q$41:Q246)*0.1+$T$8</f>
        <v>3.2160417927109387E-6</v>
      </c>
      <c r="S246" s="4">
        <f>SUM($R$41:R246)+0</f>
        <v>9.3678565608647409E-3</v>
      </c>
      <c r="T246">
        <f t="shared" si="61"/>
        <v>2.6153323163349489E-5</v>
      </c>
      <c r="U246">
        <f t="shared" si="62"/>
        <v>1.2139941733465009E-2</v>
      </c>
      <c r="W246" s="1"/>
    </row>
    <row r="247" spans="1:23" x14ac:dyDescent="0.3">
      <c r="A247" s="8"/>
      <c r="B247">
        <f t="shared" si="63"/>
        <v>20.600000000000023</v>
      </c>
      <c r="C247">
        <f t="shared" si="48"/>
        <v>0</v>
      </c>
      <c r="D247">
        <f t="shared" si="49"/>
        <v>254.64790894703248</v>
      </c>
      <c r="E247" s="2">
        <f t="shared" si="50"/>
        <v>-352.05762848491884</v>
      </c>
      <c r="F247">
        <f t="shared" si="51"/>
        <v>-19098.593171027438</v>
      </c>
      <c r="G247">
        <f t="shared" si="52"/>
        <v>8590.2061350320109</v>
      </c>
      <c r="H247">
        <f t="shared" si="53"/>
        <v>6213.4089783075888</v>
      </c>
      <c r="I247" s="2">
        <f t="shared" si="56"/>
        <v>10601.796667266117</v>
      </c>
      <c r="J247" s="43">
        <f t="shared" si="57"/>
        <v>434.49986341254618</v>
      </c>
      <c r="K247">
        <f t="shared" si="58"/>
        <v>26.364505394540384</v>
      </c>
      <c r="L247">
        <f t="shared" si="59"/>
        <v>3.3766016130302778E-2</v>
      </c>
      <c r="M247" s="43">
        <f t="shared" si="60"/>
        <v>26.364570262575587</v>
      </c>
      <c r="N247" s="6">
        <f t="shared" si="54"/>
        <v>-7.0270033335149562E-6</v>
      </c>
      <c r="O247" s="4">
        <f>SUM($N$41:N247)*0.1+$N$8</f>
        <v>2.5252133275711181E-5</v>
      </c>
      <c r="P247" s="4">
        <f>SUM($O$41:O247)+0</f>
        <v>7.7467447834689927E-3</v>
      </c>
      <c r="Q247" s="6">
        <f t="shared" si="55"/>
        <v>-5.082723850479111E-6</v>
      </c>
      <c r="R247" s="4">
        <f>SUM($Q$41:Q247)*0.1+$T$8</f>
        <v>2.7077694076630288E-6</v>
      </c>
      <c r="S247" s="4">
        <f>SUM($R$41:R247)+0</f>
        <v>9.3705643302724045E-3</v>
      </c>
      <c r="T247">
        <f t="shared" si="61"/>
        <v>2.5396894497937257E-5</v>
      </c>
      <c r="U247">
        <f t="shared" si="62"/>
        <v>1.215810555176988E-2</v>
      </c>
      <c r="W247" s="1"/>
    </row>
    <row r="248" spans="1:23" x14ac:dyDescent="0.3">
      <c r="A248" s="8"/>
      <c r="B248">
        <f t="shared" si="63"/>
        <v>20.700000000000024</v>
      </c>
      <c r="C248">
        <f t="shared" si="48"/>
        <v>0</v>
      </c>
      <c r="D248">
        <f t="shared" si="49"/>
        <v>254.64790894703248</v>
      </c>
      <c r="E248" s="2">
        <f t="shared" si="50"/>
        <v>-352.05762848491884</v>
      </c>
      <c r="F248">
        <f t="shared" si="51"/>
        <v>-19098.593171027438</v>
      </c>
      <c r="G248">
        <f t="shared" si="52"/>
        <v>8555.0003721835201</v>
      </c>
      <c r="H248">
        <f t="shared" si="53"/>
        <v>6187.9441874128843</v>
      </c>
      <c r="I248" s="2">
        <f t="shared" si="56"/>
        <v>10558.346680924862</v>
      </c>
      <c r="J248" s="43">
        <f t="shared" si="57"/>
        <v>434.49986341254618</v>
      </c>
      <c r="K248">
        <f t="shared" si="58"/>
        <v>26.256454142923413</v>
      </c>
      <c r="L248">
        <f t="shared" si="59"/>
        <v>3.3766016130302778E-2</v>
      </c>
      <c r="M248" s="43">
        <f t="shared" si="60"/>
        <v>26.256519277904601</v>
      </c>
      <c r="N248" s="6">
        <f t="shared" si="54"/>
        <v>-6.9982041395251418E-6</v>
      </c>
      <c r="O248" s="4">
        <f>SUM($N$41:N248)*0.1+$N$8</f>
        <v>2.4552312861758667E-5</v>
      </c>
      <c r="P248" s="4">
        <f>SUM($O$41:O248)+0</f>
        <v>7.7712970963307515E-3</v>
      </c>
      <c r="Q248" s="6">
        <f t="shared" si="55"/>
        <v>-5.061893015026327E-6</v>
      </c>
      <c r="R248" s="4">
        <f>SUM($Q$41:Q248)*0.1+$T$8</f>
        <v>2.2015801061603889E-6</v>
      </c>
      <c r="S248" s="4">
        <f>SUM($R$41:R248)+0</f>
        <v>9.3727659103785641E-3</v>
      </c>
      <c r="T248">
        <f t="shared" si="61"/>
        <v>2.4650821930019318E-5</v>
      </c>
      <c r="U248">
        <f t="shared" si="62"/>
        <v>1.2175458897725099E-2</v>
      </c>
      <c r="W248" s="1"/>
    </row>
    <row r="249" spans="1:23" x14ac:dyDescent="0.3">
      <c r="A249" s="8"/>
      <c r="B249">
        <f t="shared" si="63"/>
        <v>20.800000000000026</v>
      </c>
      <c r="C249">
        <f t="shared" si="48"/>
        <v>0</v>
      </c>
      <c r="D249">
        <f t="shared" si="49"/>
        <v>254.64790894703248</v>
      </c>
      <c r="E249" s="2">
        <f t="shared" si="50"/>
        <v>-352.05762848491884</v>
      </c>
      <c r="F249">
        <f t="shared" si="51"/>
        <v>-19098.593171027438</v>
      </c>
      <c r="G249">
        <f t="shared" si="52"/>
        <v>8519.7946093350274</v>
      </c>
      <c r="H249">
        <f t="shared" si="53"/>
        <v>6162.4793965181816</v>
      </c>
      <c r="I249" s="2">
        <f t="shared" si="56"/>
        <v>10514.896694583607</v>
      </c>
      <c r="J249" s="43">
        <f t="shared" si="57"/>
        <v>434.49986341254618</v>
      </c>
      <c r="K249">
        <f t="shared" si="58"/>
        <v>26.148402891306446</v>
      </c>
      <c r="L249">
        <f t="shared" si="59"/>
        <v>3.3766016130302778E-2</v>
      </c>
      <c r="M249" s="43">
        <f t="shared" si="60"/>
        <v>26.148468295439777</v>
      </c>
      <c r="N249" s="6">
        <f t="shared" si="54"/>
        <v>-6.9694049455353259E-6</v>
      </c>
      <c r="O249" s="4">
        <f>SUM($N$41:N249)*0.1+$N$8</f>
        <v>2.3855372367205136E-5</v>
      </c>
      <c r="P249" s="4">
        <f>SUM($O$41:O249)+0</f>
        <v>7.7951524686979568E-3</v>
      </c>
      <c r="Q249" s="6">
        <f t="shared" si="55"/>
        <v>-5.0410621795735438E-6</v>
      </c>
      <c r="R249" s="4">
        <f>SUM($Q$41:Q249)*0.1+$T$8</f>
        <v>1.6974738882030325E-6</v>
      </c>
      <c r="S249" s="4">
        <f>SUM($R$41:R249)+0</f>
        <v>9.3744633842667673E-3</v>
      </c>
      <c r="T249">
        <f t="shared" si="61"/>
        <v>2.3915689586109481E-5</v>
      </c>
      <c r="U249">
        <f t="shared" si="62"/>
        <v>1.2192004172949014E-2</v>
      </c>
      <c r="W249" s="1"/>
    </row>
    <row r="250" spans="1:23" x14ac:dyDescent="0.3">
      <c r="A250" s="8"/>
      <c r="B250">
        <f t="shared" si="63"/>
        <v>20.900000000000027</v>
      </c>
      <c r="C250">
        <f t="shared" si="48"/>
        <v>0</v>
      </c>
      <c r="D250">
        <f t="shared" si="49"/>
        <v>254.64790894703248</v>
      </c>
      <c r="E250" s="2">
        <f t="shared" si="50"/>
        <v>-352.05762848491884</v>
      </c>
      <c r="F250">
        <f t="shared" si="51"/>
        <v>-19098.593171027438</v>
      </c>
      <c r="G250">
        <f t="shared" si="52"/>
        <v>8484.5888464865347</v>
      </c>
      <c r="H250">
        <f t="shared" si="53"/>
        <v>6137.0146056234771</v>
      </c>
      <c r="I250" s="2">
        <f t="shared" si="56"/>
        <v>10471.446708242353</v>
      </c>
      <c r="J250" s="43">
        <f t="shared" si="57"/>
        <v>434.49986341254618</v>
      </c>
      <c r="K250">
        <f t="shared" si="58"/>
        <v>26.040351639689476</v>
      </c>
      <c r="L250">
        <f t="shared" si="59"/>
        <v>3.3766016130302778E-2</v>
      </c>
      <c r="M250" s="43">
        <f t="shared" si="60"/>
        <v>26.040417315208568</v>
      </c>
      <c r="N250" s="6">
        <f t="shared" si="54"/>
        <v>-6.9406057515455099E-6</v>
      </c>
      <c r="O250" s="4">
        <f>SUM($N$41:N250)*0.1+$N$8</f>
        <v>2.3161311792050583E-5</v>
      </c>
      <c r="P250" s="4">
        <f>SUM($O$41:O250)+0</f>
        <v>7.818313780490008E-3</v>
      </c>
      <c r="Q250" s="6">
        <f t="shared" si="55"/>
        <v>-5.0202313441207598E-6</v>
      </c>
      <c r="R250" s="4">
        <f>SUM($Q$41:Q250)*0.1+$T$8</f>
        <v>1.1954507537909596E-6</v>
      </c>
      <c r="S250" s="4">
        <f>SUM($R$41:R250)+0</f>
        <v>9.3756588350205582E-3</v>
      </c>
      <c r="T250">
        <f t="shared" si="61"/>
        <v>2.3192142342468512E-5</v>
      </c>
      <c r="U250">
        <f t="shared" si="62"/>
        <v>1.220774381124125E-2</v>
      </c>
      <c r="W250" s="1"/>
    </row>
    <row r="251" spans="1:23" x14ac:dyDescent="0.3">
      <c r="A251" s="8"/>
      <c r="B251">
        <f t="shared" si="63"/>
        <v>21.000000000000028</v>
      </c>
      <c r="C251">
        <f t="shared" si="48"/>
        <v>0</v>
      </c>
      <c r="D251">
        <f t="shared" si="49"/>
        <v>254.64790894703248</v>
      </c>
      <c r="E251" s="2">
        <f t="shared" si="50"/>
        <v>-352.05762848491884</v>
      </c>
      <c r="F251">
        <f t="shared" si="51"/>
        <v>-19098.593171027438</v>
      </c>
      <c r="G251">
        <f t="shared" si="52"/>
        <v>8449.3830836380421</v>
      </c>
      <c r="H251">
        <f t="shared" si="53"/>
        <v>6111.5498147287744</v>
      </c>
      <c r="I251" s="2">
        <f t="shared" si="56"/>
        <v>10427.996721901098</v>
      </c>
      <c r="J251" s="43">
        <f t="shared" si="57"/>
        <v>434.49986341254618</v>
      </c>
      <c r="K251">
        <f t="shared" si="58"/>
        <v>25.932300388072505</v>
      </c>
      <c r="L251">
        <f t="shared" si="59"/>
        <v>3.3766016130302778E-2</v>
      </c>
      <c r="M251" s="43">
        <f t="shared" si="60"/>
        <v>25.9323663372389</v>
      </c>
      <c r="N251" s="6">
        <f t="shared" si="54"/>
        <v>-6.9118065575556939E-6</v>
      </c>
      <c r="O251" s="4">
        <f>SUM($N$41:N251)*0.1+$N$8</f>
        <v>2.2470131136295016E-5</v>
      </c>
      <c r="P251" s="4">
        <f>SUM($O$41:O251)+0</f>
        <v>7.8407839116263027E-3</v>
      </c>
      <c r="Q251" s="6">
        <f t="shared" si="55"/>
        <v>-4.9994005086679775E-6</v>
      </c>
      <c r="R251" s="4">
        <f>SUM($Q$41:Q251)*0.1+$T$8</f>
        <v>6.9551070292417014E-7</v>
      </c>
      <c r="S251" s="4">
        <f>SUM($R$41:R251)+0</f>
        <v>9.3763543457234828E-3</v>
      </c>
      <c r="T251">
        <f t="shared" si="61"/>
        <v>2.2480892518318236E-5</v>
      </c>
      <c r="U251">
        <f t="shared" si="62"/>
        <v>1.2222680277475376E-2</v>
      </c>
      <c r="W251" s="1"/>
    </row>
    <row r="252" spans="1:23" x14ac:dyDescent="0.3">
      <c r="A252" s="8"/>
      <c r="B252">
        <f t="shared" si="63"/>
        <v>21.10000000000003</v>
      </c>
      <c r="C252">
        <f t="shared" si="48"/>
        <v>0</v>
      </c>
      <c r="D252">
        <f t="shared" si="49"/>
        <v>254.64790894703248</v>
      </c>
      <c r="E252" s="2">
        <f t="shared" si="50"/>
        <v>-352.05762848491884</v>
      </c>
      <c r="F252">
        <f t="shared" si="51"/>
        <v>-19098.593171027438</v>
      </c>
      <c r="G252">
        <f t="shared" si="52"/>
        <v>8414.1773207895494</v>
      </c>
      <c r="H252">
        <f t="shared" si="53"/>
        <v>6086.0850238340699</v>
      </c>
      <c r="I252" s="2">
        <f t="shared" si="56"/>
        <v>10384.546735559841</v>
      </c>
      <c r="J252" s="43">
        <f t="shared" si="57"/>
        <v>434.49986341254618</v>
      </c>
      <c r="K252">
        <f t="shared" si="58"/>
        <v>25.824249136455531</v>
      </c>
      <c r="L252">
        <f t="shared" si="59"/>
        <v>3.3766016130302778E-2</v>
      </c>
      <c r="M252" s="43">
        <f t="shared" si="60"/>
        <v>25.824315361559158</v>
      </c>
      <c r="N252" s="6">
        <f t="shared" si="54"/>
        <v>-6.8830073635658779E-6</v>
      </c>
      <c r="O252" s="4">
        <f>SUM($N$41:N252)*0.1+$N$8</f>
        <v>2.1781830399938428E-5</v>
      </c>
      <c r="P252" s="4">
        <f>SUM($O$41:O252)+0</f>
        <v>7.862565742026241E-3</v>
      </c>
      <c r="Q252" s="6">
        <f t="shared" si="55"/>
        <v>-4.9785696732151926E-6</v>
      </c>
      <c r="R252" s="4">
        <f>SUM($Q$41:Q252)*0.1+$T$8</f>
        <v>1.9765373560265062E-7</v>
      </c>
      <c r="S252" s="4">
        <f>SUM($R$41:R252)+0</f>
        <v>9.3765519994590853E-3</v>
      </c>
      <c r="T252">
        <f t="shared" si="61"/>
        <v>2.1782727161007175E-5</v>
      </c>
      <c r="U252">
        <f t="shared" si="62"/>
        <v>1.223681606653646E-2</v>
      </c>
      <c r="W252" s="1"/>
    </row>
    <row r="253" spans="1:23" x14ac:dyDescent="0.3">
      <c r="A253" s="8"/>
      <c r="B253">
        <f t="shared" si="63"/>
        <v>21.200000000000031</v>
      </c>
      <c r="C253">
        <f t="shared" si="48"/>
        <v>0</v>
      </c>
      <c r="D253">
        <f t="shared" si="49"/>
        <v>254.64790894703248</v>
      </c>
      <c r="E253" s="2">
        <f t="shared" si="50"/>
        <v>-352.05762848491884</v>
      </c>
      <c r="F253">
        <f t="shared" si="51"/>
        <v>-19098.593171027438</v>
      </c>
      <c r="G253">
        <f t="shared" si="52"/>
        <v>8378.9715579410586</v>
      </c>
      <c r="H253">
        <f t="shared" si="53"/>
        <v>6060.6202329393664</v>
      </c>
      <c r="I253" s="2">
        <f t="shared" si="56"/>
        <v>10341.096749218586</v>
      </c>
      <c r="J253" s="43">
        <f t="shared" si="57"/>
        <v>434.49986341254618</v>
      </c>
      <c r="K253">
        <f t="shared" si="58"/>
        <v>25.716197884838564</v>
      </c>
      <c r="L253">
        <f t="shared" si="59"/>
        <v>3.3766016130302778E-2</v>
      </c>
      <c r="M253" s="43">
        <f t="shared" si="60"/>
        <v>25.716264388198208</v>
      </c>
      <c r="N253" s="6">
        <f t="shared" si="54"/>
        <v>-6.8542081695760627E-6</v>
      </c>
      <c r="O253" s="4">
        <f>SUM($N$41:N253)*0.1+$N$8</f>
        <v>2.1096409582980822E-5</v>
      </c>
      <c r="P253" s="4">
        <f>SUM($O$41:O253)+0</f>
        <v>7.8836621516092213E-3</v>
      </c>
      <c r="Q253" s="6">
        <f t="shared" si="55"/>
        <v>-4.9577388377624094E-6</v>
      </c>
      <c r="R253" s="4">
        <f>SUM($Q$41:Q253)*0.1+$T$8</f>
        <v>-2.9812014817359896E-7</v>
      </c>
      <c r="S253" s="4">
        <f>SUM($R$41:R253)+0</f>
        <v>9.3762538793109116E-3</v>
      </c>
      <c r="T253">
        <f t="shared" si="61"/>
        <v>2.1098515893674419E-5</v>
      </c>
      <c r="U253">
        <f t="shared" si="62"/>
        <v>1.2250153702301399E-2</v>
      </c>
      <c r="W253" s="1"/>
    </row>
    <row r="254" spans="1:23" x14ac:dyDescent="0.3">
      <c r="A254" s="8"/>
      <c r="B254">
        <f t="shared" si="63"/>
        <v>21.300000000000033</v>
      </c>
      <c r="C254">
        <f t="shared" si="48"/>
        <v>0</v>
      </c>
      <c r="D254">
        <f t="shared" si="49"/>
        <v>254.64790894703248</v>
      </c>
      <c r="E254" s="2">
        <f t="shared" si="50"/>
        <v>-352.05762848491884</v>
      </c>
      <c r="F254">
        <f t="shared" si="51"/>
        <v>-19098.593171027438</v>
      </c>
      <c r="G254">
        <f t="shared" si="52"/>
        <v>8343.7657950925659</v>
      </c>
      <c r="H254">
        <f t="shared" si="53"/>
        <v>6035.1554420446628</v>
      </c>
      <c r="I254" s="2">
        <f t="shared" si="56"/>
        <v>10297.646762877332</v>
      </c>
      <c r="J254" s="43">
        <f t="shared" si="57"/>
        <v>434.49986341254618</v>
      </c>
      <c r="K254">
        <f t="shared" si="58"/>
        <v>25.608146633221594</v>
      </c>
      <c r="L254">
        <f t="shared" si="59"/>
        <v>3.3766016130302778E-2</v>
      </c>
      <c r="M254" s="43">
        <f t="shared" si="60"/>
        <v>25.6082134171854</v>
      </c>
      <c r="N254" s="6">
        <f t="shared" si="54"/>
        <v>-6.8254089755862467E-6</v>
      </c>
      <c r="O254" s="4">
        <f>SUM($N$41:N254)*0.1+$N$8</f>
        <v>2.0413868685422195E-5</v>
      </c>
      <c r="P254" s="4">
        <f>SUM($O$41:O254)+0</f>
        <v>7.9040760202946439E-3</v>
      </c>
      <c r="Q254" s="6">
        <f t="shared" si="55"/>
        <v>-4.9369080023096254E-6</v>
      </c>
      <c r="R254" s="4">
        <f>SUM($Q$41:Q254)*0.1+$T$8</f>
        <v>-7.918109484045515E-7</v>
      </c>
      <c r="S254" s="4">
        <f>SUM($R$41:R254)+0</f>
        <v>9.3754620683625077E-3</v>
      </c>
      <c r="T254">
        <f t="shared" si="61"/>
        <v>2.0429219252915032E-5</v>
      </c>
      <c r="U254">
        <f t="shared" si="62"/>
        <v>1.2262695736660069E-2</v>
      </c>
      <c r="W254" s="1"/>
    </row>
    <row r="255" spans="1:23" x14ac:dyDescent="0.3">
      <c r="A255" s="8"/>
      <c r="B255">
        <f t="shared" si="63"/>
        <v>21.400000000000034</v>
      </c>
      <c r="C255">
        <f t="shared" si="48"/>
        <v>0</v>
      </c>
      <c r="D255">
        <f t="shared" si="49"/>
        <v>254.64790894703248</v>
      </c>
      <c r="E255" s="2">
        <f t="shared" si="50"/>
        <v>-352.05762848491884</v>
      </c>
      <c r="F255">
        <f t="shared" si="51"/>
        <v>-19098.593171027438</v>
      </c>
      <c r="G255">
        <f t="shared" si="52"/>
        <v>8308.5600322440732</v>
      </c>
      <c r="H255">
        <f t="shared" si="53"/>
        <v>6009.6906511499592</v>
      </c>
      <c r="I255" s="2">
        <f t="shared" si="56"/>
        <v>10254.196776536075</v>
      </c>
      <c r="J255" s="43">
        <f t="shared" si="57"/>
        <v>434.49986341254618</v>
      </c>
      <c r="K255">
        <f t="shared" si="58"/>
        <v>25.50009538160462</v>
      </c>
      <c r="L255">
        <f t="shared" si="59"/>
        <v>3.3766016130302778E-2</v>
      </c>
      <c r="M255" s="43">
        <f t="shared" si="60"/>
        <v>25.500162448550583</v>
      </c>
      <c r="N255" s="6">
        <f t="shared" si="54"/>
        <v>-6.7966097815964307E-6</v>
      </c>
      <c r="O255" s="4">
        <f>SUM($N$41:N255)*0.1+$N$8</f>
        <v>1.9734207707262554E-5</v>
      </c>
      <c r="P255" s="4">
        <f>SUM($O$41:O255)+0</f>
        <v>7.9238102280019072E-3</v>
      </c>
      <c r="Q255" s="6">
        <f t="shared" si="55"/>
        <v>-4.9160771668568422E-6</v>
      </c>
      <c r="R255" s="4">
        <f>SUM($Q$41:Q255)*0.1+$T$8</f>
        <v>-1.2834186650902477E-6</v>
      </c>
      <c r="S255" s="4">
        <f>SUM($R$41:R255)+0</f>
        <v>9.3741786496974178E-3</v>
      </c>
      <c r="T255">
        <f t="shared" si="61"/>
        <v>1.9775897383008509E-5</v>
      </c>
      <c r="U255">
        <f t="shared" si="62"/>
        <v>1.2274444748575412E-2</v>
      </c>
      <c r="W255" s="1"/>
    </row>
    <row r="256" spans="1:23" x14ac:dyDescent="0.3">
      <c r="A256" s="8"/>
      <c r="B256">
        <f t="shared" si="63"/>
        <v>21.500000000000036</v>
      </c>
      <c r="C256">
        <f t="shared" si="48"/>
        <v>0</v>
      </c>
      <c r="D256">
        <f t="shared" si="49"/>
        <v>254.64790894703248</v>
      </c>
      <c r="E256" s="2">
        <f t="shared" si="50"/>
        <v>-352.05762848491884</v>
      </c>
      <c r="F256">
        <f t="shared" si="51"/>
        <v>-19098.593171027438</v>
      </c>
      <c r="G256">
        <f t="shared" si="52"/>
        <v>8273.3542693955806</v>
      </c>
      <c r="H256">
        <f t="shared" si="53"/>
        <v>5984.2258602552556</v>
      </c>
      <c r="I256" s="2">
        <f t="shared" si="56"/>
        <v>10210.74679019482</v>
      </c>
      <c r="J256" s="43">
        <f t="shared" si="57"/>
        <v>434.49986341254618</v>
      </c>
      <c r="K256">
        <f t="shared" si="58"/>
        <v>25.392044129987649</v>
      </c>
      <c r="L256">
        <f t="shared" si="59"/>
        <v>3.3766016130302778E-2</v>
      </c>
      <c r="M256" s="43">
        <f t="shared" si="60"/>
        <v>25.392111482324115</v>
      </c>
      <c r="N256" s="6">
        <f t="shared" si="54"/>
        <v>-6.7678105876066147E-6</v>
      </c>
      <c r="O256" s="4">
        <f>SUM($N$41:N256)*0.1+$N$8</f>
        <v>1.9057426648501892E-5</v>
      </c>
      <c r="P256" s="4">
        <f>SUM($O$41:O256)+0</f>
        <v>7.9428676546504096E-3</v>
      </c>
      <c r="Q256" s="6">
        <f t="shared" si="55"/>
        <v>-4.8952463314040591E-6</v>
      </c>
      <c r="R256" s="4">
        <f>SUM($Q$41:Q256)*0.1+$T$8</f>
        <v>-1.7729432982306468E-6</v>
      </c>
      <c r="S256" s="4">
        <f>SUM($R$41:R256)+0</f>
        <v>9.3724057063991877E-3</v>
      </c>
      <c r="T256">
        <f t="shared" si="61"/>
        <v>1.9139718869454978E-5</v>
      </c>
      <c r="U256">
        <f t="shared" si="62"/>
        <v>1.228540334318071E-2</v>
      </c>
      <c r="W256" s="1"/>
    </row>
    <row r="257" spans="1:23" x14ac:dyDescent="0.3">
      <c r="A257" s="8"/>
      <c r="B257">
        <f t="shared" si="63"/>
        <v>21.600000000000037</v>
      </c>
      <c r="C257">
        <f t="shared" si="48"/>
        <v>0</v>
      </c>
      <c r="D257">
        <f t="shared" si="49"/>
        <v>254.64790894703248</v>
      </c>
      <c r="E257" s="2">
        <f t="shared" si="50"/>
        <v>-352.05762848491884</v>
      </c>
      <c r="F257">
        <f t="shared" si="51"/>
        <v>-19098.593171027438</v>
      </c>
      <c r="G257">
        <f t="shared" si="52"/>
        <v>8238.1485065470879</v>
      </c>
      <c r="H257">
        <f t="shared" si="53"/>
        <v>5958.761069360552</v>
      </c>
      <c r="I257" s="2">
        <f t="shared" si="56"/>
        <v>10167.296803853566</v>
      </c>
      <c r="J257" s="43">
        <f t="shared" si="57"/>
        <v>434.49986341254618</v>
      </c>
      <c r="K257">
        <f t="shared" si="58"/>
        <v>25.283992878370682</v>
      </c>
      <c r="L257">
        <f t="shared" si="59"/>
        <v>3.3766016130302778E-2</v>
      </c>
      <c r="M257" s="43">
        <f t="shared" si="60"/>
        <v>25.284060518536879</v>
      </c>
      <c r="N257" s="6">
        <f t="shared" si="54"/>
        <v>-6.7390113936167987E-6</v>
      </c>
      <c r="O257" s="4">
        <f>SUM($N$41:N257)*0.1+$N$8</f>
        <v>1.8383525509140211E-5</v>
      </c>
      <c r="P257" s="4">
        <f>SUM($O$41:O257)+0</f>
        <v>7.9612511801595495E-3</v>
      </c>
      <c r="Q257" s="6">
        <f t="shared" si="55"/>
        <v>-4.874415495951275E-6</v>
      </c>
      <c r="R257" s="4">
        <f>SUM($Q$41:Q257)*0.1+$T$8</f>
        <v>-2.260384847825776E-6</v>
      </c>
      <c r="S257" s="4">
        <f>SUM($R$41:R257)+0</f>
        <v>9.3701453215513618E-3</v>
      </c>
      <c r="T257">
        <f t="shared" si="61"/>
        <v>1.8521969382478993E-5</v>
      </c>
      <c r="U257">
        <f t="shared" si="62"/>
        <v>1.2295574150912298E-2</v>
      </c>
      <c r="W257" s="1"/>
    </row>
    <row r="258" spans="1:23" x14ac:dyDescent="0.3">
      <c r="A258" s="8"/>
      <c r="B258">
        <f t="shared" si="63"/>
        <v>21.700000000000038</v>
      </c>
      <c r="C258">
        <f t="shared" si="48"/>
        <v>0</v>
      </c>
      <c r="D258">
        <f t="shared" si="49"/>
        <v>254.64790894703248</v>
      </c>
      <c r="E258" s="2">
        <f t="shared" si="50"/>
        <v>-352.05762848491884</v>
      </c>
      <c r="F258">
        <f t="shared" si="51"/>
        <v>-19098.593171027438</v>
      </c>
      <c r="G258">
        <f t="shared" si="52"/>
        <v>8202.942743698597</v>
      </c>
      <c r="H258">
        <f t="shared" si="53"/>
        <v>5933.2962784658484</v>
      </c>
      <c r="I258" s="2">
        <f t="shared" si="56"/>
        <v>10123.846817512311</v>
      </c>
      <c r="J258" s="43">
        <f t="shared" si="57"/>
        <v>434.49986341254618</v>
      </c>
      <c r="K258">
        <f t="shared" si="58"/>
        <v>25.175941626753712</v>
      </c>
      <c r="L258">
        <f t="shared" si="59"/>
        <v>3.3766016130302778E-2</v>
      </c>
      <c r="M258" s="43">
        <f t="shared" si="60"/>
        <v>25.176009557220269</v>
      </c>
      <c r="N258" s="6">
        <f t="shared" si="54"/>
        <v>-6.7102121996269844E-6</v>
      </c>
      <c r="O258" s="4">
        <f>SUM($N$41:N258)*0.1+$N$8</f>
        <v>1.7712504289177514E-5</v>
      </c>
      <c r="P258" s="4">
        <f>SUM($O$41:O258)+0</f>
        <v>7.9789636844487272E-3</v>
      </c>
      <c r="Q258" s="6">
        <f t="shared" si="55"/>
        <v>-4.8535846604984919E-6</v>
      </c>
      <c r="R258" s="4">
        <f>SUM($Q$41:Q258)*0.1+$T$8</f>
        <v>-2.7457433138756353E-6</v>
      </c>
      <c r="S258" s="4">
        <f>SUM($R$41:R258)+0</f>
        <v>9.3673995782374859E-3</v>
      </c>
      <c r="T258">
        <f t="shared" si="61"/>
        <v>1.7924059655664634E-5</v>
      </c>
      <c r="U258">
        <f t="shared" si="62"/>
        <v>1.2304959826676211E-2</v>
      </c>
      <c r="W258" s="1"/>
    </row>
    <row r="259" spans="1:23" x14ac:dyDescent="0.3">
      <c r="A259" s="8"/>
      <c r="B259">
        <f t="shared" si="63"/>
        <v>21.80000000000004</v>
      </c>
      <c r="C259">
        <f t="shared" si="48"/>
        <v>0</v>
      </c>
      <c r="D259">
        <f t="shared" si="49"/>
        <v>254.64790894703248</v>
      </c>
      <c r="E259" s="2">
        <f t="shared" si="50"/>
        <v>-352.05762848491884</v>
      </c>
      <c r="F259">
        <f t="shared" si="51"/>
        <v>-19098.593171027438</v>
      </c>
      <c r="G259">
        <f t="shared" si="52"/>
        <v>8167.7369808501035</v>
      </c>
      <c r="H259">
        <f t="shared" si="53"/>
        <v>5907.8314875711458</v>
      </c>
      <c r="I259" s="2">
        <f t="shared" si="56"/>
        <v>10080.396831171056</v>
      </c>
      <c r="J259" s="43">
        <f t="shared" si="57"/>
        <v>434.49986341254618</v>
      </c>
      <c r="K259">
        <f t="shared" si="58"/>
        <v>25.067890375136741</v>
      </c>
      <c r="L259">
        <f t="shared" si="59"/>
        <v>3.3766016130302778E-2</v>
      </c>
      <c r="M259" s="43">
        <f t="shared" si="60"/>
        <v>25.067958598406236</v>
      </c>
      <c r="N259" s="6">
        <f t="shared" si="54"/>
        <v>-6.6814130056371676E-6</v>
      </c>
      <c r="O259" s="4">
        <f>SUM($N$41:N259)*0.1+$N$8</f>
        <v>1.7044362988613795E-5</v>
      </c>
      <c r="P259" s="4">
        <f>SUM($O$41:O259)+0</f>
        <v>7.9960080474373411E-3</v>
      </c>
      <c r="Q259" s="6">
        <f t="shared" si="55"/>
        <v>-4.8327538250457087E-6</v>
      </c>
      <c r="R259" s="4">
        <f>SUM($Q$41:Q259)*0.1+$T$8</f>
        <v>-3.229018696380211E-6</v>
      </c>
      <c r="S259" s="4">
        <f>SUM($R$41:R259)+0</f>
        <v>9.3641705595411059E-3</v>
      </c>
      <c r="T259">
        <f t="shared" si="61"/>
        <v>1.7347532142330812E-5</v>
      </c>
      <c r="U259">
        <f t="shared" si="62"/>
        <v>1.2313563049047139E-2</v>
      </c>
      <c r="W259" s="1"/>
    </row>
    <row r="260" spans="1:23" x14ac:dyDescent="0.3">
      <c r="A260" s="8"/>
      <c r="B260">
        <f t="shared" si="63"/>
        <v>21.900000000000041</v>
      </c>
      <c r="C260">
        <f t="shared" si="48"/>
        <v>0</v>
      </c>
      <c r="D260">
        <f t="shared" si="49"/>
        <v>254.64790894703248</v>
      </c>
      <c r="E260" s="2">
        <f t="shared" si="50"/>
        <v>-352.05762848491884</v>
      </c>
      <c r="F260">
        <f t="shared" si="51"/>
        <v>-19098.593171027438</v>
      </c>
      <c r="G260">
        <f t="shared" si="52"/>
        <v>8132.5312180016117</v>
      </c>
      <c r="H260">
        <f t="shared" si="53"/>
        <v>5882.3666966764413</v>
      </c>
      <c r="I260" s="2">
        <f t="shared" si="56"/>
        <v>10036.946844829801</v>
      </c>
      <c r="J260" s="43">
        <f t="shared" si="57"/>
        <v>434.49986341254618</v>
      </c>
      <c r="K260">
        <f t="shared" si="58"/>
        <v>24.959839123519775</v>
      </c>
      <c r="L260">
        <f t="shared" si="59"/>
        <v>3.3766016130302778E-2</v>
      </c>
      <c r="M260" s="43">
        <f t="shared" si="60"/>
        <v>24.959907642127291</v>
      </c>
      <c r="N260" s="6">
        <f t="shared" si="54"/>
        <v>-6.6526138116473524E-6</v>
      </c>
      <c r="O260" s="4">
        <f>SUM($N$41:N260)*0.1+$N$8</f>
        <v>1.6379101607449061E-5</v>
      </c>
      <c r="P260" s="4">
        <f>SUM($O$41:O260)+0</f>
        <v>8.0123871490447897E-3</v>
      </c>
      <c r="Q260" s="6">
        <f t="shared" si="55"/>
        <v>-4.8119229895929247E-6</v>
      </c>
      <c r="R260" s="4">
        <f>SUM($Q$41:Q260)*0.1+$T$8</f>
        <v>-3.7102109953395033E-6</v>
      </c>
      <c r="S260" s="4">
        <f>SUM($R$41:R260)+0</f>
        <v>9.3604603485457662E-3</v>
      </c>
      <c r="T260">
        <f t="shared" si="61"/>
        <v>1.6794065472573298E-5</v>
      </c>
      <c r="U260">
        <f t="shared" si="62"/>
        <v>1.2321386519498347E-2</v>
      </c>
      <c r="W260" s="1"/>
    </row>
    <row r="261" spans="1:23" x14ac:dyDescent="0.3">
      <c r="A261" s="8"/>
      <c r="B261">
        <f t="shared" si="63"/>
        <v>22.000000000000043</v>
      </c>
      <c r="C261">
        <f t="shared" si="48"/>
        <v>0</v>
      </c>
      <c r="D261">
        <f t="shared" si="49"/>
        <v>254.64790894703248</v>
      </c>
      <c r="E261" s="2">
        <f t="shared" si="50"/>
        <v>-352.05762848491884</v>
      </c>
      <c r="F261">
        <f t="shared" si="51"/>
        <v>-19098.593171027438</v>
      </c>
      <c r="G261">
        <f t="shared" si="52"/>
        <v>8097.325455153119</v>
      </c>
      <c r="H261">
        <f t="shared" si="53"/>
        <v>5856.9019057817368</v>
      </c>
      <c r="I261" s="2">
        <f t="shared" si="56"/>
        <v>9993.4968584885446</v>
      </c>
      <c r="J261" s="43">
        <f t="shared" si="57"/>
        <v>434.49986341254618</v>
      </c>
      <c r="K261">
        <f t="shared" si="58"/>
        <v>24.8517878719028</v>
      </c>
      <c r="L261">
        <f t="shared" si="59"/>
        <v>3.3766016130302778E-2</v>
      </c>
      <c r="M261" s="43">
        <f t="shared" si="60"/>
        <v>24.851856688416483</v>
      </c>
      <c r="N261" s="6">
        <f t="shared" si="54"/>
        <v>-6.6238146176575364E-6</v>
      </c>
      <c r="O261" s="4">
        <f>SUM($N$41:N261)*0.1+$N$8</f>
        <v>1.5716720145683304E-5</v>
      </c>
      <c r="P261" s="4">
        <f>SUM($O$41:O261)+0</f>
        <v>8.028103869190473E-3</v>
      </c>
      <c r="Q261" s="6">
        <f t="shared" si="55"/>
        <v>-4.7910921541401406E-6</v>
      </c>
      <c r="R261" s="4">
        <f>SUM($Q$41:Q261)*0.1+$T$8</f>
        <v>-4.1893202107535121E-6</v>
      </c>
      <c r="S261" s="4">
        <f>SUM($R$41:R261)+0</f>
        <v>9.3562710283350125E-3</v>
      </c>
      <c r="T261">
        <f t="shared" si="61"/>
        <v>1.6265475583761921E-5</v>
      </c>
      <c r="U261">
        <f t="shared" si="62"/>
        <v>1.232843296166111E-2</v>
      </c>
      <c r="W261" s="1"/>
    </row>
    <row r="262" spans="1:23" x14ac:dyDescent="0.3">
      <c r="A262" s="8"/>
      <c r="B262">
        <f t="shared" si="63"/>
        <v>22.100000000000044</v>
      </c>
      <c r="C262">
        <f t="shared" si="48"/>
        <v>0</v>
      </c>
      <c r="D262">
        <f t="shared" si="49"/>
        <v>254.64790894703248</v>
      </c>
      <c r="E262" s="2">
        <f t="shared" si="50"/>
        <v>-352.05762848491884</v>
      </c>
      <c r="F262">
        <f t="shared" si="51"/>
        <v>-19098.593171027438</v>
      </c>
      <c r="G262">
        <f t="shared" si="52"/>
        <v>8062.1196923046264</v>
      </c>
      <c r="H262">
        <f t="shared" si="53"/>
        <v>5831.4371148870332</v>
      </c>
      <c r="I262" s="2">
        <f t="shared" si="56"/>
        <v>9950.046872147288</v>
      </c>
      <c r="J262" s="43">
        <f t="shared" si="57"/>
        <v>434.49986341254618</v>
      </c>
      <c r="K262">
        <f t="shared" si="58"/>
        <v>24.743736620285826</v>
      </c>
      <c r="L262">
        <f t="shared" si="59"/>
        <v>3.3766016130302778E-2</v>
      </c>
      <c r="M262" s="43">
        <f t="shared" si="60"/>
        <v>24.743805737307465</v>
      </c>
      <c r="N262" s="6">
        <f t="shared" si="54"/>
        <v>-6.5950154236677196E-6</v>
      </c>
      <c r="O262" s="4">
        <f>SUM($N$41:N262)*0.1+$N$8</f>
        <v>1.5057218603316535E-5</v>
      </c>
      <c r="P262" s="4">
        <f>SUM($O$41:O262)+0</f>
        <v>8.0431610877937897E-3</v>
      </c>
      <c r="Q262" s="6">
        <f t="shared" si="55"/>
        <v>-4.7702613186873566E-6</v>
      </c>
      <c r="R262" s="4">
        <f>SUM($Q$41:Q262)*0.1+$T$8</f>
        <v>-4.6663463426222375E-6</v>
      </c>
      <c r="S262" s="4">
        <f>SUM($R$41:R262)+0</f>
        <v>9.3516046819923909E-3</v>
      </c>
      <c r="T262">
        <f t="shared" si="61"/>
        <v>1.576371213443602E-5</v>
      </c>
      <c r="U262">
        <f t="shared" si="62"/>
        <v>1.2334705120612417E-2</v>
      </c>
      <c r="W262" s="1"/>
    </row>
    <row r="263" spans="1:23" x14ac:dyDescent="0.3">
      <c r="A263" s="8"/>
      <c r="B263">
        <f t="shared" si="63"/>
        <v>22.200000000000045</v>
      </c>
      <c r="C263">
        <f t="shared" si="48"/>
        <v>0</v>
      </c>
      <c r="D263">
        <f t="shared" si="49"/>
        <v>254.64790894703248</v>
      </c>
      <c r="E263" s="2">
        <f t="shared" si="50"/>
        <v>-352.05762848491884</v>
      </c>
      <c r="F263">
        <f t="shared" si="51"/>
        <v>-19098.593171027438</v>
      </c>
      <c r="G263">
        <f t="shared" si="52"/>
        <v>8026.9139294561337</v>
      </c>
      <c r="H263">
        <f t="shared" si="53"/>
        <v>5805.9723239923314</v>
      </c>
      <c r="I263" s="2">
        <f t="shared" si="56"/>
        <v>9906.5968858060351</v>
      </c>
      <c r="J263" s="43">
        <f t="shared" si="57"/>
        <v>434.49986341254618</v>
      </c>
      <c r="K263">
        <f t="shared" si="58"/>
        <v>24.635685368668863</v>
      </c>
      <c r="L263">
        <f t="shared" si="59"/>
        <v>3.3766016130302778E-2</v>
      </c>
      <c r="M263" s="43">
        <f t="shared" si="60"/>
        <v>24.635754788834483</v>
      </c>
      <c r="N263" s="6">
        <f t="shared" si="54"/>
        <v>-6.5662162296779036E-6</v>
      </c>
      <c r="O263" s="4">
        <f>SUM($N$41:N263)*0.1+$N$8</f>
        <v>1.4400596980348742E-5</v>
      </c>
      <c r="P263" s="4">
        <f>SUM($O$41:O263)+0</f>
        <v>8.057561684774138E-3</v>
      </c>
      <c r="Q263" s="6">
        <f t="shared" si="55"/>
        <v>-4.7494304832345751E-6</v>
      </c>
      <c r="R263" s="4">
        <f>SUM($Q$41:Q263)*0.1+$T$8</f>
        <v>-5.1412893909456929E-6</v>
      </c>
      <c r="S263" s="4">
        <f>SUM($R$41:R263)+0</f>
        <v>9.3464633926014454E-3</v>
      </c>
      <c r="T263">
        <f t="shared" si="61"/>
        <v>1.5290848570039534E-5</v>
      </c>
      <c r="U263">
        <f t="shared" si="62"/>
        <v>1.2340205762189672E-2</v>
      </c>
      <c r="W263" s="1"/>
    </row>
    <row r="264" spans="1:23" x14ac:dyDescent="0.3">
      <c r="A264" s="8"/>
      <c r="B264">
        <f t="shared" si="63"/>
        <v>22.300000000000047</v>
      </c>
      <c r="C264">
        <f t="shared" si="48"/>
        <v>0</v>
      </c>
      <c r="D264">
        <f t="shared" si="49"/>
        <v>254.64790894703248</v>
      </c>
      <c r="E264" s="2">
        <f t="shared" si="50"/>
        <v>-352.05762848491884</v>
      </c>
      <c r="F264">
        <f t="shared" si="51"/>
        <v>-19098.593171027438</v>
      </c>
      <c r="G264">
        <f t="shared" si="52"/>
        <v>7991.7081666076419</v>
      </c>
      <c r="H264">
        <f t="shared" si="53"/>
        <v>5780.5075330976269</v>
      </c>
      <c r="I264" s="2">
        <f t="shared" si="56"/>
        <v>9863.1468994647803</v>
      </c>
      <c r="J264" s="43">
        <f t="shared" si="57"/>
        <v>434.49986341254618</v>
      </c>
      <c r="K264">
        <f t="shared" si="58"/>
        <v>24.527634117051893</v>
      </c>
      <c r="L264">
        <f t="shared" si="59"/>
        <v>3.3766016130302778E-2</v>
      </c>
      <c r="M264" s="43">
        <f t="shared" si="60"/>
        <v>24.527703843032349</v>
      </c>
      <c r="N264" s="6">
        <f t="shared" si="54"/>
        <v>-6.5374170356880884E-6</v>
      </c>
      <c r="O264" s="4">
        <f>SUM($N$41:N264)*0.1+$N$8</f>
        <v>1.3746855276779934E-5</v>
      </c>
      <c r="P264" s="4">
        <f>SUM($O$41:O264)+0</f>
        <v>8.0713085400509182E-3</v>
      </c>
      <c r="Q264" s="6">
        <f t="shared" si="55"/>
        <v>-4.7285996477817903E-6</v>
      </c>
      <c r="R264" s="4">
        <f>SUM($Q$41:Q264)*0.1+$T$8</f>
        <v>-5.6141493557238783E-6</v>
      </c>
      <c r="S264" s="4">
        <f>SUM($R$41:R264)+0</f>
        <v>9.3408492432457222E-3</v>
      </c>
      <c r="T264">
        <f t="shared" si="61"/>
        <v>1.4849064044211916E-5</v>
      </c>
      <c r="U264">
        <f t="shared" si="62"/>
        <v>1.2344937672331241E-2</v>
      </c>
      <c r="W264" s="1"/>
    </row>
    <row r="265" spans="1:23" x14ac:dyDescent="0.3">
      <c r="A265" s="8"/>
      <c r="B265">
        <f t="shared" si="63"/>
        <v>22.400000000000048</v>
      </c>
      <c r="C265">
        <f t="shared" si="48"/>
        <v>0</v>
      </c>
      <c r="D265">
        <f t="shared" si="49"/>
        <v>254.64790894703248</v>
      </c>
      <c r="E265" s="2">
        <f t="shared" si="50"/>
        <v>-352.05762848491884</v>
      </c>
      <c r="F265">
        <f t="shared" si="51"/>
        <v>-19098.593171027438</v>
      </c>
      <c r="G265">
        <f t="shared" si="52"/>
        <v>7956.5024037591493</v>
      </c>
      <c r="H265">
        <f t="shared" si="53"/>
        <v>5755.0427422029225</v>
      </c>
      <c r="I265" s="2">
        <f t="shared" si="56"/>
        <v>9819.6969131235237</v>
      </c>
      <c r="J265" s="43">
        <f t="shared" si="57"/>
        <v>434.49986341254618</v>
      </c>
      <c r="K265">
        <f t="shared" si="58"/>
        <v>24.419582865434919</v>
      </c>
      <c r="L265">
        <f t="shared" si="59"/>
        <v>3.3766016130302778E-2</v>
      </c>
      <c r="M265" s="43">
        <f t="shared" si="60"/>
        <v>24.41965289993653</v>
      </c>
      <c r="N265" s="6">
        <f t="shared" si="54"/>
        <v>-6.5086178416982724E-6</v>
      </c>
      <c r="O265" s="4">
        <f>SUM($N$41:N265)*0.1+$N$8</f>
        <v>1.3095993492610105E-5</v>
      </c>
      <c r="P265" s="4">
        <f>SUM($O$41:O265)+0</f>
        <v>8.0844045335435287E-3</v>
      </c>
      <c r="Q265" s="6">
        <f t="shared" si="55"/>
        <v>-4.7077688123290062E-6</v>
      </c>
      <c r="R265" s="4">
        <f>SUM($Q$41:Q265)*0.1+$T$8</f>
        <v>-6.0849262369567803E-6</v>
      </c>
      <c r="S265" s="4">
        <f>SUM($R$41:R265)+0</f>
        <v>9.3347643170087653E-3</v>
      </c>
      <c r="T265">
        <f t="shared" si="61"/>
        <v>1.4440615390892842E-5</v>
      </c>
      <c r="U265">
        <f t="shared" si="62"/>
        <v>1.2348903656441704E-2</v>
      </c>
      <c r="W265" s="1"/>
    </row>
    <row r="266" spans="1:23" x14ac:dyDescent="0.3">
      <c r="A266" s="8"/>
      <c r="B266">
        <f t="shared" si="63"/>
        <v>22.50000000000005</v>
      </c>
      <c r="C266">
        <f t="shared" si="48"/>
        <v>0</v>
      </c>
      <c r="D266">
        <f t="shared" si="49"/>
        <v>254.64790894703248</v>
      </c>
      <c r="E266" s="2">
        <f t="shared" si="50"/>
        <v>-352.05762848491884</v>
      </c>
      <c r="F266">
        <f t="shared" si="51"/>
        <v>-19098.593171027438</v>
      </c>
      <c r="G266">
        <f t="shared" si="52"/>
        <v>7921.2966409106566</v>
      </c>
      <c r="H266">
        <f t="shared" si="53"/>
        <v>5729.5779513082198</v>
      </c>
      <c r="I266" s="2">
        <f t="shared" si="56"/>
        <v>9776.2469267822689</v>
      </c>
      <c r="J266" s="43">
        <f t="shared" si="57"/>
        <v>434.49986341254618</v>
      </c>
      <c r="K266">
        <f t="shared" si="58"/>
        <v>24.311531613817948</v>
      </c>
      <c r="L266">
        <f t="shared" si="59"/>
        <v>3.3766016130302778E-2</v>
      </c>
      <c r="M266" s="43">
        <f t="shared" si="60"/>
        <v>24.311601959583111</v>
      </c>
      <c r="N266" s="6">
        <f t="shared" si="54"/>
        <v>-6.4798186477084564E-6</v>
      </c>
      <c r="O266" s="4">
        <f>SUM($N$41:N266)*0.1+$N$8</f>
        <v>1.2448011627839262E-5</v>
      </c>
      <c r="P266" s="4">
        <f>SUM($O$41:O266)+0</f>
        <v>8.096852545171368E-3</v>
      </c>
      <c r="Q266" s="6">
        <f t="shared" si="55"/>
        <v>-4.6869379768762231E-6</v>
      </c>
      <c r="R266" s="4">
        <f>SUM($Q$41:Q266)*0.1+$T$8</f>
        <v>-6.5536200346443988E-6</v>
      </c>
      <c r="S266" s="4">
        <f>SUM($R$41:R266)+0</f>
        <v>9.3282106969741208E-3</v>
      </c>
      <c r="T266">
        <f t="shared" si="61"/>
        <v>1.4067797590430207E-5</v>
      </c>
      <c r="U266">
        <f t="shared" si="62"/>
        <v>1.2352106538780763E-2</v>
      </c>
      <c r="W266" s="1"/>
    </row>
    <row r="267" spans="1:23" x14ac:dyDescent="0.3">
      <c r="A267" s="8"/>
      <c r="B267">
        <f t="shared" si="63"/>
        <v>22.600000000000051</v>
      </c>
      <c r="C267">
        <f t="shared" si="48"/>
        <v>0</v>
      </c>
      <c r="D267">
        <f t="shared" si="49"/>
        <v>254.64790894703248</v>
      </c>
      <c r="E267" s="2">
        <f t="shared" si="50"/>
        <v>-352.05762848491884</v>
      </c>
      <c r="F267">
        <f t="shared" si="51"/>
        <v>-19098.593171027438</v>
      </c>
      <c r="G267">
        <f t="shared" si="52"/>
        <v>7886.0908780621648</v>
      </c>
      <c r="H267">
        <f t="shared" si="53"/>
        <v>5704.1131604135162</v>
      </c>
      <c r="I267" s="2">
        <f t="shared" si="56"/>
        <v>9732.7969404410142</v>
      </c>
      <c r="J267" s="43">
        <f t="shared" si="57"/>
        <v>434.49986341254618</v>
      </c>
      <c r="K267">
        <f t="shared" si="58"/>
        <v>24.203480362200981</v>
      </c>
      <c r="L267">
        <f t="shared" si="59"/>
        <v>3.3766016130302778E-2</v>
      </c>
      <c r="M267" s="43">
        <f t="shared" si="60"/>
        <v>24.203551022008824</v>
      </c>
      <c r="N267" s="6">
        <f t="shared" si="54"/>
        <v>-6.4510194537186413E-6</v>
      </c>
      <c r="O267" s="4">
        <f>SUM($N$41:N267)*0.1+$N$8</f>
        <v>1.1802909682467395E-5</v>
      </c>
      <c r="P267" s="4">
        <f>SUM($O$41:O267)+0</f>
        <v>8.1086554548538362E-3</v>
      </c>
      <c r="Q267" s="6">
        <f t="shared" si="55"/>
        <v>-4.6661071414234399E-6</v>
      </c>
      <c r="R267" s="4">
        <f>SUM($Q$41:Q267)*0.1+$T$8</f>
        <v>-7.0202307487867338E-6</v>
      </c>
      <c r="S267" s="4">
        <f>SUM($R$41:R267)+0</f>
        <v>9.3211904662253344E-3</v>
      </c>
      <c r="T267">
        <f t="shared" si="61"/>
        <v>1.3732891783549934E-5</v>
      </c>
      <c r="U267">
        <f t="shared" si="62"/>
        <v>1.2354549161874784E-2</v>
      </c>
      <c r="W267" s="1"/>
    </row>
    <row r="268" spans="1:23" x14ac:dyDescent="0.3">
      <c r="A268" s="8"/>
      <c r="B268">
        <f t="shared" si="63"/>
        <v>22.700000000000053</v>
      </c>
      <c r="C268">
        <f t="shared" si="48"/>
        <v>0</v>
      </c>
      <c r="D268">
        <f t="shared" si="49"/>
        <v>254.64790894703248</v>
      </c>
      <c r="E268" s="2">
        <f t="shared" si="50"/>
        <v>-352.05762848491884</v>
      </c>
      <c r="F268">
        <f t="shared" si="51"/>
        <v>-19098.593171027438</v>
      </c>
      <c r="G268">
        <f t="shared" si="52"/>
        <v>7850.8851152136722</v>
      </c>
      <c r="H268">
        <f t="shared" si="53"/>
        <v>5678.6483695188126</v>
      </c>
      <c r="I268" s="2">
        <f t="shared" si="56"/>
        <v>9689.3469540997576</v>
      </c>
      <c r="J268" s="43">
        <f t="shared" si="57"/>
        <v>434.49986341254618</v>
      </c>
      <c r="K268">
        <f t="shared" si="58"/>
        <v>24.095429110584007</v>
      </c>
      <c r="L268">
        <f t="shared" si="59"/>
        <v>3.3766016130302778E-2</v>
      </c>
      <c r="M268" s="43">
        <f t="shared" si="60"/>
        <v>24.095500087251043</v>
      </c>
      <c r="N268" s="6">
        <f t="shared" si="54"/>
        <v>-6.4222202597288253E-6</v>
      </c>
      <c r="O268" s="4">
        <f>SUM($N$41:N268)*0.1+$N$8</f>
        <v>1.1160687656494513E-5</v>
      </c>
      <c r="P268" s="4">
        <f>SUM($O$41:O268)+0</f>
        <v>8.1198161425103301E-3</v>
      </c>
      <c r="Q268" s="6">
        <f t="shared" si="55"/>
        <v>-4.6452763059706567E-6</v>
      </c>
      <c r="R268" s="4">
        <f>SUM($Q$41:Q268)*0.1+$T$8</f>
        <v>-7.4847583793838124E-6</v>
      </c>
      <c r="S268" s="4">
        <f>SUM($R$41:R268)+0</f>
        <v>9.3137057078459505E-3</v>
      </c>
      <c r="T268">
        <f t="shared" si="61"/>
        <v>1.3438100943347062E-5</v>
      </c>
      <c r="U268">
        <f t="shared" si="62"/>
        <v>1.2356234385950016E-2</v>
      </c>
      <c r="W268" s="1"/>
    </row>
    <row r="269" spans="1:23" x14ac:dyDescent="0.3">
      <c r="A269" s="8"/>
      <c r="B269">
        <f t="shared" si="63"/>
        <v>22.800000000000054</v>
      </c>
      <c r="C269">
        <f t="shared" si="48"/>
        <v>0</v>
      </c>
      <c r="D269">
        <f t="shared" si="49"/>
        <v>254.64790894703248</v>
      </c>
      <c r="E269" s="2">
        <f t="shared" si="50"/>
        <v>-352.05762848491884</v>
      </c>
      <c r="F269">
        <f t="shared" si="51"/>
        <v>-19098.593171027438</v>
      </c>
      <c r="G269">
        <f t="shared" si="52"/>
        <v>7815.6793523651795</v>
      </c>
      <c r="H269">
        <f t="shared" si="53"/>
        <v>5653.1835786241081</v>
      </c>
      <c r="I269" s="2">
        <f t="shared" si="56"/>
        <v>9645.8969677585028</v>
      </c>
      <c r="J269" s="43">
        <f t="shared" si="57"/>
        <v>434.49986341254618</v>
      </c>
      <c r="K269">
        <f t="shared" si="58"/>
        <v>23.987377858967037</v>
      </c>
      <c r="L269">
        <f t="shared" si="59"/>
        <v>3.3766016130302778E-2</v>
      </c>
      <c r="M269" s="43">
        <f t="shared" si="60"/>
        <v>23.987449155347843</v>
      </c>
      <c r="N269" s="6">
        <f t="shared" si="54"/>
        <v>-6.3934210657390093E-6</v>
      </c>
      <c r="O269" s="4">
        <f>SUM($N$41:N269)*0.1+$N$8</f>
        <v>1.0521345549920613E-5</v>
      </c>
      <c r="P269" s="4">
        <f>SUM($O$41:O269)+0</f>
        <v>8.1303374880602516E-3</v>
      </c>
      <c r="Q269" s="6">
        <f t="shared" si="55"/>
        <v>-4.6244454705178718E-6</v>
      </c>
      <c r="R269" s="4">
        <f>SUM($Q$41:Q269)*0.1+$T$8</f>
        <v>-7.947202926435594E-6</v>
      </c>
      <c r="S269" s="4">
        <f>SUM($R$41:R269)+0</f>
        <v>9.305758504919515E-3</v>
      </c>
      <c r="T269">
        <f t="shared" si="61"/>
        <v>1.31854748316009E-5</v>
      </c>
      <c r="U269">
        <f t="shared" si="62"/>
        <v>1.2357165088386565E-2</v>
      </c>
      <c r="W269" s="1"/>
    </row>
    <row r="270" spans="1:23" x14ac:dyDescent="0.3">
      <c r="A270" s="8"/>
      <c r="B270">
        <f t="shared" si="63"/>
        <v>22.900000000000055</v>
      </c>
      <c r="C270">
        <f t="shared" si="48"/>
        <v>0</v>
      </c>
      <c r="D270">
        <f t="shared" si="49"/>
        <v>254.64790894703248</v>
      </c>
      <c r="E270" s="2">
        <f t="shared" si="50"/>
        <v>-352.05762848491884</v>
      </c>
      <c r="F270">
        <f t="shared" si="51"/>
        <v>-19098.593171027438</v>
      </c>
      <c r="G270">
        <f t="shared" si="52"/>
        <v>7780.4735895166868</v>
      </c>
      <c r="H270">
        <f t="shared" si="53"/>
        <v>5627.7187877294054</v>
      </c>
      <c r="I270" s="2">
        <f t="shared" si="56"/>
        <v>9602.446981417248</v>
      </c>
      <c r="J270" s="43">
        <f t="shared" si="57"/>
        <v>434.49986341254618</v>
      </c>
      <c r="K270">
        <f t="shared" si="58"/>
        <v>23.879326607350066</v>
      </c>
      <c r="L270">
        <f t="shared" si="59"/>
        <v>3.3766016130302778E-2</v>
      </c>
      <c r="M270" s="43">
        <f t="shared" si="60"/>
        <v>23.879398226337965</v>
      </c>
      <c r="N270" s="6">
        <f t="shared" si="54"/>
        <v>-6.3646218717491933E-6</v>
      </c>
      <c r="O270" s="4">
        <f>SUM($N$41:N270)*0.1+$N$8</f>
        <v>9.8848833627456927E-6</v>
      </c>
      <c r="P270" s="4">
        <f>SUM($O$41:O270)+0</f>
        <v>8.1402223714229973E-3</v>
      </c>
      <c r="Q270" s="6">
        <f t="shared" si="55"/>
        <v>-4.6036146350650895E-6</v>
      </c>
      <c r="R270" s="4">
        <f>SUM($Q$41:Q270)*0.1+$T$8</f>
        <v>-8.4075643899421057E-6</v>
      </c>
      <c r="S270" s="4">
        <f>SUM($R$41:R270)+0</f>
        <v>9.2973509405295737E-3</v>
      </c>
      <c r="T270">
        <f t="shared" si="61"/>
        <v>1.2976827735086459E-5</v>
      </c>
      <c r="U270">
        <f t="shared" si="62"/>
        <v>1.2357344163192251E-2</v>
      </c>
      <c r="W270" s="1"/>
    </row>
    <row r="271" spans="1:23" x14ac:dyDescent="0.3">
      <c r="A271" s="8"/>
      <c r="B271">
        <f t="shared" si="63"/>
        <v>23.000000000000057</v>
      </c>
      <c r="C271">
        <f t="shared" si="48"/>
        <v>0</v>
      </c>
      <c r="D271">
        <f t="shared" si="49"/>
        <v>254.64790894703248</v>
      </c>
      <c r="E271" s="2">
        <f t="shared" si="50"/>
        <v>-352.05762848491884</v>
      </c>
      <c r="F271">
        <f t="shared" si="51"/>
        <v>-19098.593171027438</v>
      </c>
      <c r="G271">
        <f t="shared" si="52"/>
        <v>7745.2678266681951</v>
      </c>
      <c r="H271">
        <f t="shared" si="53"/>
        <v>5602.2539968347019</v>
      </c>
      <c r="I271" s="2">
        <f t="shared" si="56"/>
        <v>9558.9969950759914</v>
      </c>
      <c r="J271" s="43">
        <f t="shared" si="57"/>
        <v>434.49986341254618</v>
      </c>
      <c r="K271">
        <f t="shared" si="58"/>
        <v>23.771275355733092</v>
      </c>
      <c r="L271">
        <f t="shared" si="59"/>
        <v>3.3766016130302778E-2</v>
      </c>
      <c r="M271" s="43">
        <f t="shared" si="60"/>
        <v>23.77134730026086</v>
      </c>
      <c r="N271" s="6">
        <f t="shared" si="54"/>
        <v>-6.3358226777593773E-6</v>
      </c>
      <c r="O271" s="4">
        <f>SUM($N$41:N271)*0.1+$N$8</f>
        <v>9.2513010949697543E-6</v>
      </c>
      <c r="P271" s="4">
        <f>SUM($O$41:O271)+0</f>
        <v>8.1494736725179675E-3</v>
      </c>
      <c r="Q271" s="6">
        <f t="shared" si="55"/>
        <v>-4.5827837996123055E-6</v>
      </c>
      <c r="R271" s="4">
        <f>SUM($Q$41:Q271)*0.1+$T$8</f>
        <v>-8.8658427699033339E-6</v>
      </c>
      <c r="S271" s="4">
        <f>SUM($R$41:R271)+0</f>
        <v>9.288485097759671E-3</v>
      </c>
      <c r="T271">
        <f t="shared" si="61"/>
        <v>1.2813654434642593E-5</v>
      </c>
      <c r="U271">
        <f t="shared" si="62"/>
        <v>1.2356774520495507E-2</v>
      </c>
      <c r="W271" s="1"/>
    </row>
    <row r="272" spans="1:23" x14ac:dyDescent="0.3">
      <c r="A272" s="8"/>
      <c r="B272">
        <f t="shared" si="63"/>
        <v>23.100000000000058</v>
      </c>
      <c r="C272">
        <f t="shared" si="48"/>
        <v>0</v>
      </c>
      <c r="D272">
        <f t="shared" si="49"/>
        <v>254.64790894703248</v>
      </c>
      <c r="E272" s="2">
        <f t="shared" si="50"/>
        <v>-352.05762848491884</v>
      </c>
      <c r="F272">
        <f t="shared" si="51"/>
        <v>-19098.593171027438</v>
      </c>
      <c r="G272">
        <f t="shared" si="52"/>
        <v>7710.0620638197024</v>
      </c>
      <c r="H272">
        <f t="shared" si="53"/>
        <v>5576.7892059399983</v>
      </c>
      <c r="I272" s="2">
        <f t="shared" si="56"/>
        <v>9515.5470087347385</v>
      </c>
      <c r="J272" s="43">
        <f t="shared" si="57"/>
        <v>434.49986341254618</v>
      </c>
      <c r="K272">
        <f t="shared" si="58"/>
        <v>23.663224104116129</v>
      </c>
      <c r="L272">
        <f t="shared" si="59"/>
        <v>3.3766016130302778E-2</v>
      </c>
      <c r="M272" s="43">
        <f t="shared" si="60"/>
        <v>23.663296377156723</v>
      </c>
      <c r="N272" s="6">
        <f t="shared" si="54"/>
        <v>-6.3070234837695613E-6</v>
      </c>
      <c r="O272" s="4">
        <f>SUM($N$41:N272)*0.1+$N$8</f>
        <v>8.6205987465928015E-6</v>
      </c>
      <c r="P272" s="4">
        <f>SUM($O$41:O272)+0</f>
        <v>8.1580942712645606E-3</v>
      </c>
      <c r="Q272" s="6">
        <f t="shared" si="55"/>
        <v>-4.5619529641595223E-6</v>
      </c>
      <c r="R272" s="4">
        <f>SUM($Q$41:Q272)*0.1+$T$8</f>
        <v>-9.3220380663192921E-6</v>
      </c>
      <c r="S272" s="4">
        <f>SUM($R$41:R272)+0</f>
        <v>9.279163059693351E-3</v>
      </c>
      <c r="T272">
        <f t="shared" si="61"/>
        <v>1.2697051486847775E-5</v>
      </c>
      <c r="U272">
        <f t="shared" si="62"/>
        <v>1.2355459086056548E-2</v>
      </c>
      <c r="W272" s="1"/>
    </row>
    <row r="273" spans="1:23" x14ac:dyDescent="0.3">
      <c r="A273" s="8"/>
      <c r="B273">
        <f t="shared" si="63"/>
        <v>23.20000000000006</v>
      </c>
      <c r="C273">
        <f t="shared" si="48"/>
        <v>0</v>
      </c>
      <c r="D273">
        <f t="shared" si="49"/>
        <v>254.64790894703248</v>
      </c>
      <c r="E273" s="2">
        <f t="shared" si="50"/>
        <v>-352.05762848491884</v>
      </c>
      <c r="F273">
        <f t="shared" si="51"/>
        <v>-19098.593171027438</v>
      </c>
      <c r="G273">
        <f t="shared" si="52"/>
        <v>7674.8563009712107</v>
      </c>
      <c r="H273">
        <f t="shared" si="53"/>
        <v>5551.3244150452938</v>
      </c>
      <c r="I273" s="2">
        <f t="shared" si="56"/>
        <v>9472.0970223934819</v>
      </c>
      <c r="J273" s="43">
        <f t="shared" si="57"/>
        <v>434.49986341254618</v>
      </c>
      <c r="K273">
        <f t="shared" si="58"/>
        <v>23.555172852499155</v>
      </c>
      <c r="L273">
        <f t="shared" si="59"/>
        <v>3.3766016130302778E-2</v>
      </c>
      <c r="M273" s="43">
        <f t="shared" si="60"/>
        <v>23.555245457066437</v>
      </c>
      <c r="N273" s="6">
        <f t="shared" si="54"/>
        <v>-6.2782242897797461E-6</v>
      </c>
      <c r="O273" s="4">
        <f>SUM($N$41:N273)*0.1+$N$8</f>
        <v>7.9927763176148243E-6</v>
      </c>
      <c r="P273" s="4">
        <f>SUM($O$41:O273)+0</f>
        <v>8.166087047582175E-3</v>
      </c>
      <c r="Q273" s="6">
        <f t="shared" si="55"/>
        <v>-4.5411221287067383E-6</v>
      </c>
      <c r="R273" s="4">
        <f>SUM($Q$41:Q273)*0.1+$T$8</f>
        <v>-9.7761502791899533E-6</v>
      </c>
      <c r="S273" s="4">
        <f>SUM($R$41:R273)+0</f>
        <v>9.2693869094141613E-3</v>
      </c>
      <c r="T273">
        <f t="shared" si="61"/>
        <v>1.2627651703493022E-5</v>
      </c>
      <c r="U273">
        <f t="shared" si="62"/>
        <v>1.2353400800796029E-2</v>
      </c>
      <c r="W273" s="1"/>
    </row>
    <row r="274" spans="1:23" x14ac:dyDescent="0.3">
      <c r="A274" s="8"/>
      <c r="B274">
        <f t="shared" si="63"/>
        <v>23.300000000000061</v>
      </c>
      <c r="C274">
        <f t="shared" si="48"/>
        <v>0</v>
      </c>
      <c r="D274">
        <f t="shared" si="49"/>
        <v>254.64790894703248</v>
      </c>
      <c r="E274" s="2">
        <f t="shared" si="50"/>
        <v>-352.05762848491884</v>
      </c>
      <c r="F274">
        <f t="shared" si="51"/>
        <v>-19098.593171027438</v>
      </c>
      <c r="G274">
        <f t="shared" si="52"/>
        <v>7639.650538122718</v>
      </c>
      <c r="H274">
        <f t="shared" si="53"/>
        <v>5525.8596241505911</v>
      </c>
      <c r="I274" s="2">
        <f t="shared" si="56"/>
        <v>9428.6470360522271</v>
      </c>
      <c r="J274" s="43">
        <f t="shared" si="57"/>
        <v>434.49986341254618</v>
      </c>
      <c r="K274">
        <f t="shared" si="58"/>
        <v>23.447121600882184</v>
      </c>
      <c r="L274">
        <f t="shared" si="59"/>
        <v>3.3766016130302778E-2</v>
      </c>
      <c r="M274" s="43">
        <f t="shared" si="60"/>
        <v>23.447194540031688</v>
      </c>
      <c r="N274" s="6">
        <f t="shared" si="54"/>
        <v>-6.2494250957899301E-6</v>
      </c>
      <c r="O274" s="4">
        <f>SUM($N$41:N274)*0.1+$N$8</f>
        <v>7.3678338080358293E-6</v>
      </c>
      <c r="P274" s="4">
        <f>SUM($O$41:O274)+0</f>
        <v>8.173454881390211E-3</v>
      </c>
      <c r="Q274" s="6">
        <f t="shared" si="55"/>
        <v>-4.5202912932539551E-6</v>
      </c>
      <c r="R274" s="4">
        <f>SUM($Q$41:Q274)*0.1+$T$8</f>
        <v>-1.0228179408515358E-5</v>
      </c>
      <c r="S274" s="4">
        <f>SUM($R$41:R274)+0</f>
        <v>9.2591587300056462E-3</v>
      </c>
      <c r="T274">
        <f t="shared" si="61"/>
        <v>1.2605579282032751E-5</v>
      </c>
      <c r="U274">
        <f t="shared" si="62"/>
        <v>1.2350602620340484E-2</v>
      </c>
      <c r="W274" s="1"/>
    </row>
    <row r="275" spans="1:23" x14ac:dyDescent="0.3">
      <c r="A275" s="8"/>
      <c r="B275">
        <f t="shared" si="63"/>
        <v>23.400000000000063</v>
      </c>
      <c r="C275">
        <f t="shared" si="48"/>
        <v>0</v>
      </c>
      <c r="D275">
        <f t="shared" si="49"/>
        <v>254.64790894703248</v>
      </c>
      <c r="E275" s="2">
        <f t="shared" si="50"/>
        <v>-352.05762848491884</v>
      </c>
      <c r="F275">
        <f t="shared" si="51"/>
        <v>-19098.593171027438</v>
      </c>
      <c r="G275">
        <f t="shared" si="52"/>
        <v>7604.4447752742253</v>
      </c>
      <c r="H275">
        <f t="shared" si="53"/>
        <v>5500.3948332558866</v>
      </c>
      <c r="I275" s="2">
        <f t="shared" si="56"/>
        <v>9385.1970497109705</v>
      </c>
      <c r="J275" s="43">
        <f t="shared" si="57"/>
        <v>434.49986341254618</v>
      </c>
      <c r="K275">
        <f t="shared" si="58"/>
        <v>23.339070349265214</v>
      </c>
      <c r="L275">
        <f t="shared" si="59"/>
        <v>3.3766016130302778E-2</v>
      </c>
      <c r="M275" s="43">
        <f t="shared" si="60"/>
        <v>23.339143626094909</v>
      </c>
      <c r="N275" s="6">
        <f t="shared" si="54"/>
        <v>-6.2206259018001141E-6</v>
      </c>
      <c r="O275" s="4">
        <f>SUM($N$41:N275)*0.1+$N$8</f>
        <v>6.74577121785582E-6</v>
      </c>
      <c r="P275" s="4">
        <f>SUM($O$41:O275)+0</f>
        <v>8.1802006526080669E-3</v>
      </c>
      <c r="Q275" s="6">
        <f t="shared" si="55"/>
        <v>-4.4994604578011711E-6</v>
      </c>
      <c r="R275" s="4">
        <f>SUM($Q$41:Q275)*0.1+$T$8</f>
        <v>-1.0678125454295479E-5</v>
      </c>
      <c r="S275" s="4">
        <f>SUM($R$41:R275)+0</f>
        <v>9.2484806045513498E-3</v>
      </c>
      <c r="T275">
        <f t="shared" si="61"/>
        <v>1.2630431209635125E-5</v>
      </c>
      <c r="U275">
        <f t="shared" si="62"/>
        <v>1.2347067514583854E-2</v>
      </c>
      <c r="W275" s="1"/>
    </row>
    <row r="276" spans="1:23" x14ac:dyDescent="0.3">
      <c r="A276" s="8"/>
      <c r="B276">
        <f t="shared" si="63"/>
        <v>23.500000000000064</v>
      </c>
      <c r="C276">
        <f t="shared" si="48"/>
        <v>0</v>
      </c>
      <c r="D276">
        <f t="shared" si="49"/>
        <v>254.64790894703248</v>
      </c>
      <c r="E276" s="2">
        <f t="shared" si="50"/>
        <v>-352.05762848491884</v>
      </c>
      <c r="F276">
        <f t="shared" si="51"/>
        <v>-19098.593171027438</v>
      </c>
      <c r="G276">
        <f t="shared" si="52"/>
        <v>7569.2390124257327</v>
      </c>
      <c r="H276">
        <f t="shared" si="53"/>
        <v>5474.930042361183</v>
      </c>
      <c r="I276" s="2">
        <f t="shared" si="56"/>
        <v>9341.7470633697158</v>
      </c>
      <c r="J276" s="43">
        <f t="shared" si="57"/>
        <v>434.49986341254618</v>
      </c>
      <c r="K276">
        <f t="shared" si="58"/>
        <v>23.231019097648243</v>
      </c>
      <c r="L276">
        <f t="shared" si="59"/>
        <v>3.3766016130302778E-2</v>
      </c>
      <c r="M276" s="43">
        <f t="shared" si="60"/>
        <v>23.231092715299322</v>
      </c>
      <c r="N276" s="6">
        <f t="shared" si="54"/>
        <v>-6.1918267078102981E-6</v>
      </c>
      <c r="O276" s="4">
        <f>SUM($N$41:N276)*0.1+$N$8</f>
        <v>6.126588547074793E-6</v>
      </c>
      <c r="P276" s="4">
        <f>SUM($O$41:O276)+0</f>
        <v>8.1863272411551412E-3</v>
      </c>
      <c r="Q276" s="6">
        <f t="shared" si="55"/>
        <v>-4.4786296223483871E-6</v>
      </c>
      <c r="R276" s="4">
        <f>SUM($Q$41:Q276)*0.1+$T$8</f>
        <v>-1.1125988416530317E-5</v>
      </c>
      <c r="S276" s="4">
        <f>SUM($R$41:R276)+0</f>
        <v>9.23735461613482E-3</v>
      </c>
      <c r="T276">
        <f t="shared" si="61"/>
        <v>1.2701287551658485E-5</v>
      </c>
      <c r="U276">
        <f t="shared" si="62"/>
        <v>1.2342798467264464E-2</v>
      </c>
      <c r="W276" s="1"/>
    </row>
    <row r="277" spans="1:23" x14ac:dyDescent="0.3">
      <c r="A277" s="8"/>
      <c r="B277">
        <f t="shared" si="63"/>
        <v>23.600000000000065</v>
      </c>
      <c r="C277">
        <f t="shared" si="48"/>
        <v>0</v>
      </c>
      <c r="D277">
        <f t="shared" si="49"/>
        <v>254.64790894703248</v>
      </c>
      <c r="E277" s="2">
        <f t="shared" si="50"/>
        <v>-352.05762848491884</v>
      </c>
      <c r="F277">
        <f t="shared" si="51"/>
        <v>-19098.593171027438</v>
      </c>
      <c r="G277">
        <f t="shared" si="52"/>
        <v>7534.03324957724</v>
      </c>
      <c r="H277">
        <f t="shared" si="53"/>
        <v>5449.4652514664813</v>
      </c>
      <c r="I277" s="2">
        <f t="shared" si="56"/>
        <v>9298.297077028461</v>
      </c>
      <c r="J277" s="43">
        <f t="shared" si="57"/>
        <v>434.49986341254618</v>
      </c>
      <c r="K277">
        <f t="shared" si="58"/>
        <v>23.122967846031273</v>
      </c>
      <c r="L277">
        <f t="shared" si="59"/>
        <v>3.3766016130302778E-2</v>
      </c>
      <c r="M277" s="43">
        <f t="shared" si="60"/>
        <v>23.123041807688971</v>
      </c>
      <c r="N277" s="6">
        <f t="shared" si="54"/>
        <v>-6.1630275138204821E-6</v>
      </c>
      <c r="O277" s="4">
        <f>SUM($N$41:N277)*0.1+$N$8</f>
        <v>5.5102857956927415E-6</v>
      </c>
      <c r="P277" s="4">
        <f>SUM($O$41:O277)+0</f>
        <v>8.1918375269508341E-3</v>
      </c>
      <c r="Q277" s="6">
        <f t="shared" si="55"/>
        <v>-4.4577987868956056E-6</v>
      </c>
      <c r="R277" s="4">
        <f>SUM($Q$41:Q277)*0.1+$T$8</f>
        <v>-1.1571768295219872E-5</v>
      </c>
      <c r="S277" s="4">
        <f>SUM($R$41:R277)+0</f>
        <v>9.2257828478396007E-3</v>
      </c>
      <c r="T277">
        <f t="shared" si="61"/>
        <v>1.2816749628063622E-5</v>
      </c>
      <c r="U277">
        <f t="shared" si="62"/>
        <v>1.2337798475556785E-2</v>
      </c>
      <c r="W277" s="1"/>
    </row>
    <row r="278" spans="1:23" x14ac:dyDescent="0.3">
      <c r="A278" s="8"/>
      <c r="B278">
        <f t="shared" si="63"/>
        <v>23.700000000000067</v>
      </c>
      <c r="C278">
        <f t="shared" si="48"/>
        <v>0</v>
      </c>
      <c r="D278">
        <f t="shared" si="49"/>
        <v>254.64790894703248</v>
      </c>
      <c r="E278" s="2">
        <f t="shared" si="50"/>
        <v>-352.05762848491884</v>
      </c>
      <c r="F278">
        <f t="shared" si="51"/>
        <v>-19098.593171027438</v>
      </c>
      <c r="G278">
        <f t="shared" si="52"/>
        <v>7498.8274867287482</v>
      </c>
      <c r="H278">
        <f t="shared" si="53"/>
        <v>5424.0004605717768</v>
      </c>
      <c r="I278" s="2">
        <f t="shared" si="56"/>
        <v>9254.8470906872062</v>
      </c>
      <c r="J278" s="43">
        <f t="shared" si="57"/>
        <v>434.49986341254618</v>
      </c>
      <c r="K278">
        <f t="shared" si="58"/>
        <v>23.014916594414306</v>
      </c>
      <c r="L278">
        <f t="shared" si="59"/>
        <v>3.3766016130302778E-2</v>
      </c>
      <c r="M278" s="43">
        <f t="shared" si="60"/>
        <v>23.014990903308714</v>
      </c>
      <c r="N278" s="6">
        <f t="shared" si="54"/>
        <v>-6.134228319830667E-6</v>
      </c>
      <c r="O278" s="4">
        <f>SUM($N$41:N278)*0.1+$N$8</f>
        <v>4.8968629637096756E-6</v>
      </c>
      <c r="P278" s="4">
        <f>SUM($O$41:O278)+0</f>
        <v>8.196734389914544E-3</v>
      </c>
      <c r="Q278" s="6">
        <f t="shared" si="55"/>
        <v>-4.4369679514428207E-6</v>
      </c>
      <c r="R278" s="4">
        <f>SUM($Q$41:Q278)*0.1+$T$8</f>
        <v>-1.201546509036417E-5</v>
      </c>
      <c r="S278" s="4">
        <f>SUM($R$41:R278)+0</f>
        <v>9.2137673827492363E-3</v>
      </c>
      <c r="T278">
        <f t="shared" si="61"/>
        <v>1.2975001665630396E-5</v>
      </c>
      <c r="U278">
        <f t="shared" si="62"/>
        <v>1.2332070549677433E-2</v>
      </c>
      <c r="W278" s="1"/>
    </row>
    <row r="279" spans="1:23" x14ac:dyDescent="0.3">
      <c r="A279" s="8"/>
      <c r="B279">
        <f t="shared" si="63"/>
        <v>23.800000000000068</v>
      </c>
      <c r="C279">
        <f t="shared" si="48"/>
        <v>0</v>
      </c>
      <c r="D279">
        <f t="shared" si="49"/>
        <v>254.64790894703248</v>
      </c>
      <c r="E279" s="2">
        <f t="shared" si="50"/>
        <v>-352.05762848491884</v>
      </c>
      <c r="F279">
        <f t="shared" si="51"/>
        <v>-19098.593171027438</v>
      </c>
      <c r="G279">
        <f t="shared" si="52"/>
        <v>7463.6217238802556</v>
      </c>
      <c r="H279">
        <f t="shared" si="53"/>
        <v>5398.5356696770723</v>
      </c>
      <c r="I279" s="2">
        <f t="shared" si="56"/>
        <v>9211.3971043459496</v>
      </c>
      <c r="J279" s="43">
        <f t="shared" si="57"/>
        <v>434.49986341254618</v>
      </c>
      <c r="K279">
        <f t="shared" si="58"/>
        <v>22.906865342797332</v>
      </c>
      <c r="L279">
        <f t="shared" si="59"/>
        <v>3.3766016130302778E-2</v>
      </c>
      <c r="M279" s="43">
        <f t="shared" si="60"/>
        <v>22.906940002204255</v>
      </c>
      <c r="N279" s="6">
        <f t="shared" si="54"/>
        <v>-6.1054291258408501E-6</v>
      </c>
      <c r="O279" s="4">
        <f>SUM($N$41:N279)*0.1+$N$8</f>
        <v>4.2863200511255921E-6</v>
      </c>
      <c r="P279" s="4">
        <f>SUM($O$41:O279)+0</f>
        <v>8.2010207099656694E-3</v>
      </c>
      <c r="Q279" s="6">
        <f t="shared" si="55"/>
        <v>-4.4161371159900367E-6</v>
      </c>
      <c r="R279" s="4">
        <f>SUM($Q$41:Q279)*0.1+$T$8</f>
        <v>-1.2457078801963171E-5</v>
      </c>
      <c r="S279" s="4">
        <f>SUM($R$41:R279)+0</f>
        <v>9.2013103039472726E-3</v>
      </c>
      <c r="T279">
        <f t="shared" si="61"/>
        <v>1.3173889018015958E-5</v>
      </c>
      <c r="U279">
        <f t="shared" si="62"/>
        <v>1.23256177125048E-2</v>
      </c>
      <c r="W279" s="1"/>
    </row>
    <row r="280" spans="1:23" x14ac:dyDescent="0.3">
      <c r="A280" s="8"/>
      <c r="B280">
        <f t="shared" si="63"/>
        <v>23.90000000000007</v>
      </c>
      <c r="C280">
        <f t="shared" si="48"/>
        <v>0</v>
      </c>
      <c r="D280">
        <f t="shared" si="49"/>
        <v>254.64790894703248</v>
      </c>
      <c r="E280" s="2">
        <f t="shared" si="50"/>
        <v>-352.05762848491884</v>
      </c>
      <c r="F280">
        <f t="shared" si="51"/>
        <v>-19098.593171027438</v>
      </c>
      <c r="G280">
        <f t="shared" si="52"/>
        <v>7428.4159610317638</v>
      </c>
      <c r="H280">
        <f t="shared" si="53"/>
        <v>5373.0708787823678</v>
      </c>
      <c r="I280" s="2">
        <f t="shared" si="56"/>
        <v>9167.9471180046949</v>
      </c>
      <c r="J280" s="43">
        <f t="shared" si="57"/>
        <v>434.49986341254618</v>
      </c>
      <c r="K280">
        <f t="shared" si="58"/>
        <v>22.798814091180361</v>
      </c>
      <c r="L280">
        <f t="shared" si="59"/>
        <v>3.3766016130302778E-2</v>
      </c>
      <c r="M280" s="43">
        <f t="shared" si="60"/>
        <v>22.798889104422173</v>
      </c>
      <c r="N280" s="6">
        <f t="shared" si="54"/>
        <v>-6.076629931851035E-6</v>
      </c>
      <c r="O280" s="4">
        <f>SUM($N$41:N280)*0.1+$N$8</f>
        <v>3.6786570579404874E-6</v>
      </c>
      <c r="P280" s="4">
        <f>SUM($O$41:O280)+0</f>
        <v>8.2046993670236105E-3</v>
      </c>
      <c r="Q280" s="6">
        <f t="shared" si="55"/>
        <v>-4.3953062805372527E-6</v>
      </c>
      <c r="R280" s="4">
        <f>SUM($Q$41:Q280)*0.1+$T$8</f>
        <v>-1.2896609430016888E-5</v>
      </c>
      <c r="S280" s="4">
        <f>SUM($R$41:R280)+0</f>
        <v>9.1884136945172556E-3</v>
      </c>
      <c r="T280">
        <f t="shared" si="61"/>
        <v>1.3411004904194759E-5</v>
      </c>
      <c r="U280">
        <f t="shared" si="62"/>
        <v>1.2318442999211787E-2</v>
      </c>
      <c r="W280" s="1"/>
    </row>
    <row r="281" spans="1:23" x14ac:dyDescent="0.3">
      <c r="A281" s="8"/>
      <c r="B281">
        <f t="shared" si="63"/>
        <v>24.000000000000071</v>
      </c>
      <c r="C281">
        <f t="shared" si="48"/>
        <v>0</v>
      </c>
      <c r="D281">
        <f t="shared" si="49"/>
        <v>254.64790894703248</v>
      </c>
      <c r="E281" s="2">
        <f t="shared" si="50"/>
        <v>-352.05762848491884</v>
      </c>
      <c r="F281">
        <f t="shared" si="51"/>
        <v>-19098.593171027438</v>
      </c>
      <c r="G281">
        <f t="shared" si="52"/>
        <v>7393.2101981832711</v>
      </c>
      <c r="H281">
        <f t="shared" si="53"/>
        <v>5347.606087887666</v>
      </c>
      <c r="I281" s="2">
        <f t="shared" si="56"/>
        <v>9124.4971316634401</v>
      </c>
      <c r="J281" s="43">
        <f t="shared" si="57"/>
        <v>434.49986341254618</v>
      </c>
      <c r="K281">
        <f t="shared" si="58"/>
        <v>22.690762839563391</v>
      </c>
      <c r="L281">
        <f t="shared" si="59"/>
        <v>3.3766016130302778E-2</v>
      </c>
      <c r="M281" s="43">
        <f t="shared" si="60"/>
        <v>22.690838210009932</v>
      </c>
      <c r="N281" s="6">
        <f t="shared" si="54"/>
        <v>-6.047830737861219E-6</v>
      </c>
      <c r="O281" s="4">
        <f>SUM($N$41:N281)*0.1+$N$8</f>
        <v>3.073873984154365E-6</v>
      </c>
      <c r="P281" s="4">
        <f>SUM($O$41:O281)+0</f>
        <v>8.2077732410077656E-3</v>
      </c>
      <c r="Q281" s="6">
        <f t="shared" si="55"/>
        <v>-4.3744754450844703E-6</v>
      </c>
      <c r="R281" s="4">
        <f>SUM($Q$41:Q281)*0.1+$T$8</f>
        <v>-1.3334056974525336E-5</v>
      </c>
      <c r="S281" s="4">
        <f>SUM($R$41:R281)+0</f>
        <v>9.1750796375427296E-3</v>
      </c>
      <c r="T281">
        <f t="shared" si="61"/>
        <v>1.3683777865426959E-5</v>
      </c>
      <c r="U281">
        <f t="shared" si="62"/>
        <v>1.2310549456911107E-2</v>
      </c>
      <c r="W281" s="1"/>
    </row>
    <row r="282" spans="1:23" x14ac:dyDescent="0.3">
      <c r="A282" s="8"/>
      <c r="B282">
        <f t="shared" si="63"/>
        <v>24.100000000000072</v>
      </c>
      <c r="C282">
        <f t="shared" si="48"/>
        <v>0</v>
      </c>
      <c r="D282">
        <f t="shared" si="49"/>
        <v>254.64790894703248</v>
      </c>
      <c r="E282" s="2">
        <f t="shared" si="50"/>
        <v>-352.05762848491884</v>
      </c>
      <c r="F282">
        <f t="shared" si="51"/>
        <v>-19098.593171027438</v>
      </c>
      <c r="G282">
        <f t="shared" si="52"/>
        <v>7358.0044353347785</v>
      </c>
      <c r="H282">
        <f t="shared" si="53"/>
        <v>5322.1412969929625</v>
      </c>
      <c r="I282" s="2">
        <f t="shared" si="56"/>
        <v>9081.0471453221853</v>
      </c>
      <c r="J282" s="43">
        <f t="shared" si="57"/>
        <v>434.49986341254618</v>
      </c>
      <c r="K282">
        <f t="shared" si="58"/>
        <v>22.582711587946424</v>
      </c>
      <c r="L282">
        <f t="shared" si="59"/>
        <v>3.3766016130302778E-2</v>
      </c>
      <c r="M282" s="43">
        <f t="shared" si="60"/>
        <v>22.582787319015907</v>
      </c>
      <c r="N282" s="6">
        <f t="shared" si="54"/>
        <v>-6.019031543871403E-6</v>
      </c>
      <c r="O282" s="4">
        <f>SUM($N$41:N282)*0.1+$N$8</f>
        <v>2.4719708297672214E-6</v>
      </c>
      <c r="P282" s="4">
        <f>SUM($O$41:O282)+0</f>
        <v>8.2102452118375333E-3</v>
      </c>
      <c r="Q282" s="6">
        <f t="shared" si="55"/>
        <v>-4.3536446096316872E-6</v>
      </c>
      <c r="R282" s="4">
        <f>SUM($Q$41:Q282)*0.1+$T$8</f>
        <v>-1.37694214354885E-5</v>
      </c>
      <c r="S282" s="4">
        <f>SUM($R$41:R282)+0</f>
        <v>9.1613102161072404E-3</v>
      </c>
      <c r="T282">
        <f t="shared" si="61"/>
        <v>1.3989553475765773E-5</v>
      </c>
      <c r="U282">
        <f t="shared" si="62"/>
        <v>1.2301940144312686E-2</v>
      </c>
      <c r="W282" s="1"/>
    </row>
    <row r="283" spans="1:23" x14ac:dyDescent="0.3">
      <c r="A283" s="8"/>
      <c r="B283">
        <f t="shared" si="63"/>
        <v>24.200000000000074</v>
      </c>
      <c r="C283">
        <f t="shared" si="48"/>
        <v>0</v>
      </c>
      <c r="D283">
        <f t="shared" si="49"/>
        <v>254.64790894703248</v>
      </c>
      <c r="E283" s="2">
        <f t="shared" si="50"/>
        <v>-352.05762848491884</v>
      </c>
      <c r="F283">
        <f t="shared" si="51"/>
        <v>-19098.593171027438</v>
      </c>
      <c r="G283">
        <f t="shared" si="52"/>
        <v>7322.7986724862858</v>
      </c>
      <c r="H283">
        <f t="shared" si="53"/>
        <v>5296.676506098258</v>
      </c>
      <c r="I283" s="2">
        <f t="shared" si="56"/>
        <v>9037.5971589809287</v>
      </c>
      <c r="J283" s="43">
        <f t="shared" si="57"/>
        <v>434.49986341254618</v>
      </c>
      <c r="K283">
        <f t="shared" si="58"/>
        <v>22.47466033632945</v>
      </c>
      <c r="L283">
        <f t="shared" si="59"/>
        <v>3.3766016130302778E-2</v>
      </c>
      <c r="M283" s="43">
        <f t="shared" si="60"/>
        <v>22.474736431489383</v>
      </c>
      <c r="N283" s="6">
        <f t="shared" si="54"/>
        <v>-5.990232349881587E-6</v>
      </c>
      <c r="O283" s="4">
        <f>SUM($N$41:N283)*0.1+$N$8</f>
        <v>1.8729475947790704E-6</v>
      </c>
      <c r="P283" s="4">
        <f>SUM($O$41:O283)+0</f>
        <v>8.212118159432312E-3</v>
      </c>
      <c r="Q283" s="6">
        <f t="shared" si="55"/>
        <v>-4.3328137741789023E-6</v>
      </c>
      <c r="R283" s="4">
        <f>SUM($Q$41:Q283)*0.1+$T$8</f>
        <v>-1.4202702812906394E-5</v>
      </c>
      <c r="S283" s="4">
        <f>SUM($R$41:R283)+0</f>
        <v>9.1471075132943339E-3</v>
      </c>
      <c r="T283">
        <f t="shared" si="61"/>
        <v>1.4325665774564473E-5</v>
      </c>
      <c r="U283">
        <f t="shared" si="62"/>
        <v>1.2292618131392661E-2</v>
      </c>
      <c r="W283" s="1"/>
    </row>
    <row r="284" spans="1:23" x14ac:dyDescent="0.3">
      <c r="A284" s="8"/>
      <c r="B284">
        <f t="shared" si="63"/>
        <v>24.300000000000075</v>
      </c>
      <c r="C284">
        <f t="shared" si="48"/>
        <v>0</v>
      </c>
      <c r="D284">
        <f t="shared" si="49"/>
        <v>254.64790894703248</v>
      </c>
      <c r="E284" s="2">
        <f t="shared" si="50"/>
        <v>-352.05762848491884</v>
      </c>
      <c r="F284">
        <f t="shared" si="51"/>
        <v>-19098.593171027438</v>
      </c>
      <c r="G284">
        <f t="shared" si="52"/>
        <v>7287.5929096377931</v>
      </c>
      <c r="H284">
        <f t="shared" si="53"/>
        <v>5271.2117152035553</v>
      </c>
      <c r="I284" s="2">
        <f t="shared" si="56"/>
        <v>8994.147172639674</v>
      </c>
      <c r="J284" s="43">
        <f t="shared" si="57"/>
        <v>434.49986341254618</v>
      </c>
      <c r="K284">
        <f t="shared" si="58"/>
        <v>22.366609084712479</v>
      </c>
      <c r="L284">
        <f t="shared" si="59"/>
        <v>3.3766016130302778E-2</v>
      </c>
      <c r="M284" s="43">
        <f t="shared" si="60"/>
        <v>22.366685547480625</v>
      </c>
      <c r="N284" s="6">
        <f t="shared" si="54"/>
        <v>-5.961433155891771E-6</v>
      </c>
      <c r="O284" s="4">
        <f>SUM($N$41:N284)*0.1+$N$8</f>
        <v>1.2768042791898914E-6</v>
      </c>
      <c r="P284" s="4">
        <f>SUM($O$41:O284)+0</f>
        <v>8.2133949637115018E-3</v>
      </c>
      <c r="Q284" s="6">
        <f t="shared" si="55"/>
        <v>-4.31198293872612E-6</v>
      </c>
      <c r="R284" s="4">
        <f>SUM($Q$41:Q284)*0.1+$T$8</f>
        <v>-1.4633901106779005E-5</v>
      </c>
      <c r="S284" s="4">
        <f>SUM($R$41:R284)+0</f>
        <v>9.1324736121875544E-3</v>
      </c>
      <c r="T284">
        <f t="shared" si="61"/>
        <v>1.4689495933160721E-5</v>
      </c>
      <c r="U284">
        <f t="shared" si="62"/>
        <v>1.2282586499073534E-2</v>
      </c>
      <c r="W284" s="1"/>
    </row>
    <row r="285" spans="1:23" x14ac:dyDescent="0.3">
      <c r="A285" s="8"/>
      <c r="B285">
        <f t="shared" si="63"/>
        <v>24.400000000000077</v>
      </c>
      <c r="C285">
        <f t="shared" si="48"/>
        <v>0</v>
      </c>
      <c r="D285">
        <f t="shared" si="49"/>
        <v>254.64790894703248</v>
      </c>
      <c r="E285" s="2">
        <f t="shared" si="50"/>
        <v>-352.05762848491884</v>
      </c>
      <c r="F285">
        <f t="shared" si="51"/>
        <v>-19098.593171027438</v>
      </c>
      <c r="G285">
        <f t="shared" si="52"/>
        <v>7252.3871467893014</v>
      </c>
      <c r="H285">
        <f t="shared" si="53"/>
        <v>5245.7469243088508</v>
      </c>
      <c r="I285" s="2">
        <f t="shared" si="56"/>
        <v>8950.6971862984174</v>
      </c>
      <c r="J285" s="43">
        <f t="shared" si="57"/>
        <v>434.49986341254618</v>
      </c>
      <c r="K285">
        <f t="shared" si="58"/>
        <v>22.258557833095505</v>
      </c>
      <c r="L285">
        <f t="shared" si="59"/>
        <v>3.3766016130302778E-2</v>
      </c>
      <c r="M285" s="43">
        <f t="shared" si="60"/>
        <v>22.258634667040859</v>
      </c>
      <c r="N285" s="6">
        <f t="shared" si="54"/>
        <v>-5.9326339619019558E-6</v>
      </c>
      <c r="O285" s="4">
        <f>SUM($N$41:N285)*0.1+$N$8</f>
        <v>6.835408829996981E-7</v>
      </c>
      <c r="P285" s="4">
        <f>SUM($O$41:O285)+0</f>
        <v>8.2140785045945013E-3</v>
      </c>
      <c r="Q285" s="6">
        <f t="shared" si="55"/>
        <v>-4.2911521032733359E-6</v>
      </c>
      <c r="R285" s="4">
        <f>SUM($Q$41:Q285)*0.1+$T$8</f>
        <v>-1.5063016317106332E-5</v>
      </c>
      <c r="S285" s="4">
        <f>SUM($R$41:R285)+0</f>
        <v>9.1174105958704479E-3</v>
      </c>
      <c r="T285">
        <f t="shared" si="61"/>
        <v>1.5078517457235096E-5</v>
      </c>
      <c r="U285">
        <f t="shared" si="62"/>
        <v>1.2271848338915052E-2</v>
      </c>
      <c r="W285" s="1"/>
    </row>
    <row r="286" spans="1:23" x14ac:dyDescent="0.3">
      <c r="A286" s="8"/>
      <c r="B286">
        <f t="shared" si="63"/>
        <v>24.500000000000078</v>
      </c>
      <c r="C286">
        <f t="shared" si="48"/>
        <v>0</v>
      </c>
      <c r="D286">
        <f t="shared" si="49"/>
        <v>254.64790894703248</v>
      </c>
      <c r="E286" s="2">
        <f t="shared" si="50"/>
        <v>-352.05762848491884</v>
      </c>
      <c r="F286">
        <f t="shared" si="51"/>
        <v>-19098.593171027438</v>
      </c>
      <c r="G286">
        <f t="shared" si="52"/>
        <v>7217.1813839408096</v>
      </c>
      <c r="H286">
        <f t="shared" si="53"/>
        <v>5220.2821334141472</v>
      </c>
      <c r="I286" s="2">
        <f t="shared" si="56"/>
        <v>8907.2471999571644</v>
      </c>
      <c r="J286" s="43">
        <f t="shared" si="57"/>
        <v>434.49986341254618</v>
      </c>
      <c r="K286">
        <f t="shared" si="58"/>
        <v>22.150506581478542</v>
      </c>
      <c r="L286">
        <f t="shared" si="59"/>
        <v>3.3766016130302778E-2</v>
      </c>
      <c r="M286" s="43">
        <f t="shared" si="60"/>
        <v>22.150583790222328</v>
      </c>
      <c r="N286" s="6">
        <f t="shared" si="54"/>
        <v>-5.9038347679121407E-6</v>
      </c>
      <c r="O286" s="4">
        <f>SUM($N$41:N286)*0.1+$N$8</f>
        <v>9.3157406208476919E-8</v>
      </c>
      <c r="P286" s="4">
        <f>SUM($O$41:O286)+0</f>
        <v>8.2141716620007105E-3</v>
      </c>
      <c r="Q286" s="6">
        <f t="shared" si="55"/>
        <v>-4.2703212678205519E-6</v>
      </c>
      <c r="R286" s="4">
        <f>SUM($Q$41:Q286)*0.1+$T$8</f>
        <v>-1.5490048443888389E-5</v>
      </c>
      <c r="S286" s="4">
        <f>SUM($R$41:R286)+0</f>
        <v>9.1019205474265601E-3</v>
      </c>
      <c r="T286">
        <f t="shared" si="61"/>
        <v>1.5490328566442373E-5</v>
      </c>
      <c r="U286">
        <f t="shared" si="62"/>
        <v>1.2260406752815393E-2</v>
      </c>
      <c r="W286" s="1"/>
    </row>
    <row r="287" spans="1:23" x14ac:dyDescent="0.3">
      <c r="A287" s="8"/>
      <c r="B287">
        <f t="shared" si="63"/>
        <v>24.60000000000008</v>
      </c>
      <c r="C287">
        <f t="shared" si="48"/>
        <v>0</v>
      </c>
      <c r="D287">
        <f t="shared" si="49"/>
        <v>254.64790894703248</v>
      </c>
      <c r="E287" s="2">
        <f t="shared" si="50"/>
        <v>-352.05762848491884</v>
      </c>
      <c r="F287">
        <f t="shared" si="51"/>
        <v>-19098.593171027438</v>
      </c>
      <c r="G287">
        <f t="shared" si="52"/>
        <v>7181.9756210923169</v>
      </c>
      <c r="H287">
        <f t="shared" si="53"/>
        <v>5194.8173425194436</v>
      </c>
      <c r="I287" s="2">
        <f t="shared" si="56"/>
        <v>8863.7972136159078</v>
      </c>
      <c r="J287" s="43">
        <f t="shared" si="57"/>
        <v>434.49986341254618</v>
      </c>
      <c r="K287">
        <f t="shared" si="58"/>
        <v>22.042455329861568</v>
      </c>
      <c r="L287">
        <f t="shared" si="59"/>
        <v>3.3766016130302778E-2</v>
      </c>
      <c r="M287" s="43">
        <f t="shared" si="60"/>
        <v>22.042532917078258</v>
      </c>
      <c r="N287" s="6">
        <f t="shared" si="54"/>
        <v>-5.8750355739223239E-6</v>
      </c>
      <c r="O287" s="4">
        <f>SUM($N$41:N287)*0.1+$N$8</f>
        <v>-4.9434615118375182E-7</v>
      </c>
      <c r="P287" s="4">
        <f>SUM($O$41:O287)+0</f>
        <v>8.2136773158495262E-3</v>
      </c>
      <c r="Q287" s="6">
        <f t="shared" si="55"/>
        <v>-4.2494904323677687E-6</v>
      </c>
      <c r="R287" s="4">
        <f>SUM($Q$41:Q287)*0.1+$T$8</f>
        <v>-1.5914997487125163E-5</v>
      </c>
      <c r="S287" s="4">
        <f>SUM($R$41:R287)+0</f>
        <v>9.0860055499394354E-3</v>
      </c>
      <c r="T287">
        <f t="shared" si="61"/>
        <v>1.5922673240771801E-5</v>
      </c>
      <c r="U287">
        <f t="shared" si="62"/>
        <v>1.2248264852722254E-2</v>
      </c>
      <c r="W287" s="1"/>
    </row>
    <row r="288" spans="1:23" x14ac:dyDescent="0.3">
      <c r="A288" s="8"/>
      <c r="B288">
        <f t="shared" si="63"/>
        <v>24.700000000000081</v>
      </c>
      <c r="C288">
        <f t="shared" si="48"/>
        <v>0</v>
      </c>
      <c r="D288">
        <f t="shared" si="49"/>
        <v>254.64790894703248</v>
      </c>
      <c r="E288" s="2">
        <f t="shared" si="50"/>
        <v>-352.05762848491884</v>
      </c>
      <c r="F288">
        <f t="shared" si="51"/>
        <v>-19098.593171027438</v>
      </c>
      <c r="G288">
        <f t="shared" si="52"/>
        <v>7146.7698582438243</v>
      </c>
      <c r="H288">
        <f t="shared" si="53"/>
        <v>5169.352551624741</v>
      </c>
      <c r="I288" s="2">
        <f t="shared" si="56"/>
        <v>8820.3472272746531</v>
      </c>
      <c r="J288" s="43">
        <f t="shared" si="57"/>
        <v>434.49986341254618</v>
      </c>
      <c r="K288">
        <f t="shared" si="58"/>
        <v>21.934404078244597</v>
      </c>
      <c r="L288">
        <f t="shared" si="59"/>
        <v>3.3766016130302778E-2</v>
      </c>
      <c r="M288" s="43">
        <f t="shared" si="60"/>
        <v>21.934482047662971</v>
      </c>
      <c r="N288" s="6">
        <f t="shared" si="54"/>
        <v>-5.8462363799325079E-6</v>
      </c>
      <c r="O288" s="4">
        <f>SUM($N$41:N288)*0.1+$N$8</f>
        <v>-1.0789697891770017E-6</v>
      </c>
      <c r="P288" s="4">
        <f>SUM($O$41:O288)+0</f>
        <v>8.2125983460603486E-3</v>
      </c>
      <c r="Q288" s="6">
        <f t="shared" si="55"/>
        <v>-4.2286595969149856E-6</v>
      </c>
      <c r="R288" s="4">
        <f>SUM($Q$41:Q288)*0.1+$T$8</f>
        <v>-1.6337863446816666E-5</v>
      </c>
      <c r="S288" s="4">
        <f>SUM($R$41:R288)+0</f>
        <v>9.069667686492618E-3</v>
      </c>
      <c r="T288">
        <f t="shared" si="61"/>
        <v>1.6373452837223578E-5</v>
      </c>
      <c r="U288">
        <f t="shared" si="62"/>
        <v>1.2235425760353479E-2</v>
      </c>
      <c r="W288" s="1"/>
    </row>
    <row r="289" spans="1:23" x14ac:dyDescent="0.3">
      <c r="A289" s="8"/>
      <c r="B289">
        <f t="shared" si="63"/>
        <v>24.800000000000082</v>
      </c>
      <c r="C289">
        <f t="shared" si="48"/>
        <v>0</v>
      </c>
      <c r="D289">
        <f t="shared" si="49"/>
        <v>254.64790894703248</v>
      </c>
      <c r="E289" s="2">
        <f t="shared" si="50"/>
        <v>-352.05762848491884</v>
      </c>
      <c r="F289">
        <f t="shared" si="51"/>
        <v>-19098.593171027438</v>
      </c>
      <c r="G289">
        <f t="shared" si="52"/>
        <v>7111.5640953953316</v>
      </c>
      <c r="H289">
        <f t="shared" si="53"/>
        <v>5143.8877607300365</v>
      </c>
      <c r="I289" s="2">
        <f t="shared" si="56"/>
        <v>8776.8972409333965</v>
      </c>
      <c r="J289" s="43">
        <f t="shared" si="57"/>
        <v>434.49986341254618</v>
      </c>
      <c r="K289">
        <f t="shared" si="58"/>
        <v>21.826352826627623</v>
      </c>
      <c r="L289">
        <f t="shared" si="59"/>
        <v>3.3766016130302778E-2</v>
      </c>
      <c r="M289" s="43">
        <f t="shared" si="60"/>
        <v>21.826431182031833</v>
      </c>
      <c r="N289" s="6">
        <f t="shared" si="54"/>
        <v>-5.8174371859426919E-6</v>
      </c>
      <c r="O289" s="4">
        <f>SUM($N$41:N289)*0.1+$N$8</f>
        <v>-1.6607135077712726E-6</v>
      </c>
      <c r="P289" s="4">
        <f>SUM($O$41:O289)+0</f>
        <v>8.2109376325525778E-3</v>
      </c>
      <c r="Q289" s="6">
        <f t="shared" si="55"/>
        <v>-4.2078287614622015E-6</v>
      </c>
      <c r="R289" s="4">
        <f>SUM($Q$41:Q289)*0.1+$T$8</f>
        <v>-1.6758646322962887E-5</v>
      </c>
      <c r="S289" s="4">
        <f>SUM($R$41:R289)+0</f>
        <v>9.0529090401696554E-3</v>
      </c>
      <c r="T289">
        <f t="shared" si="61"/>
        <v>1.6840730267213814E-5</v>
      </c>
      <c r="U289">
        <f t="shared" si="62"/>
        <v>1.2221892606926866E-2</v>
      </c>
      <c r="W289" s="1"/>
    </row>
    <row r="290" spans="1:23" x14ac:dyDescent="0.3">
      <c r="A290" s="8"/>
      <c r="B290">
        <f t="shared" si="63"/>
        <v>24.900000000000084</v>
      </c>
      <c r="C290">
        <f t="shared" si="48"/>
        <v>0</v>
      </c>
      <c r="D290">
        <f t="shared" si="49"/>
        <v>254.64790894703248</v>
      </c>
      <c r="E290" s="2">
        <f t="shared" si="50"/>
        <v>-352.05762848491884</v>
      </c>
      <c r="F290">
        <f t="shared" si="51"/>
        <v>-19098.593171027438</v>
      </c>
      <c r="G290">
        <f t="shared" si="52"/>
        <v>7076.3583325468389</v>
      </c>
      <c r="H290">
        <f t="shared" si="53"/>
        <v>5118.4229698353329</v>
      </c>
      <c r="I290" s="2">
        <f t="shared" si="56"/>
        <v>8733.4472545921417</v>
      </c>
      <c r="J290" s="43">
        <f t="shared" si="57"/>
        <v>434.49986341254618</v>
      </c>
      <c r="K290">
        <f t="shared" si="58"/>
        <v>21.718301575010656</v>
      </c>
      <c r="L290">
        <f t="shared" si="59"/>
        <v>3.3766016130302778E-2</v>
      </c>
      <c r="M290" s="43">
        <f t="shared" si="60"/>
        <v>21.718380320241337</v>
      </c>
      <c r="N290" s="6">
        <f t="shared" si="54"/>
        <v>-5.7886379919528759E-6</v>
      </c>
      <c r="O290" s="4">
        <f>SUM($N$41:N290)*0.1+$N$8</f>
        <v>-2.2395773069665579E-6</v>
      </c>
      <c r="P290" s="4">
        <f>SUM($O$41:O290)+0</f>
        <v>8.2086980552456106E-3</v>
      </c>
      <c r="Q290" s="6">
        <f t="shared" si="55"/>
        <v>-4.1869979260094175E-6</v>
      </c>
      <c r="R290" s="4">
        <f>SUM($Q$41:Q290)*0.1+$T$8</f>
        <v>-1.7177346115563824E-5</v>
      </c>
      <c r="S290" s="4">
        <f>SUM($R$41:R290)+0</f>
        <v>9.0357316940540919E-3</v>
      </c>
      <c r="T290">
        <f t="shared" si="61"/>
        <v>1.7322728598224794E-5</v>
      </c>
      <c r="U290">
        <f t="shared" si="62"/>
        <v>1.2207668532898766E-2</v>
      </c>
      <c r="W290" s="1"/>
    </row>
    <row r="291" spans="1:23" x14ac:dyDescent="0.3">
      <c r="A291" s="8"/>
      <c r="B291">
        <f t="shared" si="63"/>
        <v>25.000000000000085</v>
      </c>
      <c r="C291">
        <f t="shared" si="48"/>
        <v>0</v>
      </c>
      <c r="D291">
        <f t="shared" si="49"/>
        <v>254.64790894703248</v>
      </c>
      <c r="E291" s="2">
        <f t="shared" si="50"/>
        <v>-352.05762848491884</v>
      </c>
      <c r="F291">
        <f t="shared" si="51"/>
        <v>-19098.593171027438</v>
      </c>
      <c r="G291">
        <f t="shared" si="52"/>
        <v>7041.1525696983472</v>
      </c>
      <c r="H291">
        <f t="shared" si="53"/>
        <v>5092.9581789406284</v>
      </c>
      <c r="I291" s="2">
        <f t="shared" si="56"/>
        <v>8689.9972682508869</v>
      </c>
      <c r="J291" s="43">
        <f t="shared" si="57"/>
        <v>434.49986341254618</v>
      </c>
      <c r="K291">
        <f t="shared" si="58"/>
        <v>21.610250323393686</v>
      </c>
      <c r="L291">
        <f t="shared" si="59"/>
        <v>3.3766016130302778E-2</v>
      </c>
      <c r="M291" s="43">
        <f t="shared" si="60"/>
        <v>21.610329462349085</v>
      </c>
      <c r="N291" s="6">
        <f t="shared" si="54"/>
        <v>-5.7598387979630607E-6</v>
      </c>
      <c r="O291" s="4">
        <f>SUM($N$41:N291)*0.1+$N$8</f>
        <v>-2.8155611867628644E-6</v>
      </c>
      <c r="P291" s="4">
        <f>SUM($O$41:O291)+0</f>
        <v>8.2058824940588471E-3</v>
      </c>
      <c r="Q291" s="6">
        <f t="shared" si="55"/>
        <v>-4.1661670905566335E-6</v>
      </c>
      <c r="R291" s="4">
        <f>SUM($Q$41:Q291)*0.1+$T$8</f>
        <v>-1.7593962824619491E-5</v>
      </c>
      <c r="S291" s="4">
        <f>SUM($R$41:R291)+0</f>
        <v>9.0181377312294718E-3</v>
      </c>
      <c r="T291">
        <f t="shared" si="61"/>
        <v>1.781782569985738E-5</v>
      </c>
      <c r="U291">
        <f t="shared" si="62"/>
        <v>1.2192756687711196E-2</v>
      </c>
      <c r="W291" s="1"/>
    </row>
    <row r="292" spans="1:23" x14ac:dyDescent="0.3">
      <c r="A292" s="8"/>
      <c r="B292">
        <f t="shared" si="63"/>
        <v>25.100000000000087</v>
      </c>
      <c r="C292">
        <f t="shared" si="48"/>
        <v>0</v>
      </c>
      <c r="D292">
        <f t="shared" si="49"/>
        <v>254.64790894703248</v>
      </c>
      <c r="E292" s="2">
        <f t="shared" si="50"/>
        <v>-352.05762848491884</v>
      </c>
      <c r="F292">
        <f t="shared" si="51"/>
        <v>-19098.593171027438</v>
      </c>
      <c r="G292">
        <f t="shared" si="52"/>
        <v>7005.9468068498554</v>
      </c>
      <c r="H292">
        <f t="shared" si="53"/>
        <v>5067.4933880459266</v>
      </c>
      <c r="I292" s="2">
        <f t="shared" si="56"/>
        <v>8646.547281909634</v>
      </c>
      <c r="J292" s="43">
        <f t="shared" si="57"/>
        <v>434.49986341254618</v>
      </c>
      <c r="K292">
        <f t="shared" si="58"/>
        <v>21.502199071776722</v>
      </c>
      <c r="L292">
        <f t="shared" si="59"/>
        <v>3.3766016130302778E-2</v>
      </c>
      <c r="M292" s="43">
        <f t="shared" si="60"/>
        <v>21.502278608413846</v>
      </c>
      <c r="N292" s="6">
        <f t="shared" si="54"/>
        <v>-5.7310396039732456E-6</v>
      </c>
      <c r="O292" s="4">
        <f>SUM($N$41:N292)*0.1+$N$8</f>
        <v>-3.3886651471601851E-6</v>
      </c>
      <c r="P292" s="4">
        <f>SUM($O$41:O292)+0</f>
        <v>8.2024938289116875E-3</v>
      </c>
      <c r="Q292" s="6">
        <f t="shared" si="55"/>
        <v>-4.145336255103852E-6</v>
      </c>
      <c r="R292" s="4">
        <f>SUM($Q$41:Q292)*0.1+$T$8</f>
        <v>-1.8008496450129874E-5</v>
      </c>
      <c r="S292" s="4">
        <f>SUM($R$41:R292)+0</f>
        <v>9.0001292347793426E-3</v>
      </c>
      <c r="T292">
        <f t="shared" si="61"/>
        <v>1.8324546266522355E-5</v>
      </c>
      <c r="U292">
        <f t="shared" si="62"/>
        <v>1.2177160229547122E-2</v>
      </c>
      <c r="W292" s="1"/>
    </row>
    <row r="293" spans="1:23" x14ac:dyDescent="0.3">
      <c r="A293" s="8"/>
      <c r="B293">
        <f t="shared" si="63"/>
        <v>25.200000000000088</v>
      </c>
      <c r="C293">
        <f t="shared" si="48"/>
        <v>0</v>
      </c>
      <c r="D293">
        <f t="shared" si="49"/>
        <v>254.64790894703248</v>
      </c>
      <c r="E293" s="2">
        <f t="shared" si="50"/>
        <v>-352.05762848491884</v>
      </c>
      <c r="F293">
        <f t="shared" si="51"/>
        <v>-19098.593171027438</v>
      </c>
      <c r="G293">
        <f t="shared" si="52"/>
        <v>6970.7410440013628</v>
      </c>
      <c r="H293">
        <f t="shared" si="53"/>
        <v>5042.0285971512221</v>
      </c>
      <c r="I293" s="2">
        <f t="shared" si="56"/>
        <v>8603.0972955683774</v>
      </c>
      <c r="J293" s="43">
        <f t="shared" si="57"/>
        <v>434.49986341254618</v>
      </c>
      <c r="K293">
        <f t="shared" si="58"/>
        <v>21.394147820159748</v>
      </c>
      <c r="L293">
        <f t="shared" si="59"/>
        <v>3.3766016130302778E-2</v>
      </c>
      <c r="M293" s="43">
        <f t="shared" si="60"/>
        <v>21.394227758495564</v>
      </c>
      <c r="N293" s="6">
        <f t="shared" si="54"/>
        <v>-5.7022404099834296E-6</v>
      </c>
      <c r="O293" s="4">
        <f>SUM($N$41:N293)*0.1+$N$8</f>
        <v>-3.9588891881585337E-6</v>
      </c>
      <c r="P293" s="4">
        <f>SUM($O$41:O293)+0</f>
        <v>8.1985349397235285E-3</v>
      </c>
      <c r="Q293" s="6">
        <f t="shared" si="55"/>
        <v>-4.1245054196510671E-6</v>
      </c>
      <c r="R293" s="4">
        <f>SUM($Q$41:Q293)*0.1+$T$8</f>
        <v>-1.8420946992094987E-5</v>
      </c>
      <c r="S293" s="4">
        <f>SUM($R$41:R293)+0</f>
        <v>8.9817082877872469E-3</v>
      </c>
      <c r="T293">
        <f t="shared" si="61"/>
        <v>1.8841552263274169E-5</v>
      </c>
      <c r="U293">
        <f t="shared" si="62"/>
        <v>1.2160882325093587E-2</v>
      </c>
      <c r="W293" s="1"/>
    </row>
    <row r="294" spans="1:23" x14ac:dyDescent="0.3">
      <c r="A294" s="8"/>
      <c r="B294">
        <f t="shared" si="63"/>
        <v>25.30000000000009</v>
      </c>
      <c r="C294">
        <f t="shared" si="48"/>
        <v>0</v>
      </c>
      <c r="D294">
        <f t="shared" si="49"/>
        <v>254.64790894703248</v>
      </c>
      <c r="E294" s="2">
        <f t="shared" si="50"/>
        <v>-352.05762848491884</v>
      </c>
      <c r="F294">
        <f t="shared" si="51"/>
        <v>-19098.593171027438</v>
      </c>
      <c r="G294">
        <f t="shared" si="52"/>
        <v>6935.5352811528701</v>
      </c>
      <c r="H294">
        <f t="shared" si="53"/>
        <v>5016.5638062565176</v>
      </c>
      <c r="I294" s="2">
        <f t="shared" si="56"/>
        <v>8559.6473092271208</v>
      </c>
      <c r="J294" s="43">
        <f t="shared" si="57"/>
        <v>434.49986341254618</v>
      </c>
      <c r="K294">
        <f t="shared" si="58"/>
        <v>21.286096568542774</v>
      </c>
      <c r="L294">
        <f t="shared" si="59"/>
        <v>3.3766016130302778E-2</v>
      </c>
      <c r="M294" s="43">
        <f t="shared" si="60"/>
        <v>21.286176912655414</v>
      </c>
      <c r="N294" s="6">
        <f t="shared" si="54"/>
        <v>-5.6734412159936136E-6</v>
      </c>
      <c r="O294" s="4">
        <f>SUM($N$41:N294)*0.1+$N$8</f>
        <v>-4.5262333097578967E-6</v>
      </c>
      <c r="P294" s="4">
        <f>SUM($O$41:O294)+0</f>
        <v>8.1940087064137704E-3</v>
      </c>
      <c r="Q294" s="6">
        <f t="shared" si="55"/>
        <v>-4.1036745841982831E-6</v>
      </c>
      <c r="R294" s="4">
        <f>SUM($Q$41:Q294)*0.1+$T$8</f>
        <v>-1.8831314450514817E-5</v>
      </c>
      <c r="S294" s="4">
        <f>SUM($R$41:R294)+0</f>
        <v>8.9628769733367322E-3</v>
      </c>
      <c r="T294">
        <f t="shared" si="61"/>
        <v>1.9367632583992556E-5</v>
      </c>
      <c r="U294">
        <f t="shared" si="62"/>
        <v>1.2143926149312442E-2</v>
      </c>
      <c r="W294" s="1"/>
    </row>
    <row r="295" spans="1:23" x14ac:dyDescent="0.3">
      <c r="A295" s="8"/>
      <c r="B295">
        <f t="shared" si="63"/>
        <v>25.400000000000091</v>
      </c>
      <c r="C295">
        <f t="shared" si="48"/>
        <v>0</v>
      </c>
      <c r="D295">
        <f t="shared" si="49"/>
        <v>254.64790894703248</v>
      </c>
      <c r="E295" s="2">
        <f t="shared" si="50"/>
        <v>-352.05762848491884</v>
      </c>
      <c r="F295">
        <f t="shared" si="51"/>
        <v>-19098.593171027438</v>
      </c>
      <c r="G295">
        <f t="shared" si="52"/>
        <v>6900.3295183043774</v>
      </c>
      <c r="H295">
        <f t="shared" si="53"/>
        <v>4991.0990153618159</v>
      </c>
      <c r="I295" s="2">
        <f t="shared" si="56"/>
        <v>8516.1973228858678</v>
      </c>
      <c r="J295" s="43">
        <f t="shared" si="57"/>
        <v>434.49986341254618</v>
      </c>
      <c r="K295">
        <f t="shared" si="58"/>
        <v>21.178045316925807</v>
      </c>
      <c r="L295">
        <f t="shared" si="59"/>
        <v>3.3766016130302778E-2</v>
      </c>
      <c r="M295" s="43">
        <f t="shared" si="60"/>
        <v>21.17812607095583</v>
      </c>
      <c r="N295" s="6">
        <f t="shared" si="54"/>
        <v>-5.6446420220037976E-6</v>
      </c>
      <c r="O295" s="4">
        <f>SUM($N$41:N295)*0.1+$N$8</f>
        <v>-5.090697511958274E-6</v>
      </c>
      <c r="P295" s="4">
        <f>SUM($O$41:O295)+0</f>
        <v>8.1889180089018115E-3</v>
      </c>
      <c r="Q295" s="6">
        <f t="shared" si="55"/>
        <v>-4.0828437487455008E-6</v>
      </c>
      <c r="R295" s="4">
        <f>SUM($Q$41:Q295)*0.1+$T$8</f>
        <v>-1.9239598825389364E-5</v>
      </c>
      <c r="S295" s="4">
        <f>SUM($R$41:R295)+0</f>
        <v>8.9436373745113429E-3</v>
      </c>
      <c r="T295">
        <f t="shared" si="61"/>
        <v>1.9901692493860464E-5</v>
      </c>
      <c r="U295">
        <f t="shared" si="62"/>
        <v>1.2126294885218342E-2</v>
      </c>
      <c r="W295" s="1"/>
    </row>
    <row r="296" spans="1:23" x14ac:dyDescent="0.3">
      <c r="A296" s="8"/>
      <c r="B296">
        <f t="shared" si="63"/>
        <v>25.500000000000092</v>
      </c>
      <c r="C296">
        <f t="shared" si="48"/>
        <v>0</v>
      </c>
      <c r="D296">
        <f t="shared" si="49"/>
        <v>254.64790894703248</v>
      </c>
      <c r="E296" s="2">
        <f t="shared" si="50"/>
        <v>-352.05762848491884</v>
      </c>
      <c r="F296">
        <f t="shared" si="51"/>
        <v>-19098.593171027438</v>
      </c>
      <c r="G296">
        <f t="shared" si="52"/>
        <v>6865.1237554558847</v>
      </c>
      <c r="H296">
        <f t="shared" si="53"/>
        <v>4965.6342244671114</v>
      </c>
      <c r="I296" s="2">
        <f t="shared" si="56"/>
        <v>8472.7473365446112</v>
      </c>
      <c r="J296" s="43">
        <f t="shared" si="57"/>
        <v>434.49986341254618</v>
      </c>
      <c r="K296">
        <f t="shared" si="58"/>
        <v>21.069994065308833</v>
      </c>
      <c r="L296">
        <f t="shared" si="59"/>
        <v>3.3766016130302778E-2</v>
      </c>
      <c r="M296" s="43">
        <f t="shared" si="60"/>
        <v>21.070075233460496</v>
      </c>
      <c r="N296" s="6">
        <f t="shared" si="54"/>
        <v>-5.6158428280139816E-6</v>
      </c>
      <c r="O296" s="4">
        <f>SUM($N$41:N296)*0.1+$N$8</f>
        <v>-5.6522817947596656E-6</v>
      </c>
      <c r="P296" s="4">
        <f>SUM($O$41:O296)+0</f>
        <v>8.183265727107052E-3</v>
      </c>
      <c r="Q296" s="6">
        <f t="shared" si="55"/>
        <v>-4.0620129132927168E-6</v>
      </c>
      <c r="R296" s="4">
        <f>SUM($Q$41:Q296)*0.1+$T$8</f>
        <v>-1.9645800116718641E-5</v>
      </c>
      <c r="S296" s="4">
        <f>SUM($R$41:R296)+0</f>
        <v>8.9239915743946248E-3</v>
      </c>
      <c r="T296">
        <f t="shared" si="61"/>
        <v>2.0442743253131017E-5</v>
      </c>
      <c r="U296">
        <f t="shared" si="62"/>
        <v>1.2107991723663803E-2</v>
      </c>
      <c r="W296" s="1"/>
    </row>
    <row r="297" spans="1:23" x14ac:dyDescent="0.3">
      <c r="A297" s="8"/>
      <c r="B297">
        <f t="shared" si="63"/>
        <v>25.600000000000094</v>
      </c>
      <c r="C297">
        <f t="shared" ref="C297:C360" si="64">IF(B297&lt;$G$6,$B$11,$B$11+$B$9)</f>
        <v>0</v>
      </c>
      <c r="D297">
        <f t="shared" ref="D297:D360" si="65">IF(B297&lt;18, $B$12, $B$12+$B$8 )</f>
        <v>254.64790894703248</v>
      </c>
      <c r="E297" s="2">
        <f t="shared" ref="E297:E360" si="66">IF(B297&lt;18, $B$13, $B$13+$B$10 )</f>
        <v>-352.05762848491884</v>
      </c>
      <c r="F297">
        <f t="shared" ref="F297:F360" si="67">IF(B297&lt;18,0,-$G$7*$B$8)</f>
        <v>-19098.593171027438</v>
      </c>
      <c r="G297">
        <f t="shared" ref="G297:G360" si="68">IF(B297&lt;$G$6,    $B$13*B297,    $B$13*B297-(-B297+$G$6)*$B$10+$G$7*$B$9)</f>
        <v>6829.917992607393</v>
      </c>
      <c r="H297">
        <f t="shared" ref="H297:H360" si="69">IF(B297&lt;$G$6,-B297*$B$12,-B297*$B$12+(-B297+$G$6)*$B$8)</f>
        <v>4940.1694335724078</v>
      </c>
      <c r="I297" s="2">
        <f t="shared" si="56"/>
        <v>8429.2973502033565</v>
      </c>
      <c r="J297" s="43">
        <f t="shared" si="57"/>
        <v>434.49986341254618</v>
      </c>
      <c r="K297">
        <f t="shared" si="58"/>
        <v>20.961942813691866</v>
      </c>
      <c r="L297">
        <f t="shared" si="59"/>
        <v>3.3766016130302778E-2</v>
      </c>
      <c r="M297" s="43">
        <f t="shared" si="60"/>
        <v>20.962024400234441</v>
      </c>
      <c r="N297" s="6">
        <f t="shared" ref="N297:N360" si="70">-G297/($G$18*$B$28)</f>
        <v>-5.5870436340241656E-6</v>
      </c>
      <c r="O297" s="4">
        <f>SUM($N$41:N297)*0.1+$N$8</f>
        <v>-6.2109861581620851E-6</v>
      </c>
      <c r="P297" s="4">
        <f>SUM($O$41:O297)+0</f>
        <v>8.1770547409488904E-3</v>
      </c>
      <c r="Q297" s="6">
        <f t="shared" ref="Q297:Q360" si="71">-H297/($G$18*$B$28)</f>
        <v>-4.0411820778399336E-6</v>
      </c>
      <c r="R297" s="4">
        <f>SUM($Q$41:Q297)*0.1+$T$8</f>
        <v>-2.0049918324502634E-5</v>
      </c>
      <c r="S297" s="4">
        <f>SUM($R$41:R297)+0</f>
        <v>8.9039416560701221E-3</v>
      </c>
      <c r="T297">
        <f t="shared" si="61"/>
        <v>2.0989892183527471E-5</v>
      </c>
      <c r="U297">
        <f t="shared" si="62"/>
        <v>1.2089019863130985E-2</v>
      </c>
      <c r="W297" s="1"/>
    </row>
    <row r="298" spans="1:23" x14ac:dyDescent="0.3">
      <c r="A298" s="8"/>
      <c r="B298">
        <f t="shared" si="63"/>
        <v>25.700000000000095</v>
      </c>
      <c r="C298">
        <f t="shared" si="64"/>
        <v>0</v>
      </c>
      <c r="D298">
        <f t="shared" si="65"/>
        <v>254.64790894703248</v>
      </c>
      <c r="E298" s="2">
        <f t="shared" si="66"/>
        <v>-352.05762848491884</v>
      </c>
      <c r="F298">
        <f t="shared" si="67"/>
        <v>-19098.593171027438</v>
      </c>
      <c r="G298">
        <f t="shared" si="68"/>
        <v>6794.7122297589003</v>
      </c>
      <c r="H298">
        <f t="shared" si="69"/>
        <v>4914.7046426777033</v>
      </c>
      <c r="I298" s="2">
        <f t="shared" ref="I298:I361" si="72">SQRT(H298*H298+G298*G298)</f>
        <v>8385.8473638620999</v>
      </c>
      <c r="J298" s="43">
        <f t="shared" ref="J298:J361" si="73">SQRT(D298*D298+E298*E298)</f>
        <v>434.49986341254618</v>
      </c>
      <c r="K298">
        <f t="shared" ref="K298:K361" si="74">32*I298/(PI()*$G$11^3)</f>
        <v>20.853891562074892</v>
      </c>
      <c r="L298">
        <f t="shared" ref="L298:L361" si="75">16*J298/(PI()*$G$11^4)</f>
        <v>3.3766016130302778E-2</v>
      </c>
      <c r="M298" s="43">
        <f t="shared" ref="M298:M361" si="76">SQRT(K298^2+3*L298^2)</f>
        <v>20.853973571344007</v>
      </c>
      <c r="N298" s="6">
        <f t="shared" si="70"/>
        <v>-5.5582444400343496E-6</v>
      </c>
      <c r="O298" s="4">
        <f>SUM($N$41:N298)*0.1+$N$8</f>
        <v>-6.766810602165519E-6</v>
      </c>
      <c r="P298" s="4">
        <f>SUM($O$41:O298)+0</f>
        <v>8.170287930346725E-3</v>
      </c>
      <c r="Q298" s="6">
        <f t="shared" si="71"/>
        <v>-4.0203512423871487E-6</v>
      </c>
      <c r="R298" s="4">
        <f>SUM($Q$41:Q298)*0.1+$T$8</f>
        <v>-2.0451953448741357E-5</v>
      </c>
      <c r="S298" s="4">
        <f>SUM($R$41:R298)+0</f>
        <v>8.8834897026213808E-3</v>
      </c>
      <c r="T298">
        <f t="shared" ref="T298:T361" si="77">SQRT(SUMSQ(O298,R298))</f>
        <v>2.154233333682921E-5</v>
      </c>
      <c r="U298">
        <f t="shared" ref="U298:U361" si="78">SQRT(SUMSQ(S298,P298))</f>
        <v>1.2069382509530033E-2</v>
      </c>
      <c r="W298" s="1"/>
    </row>
    <row r="299" spans="1:23" x14ac:dyDescent="0.3">
      <c r="A299" s="8"/>
      <c r="B299">
        <f t="shared" ref="B299:B362" si="79">B298+0.1</f>
        <v>25.800000000000097</v>
      </c>
      <c r="C299">
        <f t="shared" si="64"/>
        <v>0</v>
      </c>
      <c r="D299">
        <f t="shared" si="65"/>
        <v>254.64790894703248</v>
      </c>
      <c r="E299" s="2">
        <f t="shared" si="66"/>
        <v>-352.05762848491884</v>
      </c>
      <c r="F299">
        <f t="shared" si="67"/>
        <v>-19098.593171027438</v>
      </c>
      <c r="G299">
        <f t="shared" si="68"/>
        <v>6759.5064669104077</v>
      </c>
      <c r="H299">
        <f t="shared" si="69"/>
        <v>4889.2398517830015</v>
      </c>
      <c r="I299" s="2">
        <f t="shared" si="72"/>
        <v>8342.3973775208451</v>
      </c>
      <c r="J299" s="43">
        <f t="shared" si="73"/>
        <v>434.49986341254618</v>
      </c>
      <c r="K299">
        <f t="shared" si="74"/>
        <v>20.745840310457922</v>
      </c>
      <c r="L299">
        <f t="shared" si="75"/>
        <v>3.3766016130302778E-2</v>
      </c>
      <c r="M299" s="43">
        <f t="shared" si="76"/>
        <v>20.745922746856955</v>
      </c>
      <c r="N299" s="6">
        <f t="shared" si="70"/>
        <v>-5.5294452460445336E-6</v>
      </c>
      <c r="O299" s="4">
        <f>SUM($N$41:N299)*0.1+$N$8</f>
        <v>-7.319755126769974E-6</v>
      </c>
      <c r="P299" s="4">
        <f>SUM($O$41:O299)+0</f>
        <v>8.1629681752199545E-3</v>
      </c>
      <c r="Q299" s="6">
        <f t="shared" si="71"/>
        <v>-3.9995204069343672E-6</v>
      </c>
      <c r="R299" s="4">
        <f>SUM($Q$41:Q299)*0.1+$T$8</f>
        <v>-2.0851905489434783E-5</v>
      </c>
      <c r="S299" s="4">
        <f>SUM($R$41:R299)+0</f>
        <v>8.8626377971319469E-3</v>
      </c>
      <c r="T299">
        <f t="shared" si="77"/>
        <v>2.2099338851110362E-5</v>
      </c>
      <c r="U299">
        <f t="shared" si="78"/>
        <v>1.2049082876003701E-2</v>
      </c>
      <c r="W299" s="1"/>
    </row>
    <row r="300" spans="1:23" x14ac:dyDescent="0.3">
      <c r="A300" s="8"/>
      <c r="B300">
        <f t="shared" si="79"/>
        <v>25.900000000000098</v>
      </c>
      <c r="C300">
        <f t="shared" si="64"/>
        <v>0</v>
      </c>
      <c r="D300">
        <f t="shared" si="65"/>
        <v>254.64790894703248</v>
      </c>
      <c r="E300" s="2">
        <f t="shared" si="66"/>
        <v>-352.05762848491884</v>
      </c>
      <c r="F300">
        <f t="shared" si="67"/>
        <v>-19098.593171027438</v>
      </c>
      <c r="G300">
        <f t="shared" si="68"/>
        <v>6724.3007040619159</v>
      </c>
      <c r="H300">
        <f t="shared" si="69"/>
        <v>4863.775060888297</v>
      </c>
      <c r="I300" s="2">
        <f t="shared" si="72"/>
        <v>8298.9473911795903</v>
      </c>
      <c r="J300" s="43">
        <f t="shared" si="73"/>
        <v>434.49986341254618</v>
      </c>
      <c r="K300">
        <f t="shared" si="74"/>
        <v>20.637789058840955</v>
      </c>
      <c r="L300">
        <f t="shared" si="75"/>
        <v>3.3766016130302778E-2</v>
      </c>
      <c r="M300" s="43">
        <f t="shared" si="76"/>
        <v>20.637871926842443</v>
      </c>
      <c r="N300" s="6">
        <f t="shared" si="70"/>
        <v>-5.5006460520547184E-6</v>
      </c>
      <c r="O300" s="4">
        <f>SUM($N$41:N300)*0.1+$N$8</f>
        <v>-7.8698197319754433E-6</v>
      </c>
      <c r="P300" s="4">
        <f>SUM($O$41:O300)+0</f>
        <v>8.1550983554879788E-3</v>
      </c>
      <c r="Q300" s="6">
        <f t="shared" si="71"/>
        <v>-3.9786895714815824E-6</v>
      </c>
      <c r="R300" s="4">
        <f>SUM($Q$41:Q300)*0.1+$T$8</f>
        <v>-2.1249774446582939E-5</v>
      </c>
      <c r="S300" s="4">
        <f>SUM($R$41:R300)+0</f>
        <v>8.8413880226853644E-3</v>
      </c>
      <c r="T300">
        <f t="shared" si="77"/>
        <v>2.2660251027833723E-5</v>
      </c>
      <c r="U300">
        <f t="shared" si="78"/>
        <v>1.2028124182738012E-2</v>
      </c>
      <c r="W300" s="1"/>
    </row>
    <row r="301" spans="1:23" x14ac:dyDescent="0.3">
      <c r="A301" s="8"/>
      <c r="B301">
        <f t="shared" si="79"/>
        <v>26.000000000000099</v>
      </c>
      <c r="C301">
        <f t="shared" si="64"/>
        <v>0</v>
      </c>
      <c r="D301">
        <f t="shared" si="65"/>
        <v>254.64790894703248</v>
      </c>
      <c r="E301" s="2">
        <f t="shared" si="66"/>
        <v>-352.05762848491884</v>
      </c>
      <c r="F301">
        <f t="shared" si="67"/>
        <v>-19098.593171027438</v>
      </c>
      <c r="G301">
        <f t="shared" si="68"/>
        <v>6689.0949412134232</v>
      </c>
      <c r="H301">
        <f t="shared" si="69"/>
        <v>4838.3102699935926</v>
      </c>
      <c r="I301" s="2">
        <f t="shared" si="72"/>
        <v>8255.4974048383338</v>
      </c>
      <c r="J301" s="43">
        <f t="shared" si="73"/>
        <v>434.49986341254618</v>
      </c>
      <c r="K301">
        <f t="shared" si="74"/>
        <v>20.529737807223981</v>
      </c>
      <c r="L301">
        <f t="shared" si="75"/>
        <v>3.3766016130302778E-2</v>
      </c>
      <c r="M301" s="43">
        <f t="shared" si="76"/>
        <v>20.529821111371078</v>
      </c>
      <c r="N301" s="6">
        <f t="shared" si="70"/>
        <v>-5.4718468580649024E-6</v>
      </c>
      <c r="O301" s="4">
        <f>SUM($N$41:N301)*0.1+$N$8</f>
        <v>-8.4170044177819337E-6</v>
      </c>
      <c r="P301" s="4">
        <f>SUM($O$41:O301)+0</f>
        <v>8.1466813510701966E-3</v>
      </c>
      <c r="Q301" s="6">
        <f t="shared" si="71"/>
        <v>-3.9578587360287983E-6</v>
      </c>
      <c r="R301" s="4">
        <f>SUM($Q$41:Q301)*0.1+$T$8</f>
        <v>-2.1645560320185812E-5</v>
      </c>
      <c r="S301" s="4">
        <f>SUM($R$41:R301)+0</f>
        <v>8.8197424623651793E-3</v>
      </c>
      <c r="T301">
        <f t="shared" si="77"/>
        <v>2.3224475127411664E-5</v>
      </c>
      <c r="U301">
        <f t="shared" si="78"/>
        <v>1.200650965677879E-2</v>
      </c>
      <c r="W301" s="1"/>
    </row>
    <row r="302" spans="1:23" x14ac:dyDescent="0.3">
      <c r="A302" s="8"/>
      <c r="B302">
        <f t="shared" si="79"/>
        <v>26.100000000000101</v>
      </c>
      <c r="C302">
        <f t="shared" si="64"/>
        <v>0</v>
      </c>
      <c r="D302">
        <f t="shared" si="65"/>
        <v>254.64790894703248</v>
      </c>
      <c r="E302" s="2">
        <f t="shared" si="66"/>
        <v>-352.05762848491884</v>
      </c>
      <c r="F302">
        <f t="shared" si="67"/>
        <v>-19098.593171027438</v>
      </c>
      <c r="G302">
        <f t="shared" si="68"/>
        <v>6653.8891783649306</v>
      </c>
      <c r="H302">
        <f t="shared" si="69"/>
        <v>4812.845479098889</v>
      </c>
      <c r="I302" s="2">
        <f t="shared" si="72"/>
        <v>8212.047418497079</v>
      </c>
      <c r="J302" s="43">
        <f t="shared" si="73"/>
        <v>434.49986341254618</v>
      </c>
      <c r="K302">
        <f t="shared" si="74"/>
        <v>20.42168655560701</v>
      </c>
      <c r="L302">
        <f t="shared" si="75"/>
        <v>3.3766016130302778E-2</v>
      </c>
      <c r="M302" s="43">
        <f t="shared" si="76"/>
        <v>20.421770300514989</v>
      </c>
      <c r="N302" s="6">
        <f t="shared" si="70"/>
        <v>-5.4430476640750864E-6</v>
      </c>
      <c r="O302" s="4">
        <f>SUM($N$41:N302)*0.1+$N$8</f>
        <v>-8.9613091841894452E-6</v>
      </c>
      <c r="P302" s="4">
        <f>SUM($O$41:O302)+0</f>
        <v>8.1377200418860079E-3</v>
      </c>
      <c r="Q302" s="6">
        <f t="shared" si="71"/>
        <v>-3.9370279005760152E-6</v>
      </c>
      <c r="R302" s="4">
        <f>SUM($Q$41:Q302)*0.1+$T$8</f>
        <v>-2.2039263110243415E-5</v>
      </c>
      <c r="S302" s="4">
        <f>SUM($R$41:R302)+0</f>
        <v>8.7977031992549359E-3</v>
      </c>
      <c r="T302">
        <f t="shared" si="77"/>
        <v>2.3791472857668446E-5</v>
      </c>
      <c r="U302">
        <f t="shared" si="78"/>
        <v>1.1984242531853807E-2</v>
      </c>
      <c r="W302" s="1"/>
    </row>
    <row r="303" spans="1:23" x14ac:dyDescent="0.3">
      <c r="A303" s="8"/>
      <c r="B303">
        <f t="shared" si="79"/>
        <v>26.200000000000102</v>
      </c>
      <c r="C303">
        <f t="shared" si="64"/>
        <v>0</v>
      </c>
      <c r="D303">
        <f t="shared" si="65"/>
        <v>254.64790894703248</v>
      </c>
      <c r="E303" s="2">
        <f t="shared" si="66"/>
        <v>-352.05762848491884</v>
      </c>
      <c r="F303">
        <f t="shared" si="67"/>
        <v>-19098.593171027438</v>
      </c>
      <c r="G303">
        <f t="shared" si="68"/>
        <v>6618.6834155164379</v>
      </c>
      <c r="H303">
        <f t="shared" si="69"/>
        <v>4787.3806882041863</v>
      </c>
      <c r="I303" s="2">
        <f t="shared" si="72"/>
        <v>8168.5974321558242</v>
      </c>
      <c r="J303" s="43">
        <f t="shared" si="73"/>
        <v>434.49986341254618</v>
      </c>
      <c r="K303">
        <f t="shared" si="74"/>
        <v>20.31363530399004</v>
      </c>
      <c r="L303">
        <f t="shared" si="75"/>
        <v>3.3766016130302778E-2</v>
      </c>
      <c r="M303" s="43">
        <f t="shared" si="76"/>
        <v>20.313719494347815</v>
      </c>
      <c r="N303" s="6">
        <f t="shared" si="70"/>
        <v>-5.4142484700852704E-6</v>
      </c>
      <c r="O303" s="4">
        <f>SUM($N$41:N303)*0.1+$N$8</f>
        <v>-9.5027340311979711E-6</v>
      </c>
      <c r="P303" s="4">
        <f>SUM($O$41:O303)+0</f>
        <v>8.1282173078548094E-3</v>
      </c>
      <c r="Q303" s="6">
        <f t="shared" si="71"/>
        <v>-3.916197065123232E-6</v>
      </c>
      <c r="R303" s="4">
        <f>SUM($Q$41:Q303)*0.1+$T$8</f>
        <v>-2.2430882816755734E-5</v>
      </c>
      <c r="S303" s="4">
        <f>SUM($R$41:R303)+0</f>
        <v>8.7752723164381801E-3</v>
      </c>
      <c r="T303">
        <f t="shared" si="77"/>
        <v>2.4360756515484399E-5</v>
      </c>
      <c r="U303">
        <f t="shared" si="78"/>
        <v>1.1961326048200374E-2</v>
      </c>
      <c r="W303" s="1"/>
    </row>
    <row r="304" spans="1:23" x14ac:dyDescent="0.3">
      <c r="A304" s="8"/>
      <c r="B304">
        <f t="shared" si="79"/>
        <v>26.300000000000104</v>
      </c>
      <c r="C304">
        <f t="shared" si="64"/>
        <v>0</v>
      </c>
      <c r="D304">
        <f t="shared" si="65"/>
        <v>254.64790894703248</v>
      </c>
      <c r="E304" s="2">
        <f t="shared" si="66"/>
        <v>-352.05762848491884</v>
      </c>
      <c r="F304">
        <f t="shared" si="67"/>
        <v>-19098.593171027438</v>
      </c>
      <c r="G304">
        <f t="shared" si="68"/>
        <v>6583.4776526679461</v>
      </c>
      <c r="H304">
        <f t="shared" si="69"/>
        <v>4761.9158973094827</v>
      </c>
      <c r="I304" s="2">
        <f t="shared" si="72"/>
        <v>8125.1474458145694</v>
      </c>
      <c r="J304" s="43">
        <f t="shared" si="73"/>
        <v>434.49986341254618</v>
      </c>
      <c r="K304">
        <f t="shared" si="74"/>
        <v>20.205584052373073</v>
      </c>
      <c r="L304">
        <f t="shared" si="75"/>
        <v>3.3766016130302778E-2</v>
      </c>
      <c r="M304" s="43">
        <f t="shared" si="76"/>
        <v>20.205668692944784</v>
      </c>
      <c r="N304" s="6">
        <f t="shared" si="70"/>
        <v>-5.3854492760954553E-6</v>
      </c>
      <c r="O304" s="4">
        <f>SUM($N$41:N304)*0.1+$N$8</f>
        <v>-1.0041278958807511E-5</v>
      </c>
      <c r="P304" s="4">
        <f>SUM($O$41:O304)+0</f>
        <v>8.1181760288960014E-3</v>
      </c>
      <c r="Q304" s="6">
        <f t="shared" si="71"/>
        <v>-3.8953662296704488E-6</v>
      </c>
      <c r="R304" s="4">
        <f>SUM($Q$41:Q304)*0.1+$T$8</f>
        <v>-2.2820419439722783E-5</v>
      </c>
      <c r="S304" s="4">
        <f>SUM($R$41:R304)+0</f>
        <v>8.7524518969984578E-3</v>
      </c>
      <c r="T304">
        <f t="shared" si="77"/>
        <v>2.4931883734155908E-5</v>
      </c>
      <c r="U304">
        <f t="shared" si="78"/>
        <v>1.1937763452398173E-2</v>
      </c>
      <c r="W304" s="1"/>
    </row>
    <row r="305" spans="1:23" x14ac:dyDescent="0.3">
      <c r="A305" s="8"/>
      <c r="B305">
        <f t="shared" si="79"/>
        <v>26.400000000000105</v>
      </c>
      <c r="C305">
        <f t="shared" si="64"/>
        <v>0</v>
      </c>
      <c r="D305">
        <f t="shared" si="65"/>
        <v>254.64790894703248</v>
      </c>
      <c r="E305" s="2">
        <f t="shared" si="66"/>
        <v>-352.05762848491884</v>
      </c>
      <c r="F305">
        <f t="shared" si="67"/>
        <v>-19098.593171027438</v>
      </c>
      <c r="G305">
        <f t="shared" si="68"/>
        <v>6548.2718898194535</v>
      </c>
      <c r="H305">
        <f t="shared" si="69"/>
        <v>4736.4511064147782</v>
      </c>
      <c r="I305" s="2">
        <f t="shared" si="72"/>
        <v>8081.6974594733138</v>
      </c>
      <c r="J305" s="43">
        <f t="shared" si="73"/>
        <v>434.49986341254618</v>
      </c>
      <c r="K305">
        <f t="shared" si="74"/>
        <v>20.097532800756099</v>
      </c>
      <c r="L305">
        <f t="shared" si="75"/>
        <v>3.3766016130302778E-2</v>
      </c>
      <c r="M305" s="43">
        <f t="shared" si="76"/>
        <v>20.097617896382726</v>
      </c>
      <c r="N305" s="6">
        <f t="shared" si="70"/>
        <v>-5.3566500821056384E-6</v>
      </c>
      <c r="O305" s="4">
        <f>SUM($N$41:N305)*0.1+$N$8</f>
        <v>-1.0576943967018079E-5</v>
      </c>
      <c r="P305" s="4">
        <f>SUM($O$41:O305)+0</f>
        <v>8.107599084928984E-3</v>
      </c>
      <c r="Q305" s="6">
        <f t="shared" si="71"/>
        <v>-3.8745353942176639E-6</v>
      </c>
      <c r="R305" s="4">
        <f>SUM($Q$41:Q305)*0.1+$T$8</f>
        <v>-2.3207872979144549E-5</v>
      </c>
      <c r="S305" s="4">
        <f>SUM($R$41:R305)+0</f>
        <v>8.7292440240193132E-3</v>
      </c>
      <c r="T305">
        <f t="shared" si="77"/>
        <v>2.5504452785691128E-5</v>
      </c>
      <c r="U305">
        <f t="shared" si="78"/>
        <v>1.191355799720714E-2</v>
      </c>
      <c r="W305" s="1"/>
    </row>
    <row r="306" spans="1:23" x14ac:dyDescent="0.3">
      <c r="A306" s="8"/>
      <c r="B306">
        <f t="shared" si="79"/>
        <v>26.500000000000107</v>
      </c>
      <c r="C306">
        <f t="shared" si="64"/>
        <v>0</v>
      </c>
      <c r="D306">
        <f t="shared" si="65"/>
        <v>254.64790894703248</v>
      </c>
      <c r="E306" s="2">
        <f t="shared" si="66"/>
        <v>-352.05762848491884</v>
      </c>
      <c r="F306">
        <f t="shared" si="67"/>
        <v>-19098.593171027438</v>
      </c>
      <c r="G306">
        <f t="shared" si="68"/>
        <v>6513.0661269709617</v>
      </c>
      <c r="H306">
        <f t="shared" si="69"/>
        <v>4710.9863155200756</v>
      </c>
      <c r="I306" s="2">
        <f t="shared" si="72"/>
        <v>8038.2474731320599</v>
      </c>
      <c r="J306" s="43">
        <f t="shared" si="73"/>
        <v>434.49986341254618</v>
      </c>
      <c r="K306">
        <f t="shared" si="74"/>
        <v>19.989481549139132</v>
      </c>
      <c r="L306">
        <f t="shared" si="75"/>
        <v>3.3766016130302778E-2</v>
      </c>
      <c r="M306" s="43">
        <f t="shared" si="76"/>
        <v>19.989567104740154</v>
      </c>
      <c r="N306" s="6">
        <f t="shared" si="70"/>
        <v>-5.3278508881158233E-6</v>
      </c>
      <c r="O306" s="4">
        <f>SUM($N$41:N306)*0.1+$N$8</f>
        <v>-1.1109729055829662E-5</v>
      </c>
      <c r="P306" s="4">
        <f>SUM($O$41:O306)+0</f>
        <v>8.096489355873154E-3</v>
      </c>
      <c r="Q306" s="6">
        <f t="shared" si="71"/>
        <v>-3.8537045587648816E-6</v>
      </c>
      <c r="R306" s="4">
        <f>SUM($Q$41:Q306)*0.1+$T$8</f>
        <v>-2.3593243435021045E-5</v>
      </c>
      <c r="S306" s="4">
        <f>SUM($R$41:R306)+0</f>
        <v>8.7056507805842922E-3</v>
      </c>
      <c r="T306">
        <f t="shared" si="77"/>
        <v>2.6078098386924408E-5</v>
      </c>
      <c r="U306">
        <f t="shared" si="78"/>
        <v>1.1888712941410234E-2</v>
      </c>
      <c r="W306" s="1"/>
    </row>
    <row r="307" spans="1:23" x14ac:dyDescent="0.3">
      <c r="A307" s="8"/>
      <c r="B307">
        <f t="shared" si="79"/>
        <v>26.600000000000108</v>
      </c>
      <c r="C307">
        <f t="shared" si="64"/>
        <v>0</v>
      </c>
      <c r="D307">
        <f t="shared" si="65"/>
        <v>254.64790894703248</v>
      </c>
      <c r="E307" s="2">
        <f t="shared" si="66"/>
        <v>-352.05762848491884</v>
      </c>
      <c r="F307">
        <f t="shared" si="67"/>
        <v>-19098.593171027438</v>
      </c>
      <c r="G307">
        <f t="shared" si="68"/>
        <v>6477.860364122469</v>
      </c>
      <c r="H307">
        <f t="shared" si="69"/>
        <v>4685.521524625372</v>
      </c>
      <c r="I307" s="2">
        <f t="shared" si="72"/>
        <v>7994.7974867908042</v>
      </c>
      <c r="J307" s="43">
        <f t="shared" si="73"/>
        <v>434.49986341254618</v>
      </c>
      <c r="K307">
        <f t="shared" si="74"/>
        <v>19.881430297522162</v>
      </c>
      <c r="L307">
        <f t="shared" si="75"/>
        <v>3.3766016130302778E-2</v>
      </c>
      <c r="M307" s="43">
        <f t="shared" si="76"/>
        <v>19.881516318097269</v>
      </c>
      <c r="N307" s="6">
        <f t="shared" si="70"/>
        <v>-5.2990516941260073E-6</v>
      </c>
      <c r="O307" s="4">
        <f>SUM($N$41:N307)*0.1+$N$8</f>
        <v>-1.1639634225242258E-5</v>
      </c>
      <c r="P307" s="4">
        <f>SUM($O$41:O307)+0</f>
        <v>8.0848497216479114E-3</v>
      </c>
      <c r="Q307" s="6">
        <f t="shared" si="71"/>
        <v>-3.8328737233120976E-6</v>
      </c>
      <c r="R307" s="4">
        <f>SUM($Q$41:Q307)*0.1+$T$8</f>
        <v>-2.3976530807352244E-5</v>
      </c>
      <c r="S307" s="4">
        <f>SUM($R$41:R307)+0</f>
        <v>8.6816742497769408E-3</v>
      </c>
      <c r="T307">
        <f t="shared" si="77"/>
        <v>2.6652487959913654E-5</v>
      </c>
      <c r="U307">
        <f t="shared" si="78"/>
        <v>1.1863231549660923E-2</v>
      </c>
      <c r="W307" s="1"/>
    </row>
    <row r="308" spans="1:23" x14ac:dyDescent="0.3">
      <c r="A308" s="8"/>
      <c r="B308">
        <f t="shared" si="79"/>
        <v>26.700000000000109</v>
      </c>
      <c r="C308">
        <f t="shared" si="64"/>
        <v>0</v>
      </c>
      <c r="D308">
        <f t="shared" si="65"/>
        <v>254.64790894703248</v>
      </c>
      <c r="E308" s="2">
        <f t="shared" si="66"/>
        <v>-352.05762848491884</v>
      </c>
      <c r="F308">
        <f t="shared" si="67"/>
        <v>-19098.593171027438</v>
      </c>
      <c r="G308">
        <f t="shared" si="68"/>
        <v>6442.6546012739764</v>
      </c>
      <c r="H308">
        <f t="shared" si="69"/>
        <v>4660.0567337306675</v>
      </c>
      <c r="I308" s="2">
        <f t="shared" si="72"/>
        <v>7951.3475004495476</v>
      </c>
      <c r="J308" s="43">
        <f t="shared" si="73"/>
        <v>434.49986341254618</v>
      </c>
      <c r="K308">
        <f t="shared" si="74"/>
        <v>19.773379045905187</v>
      </c>
      <c r="L308">
        <f t="shared" si="75"/>
        <v>3.3766016130302778E-2</v>
      </c>
      <c r="M308" s="43">
        <f t="shared" si="76"/>
        <v>19.773465536536033</v>
      </c>
      <c r="N308" s="6">
        <f t="shared" si="70"/>
        <v>-5.2702525001361913E-6</v>
      </c>
      <c r="O308" s="4">
        <f>SUM($N$41:N308)*0.1+$N$8</f>
        <v>-1.2166659475255876E-5</v>
      </c>
      <c r="P308" s="4">
        <f>SUM($O$41:O308)+0</f>
        <v>8.0726830621726548E-3</v>
      </c>
      <c r="Q308" s="6">
        <f t="shared" si="71"/>
        <v>-3.8120428878593136E-6</v>
      </c>
      <c r="R308" s="4">
        <f>SUM($Q$41:Q308)*0.1+$T$8</f>
        <v>-2.4357735096138187E-5</v>
      </c>
      <c r="S308" s="4">
        <f>SUM($R$41:R308)+0</f>
        <v>8.6573165146808032E-3</v>
      </c>
      <c r="T308">
        <f t="shared" si="77"/>
        <v>2.7227318299834002E-5</v>
      </c>
      <c r="U308">
        <f t="shared" si="78"/>
        <v>1.1837117092335203E-2</v>
      </c>
      <c r="W308" s="1"/>
    </row>
    <row r="309" spans="1:23" x14ac:dyDescent="0.3">
      <c r="A309" s="8"/>
      <c r="B309">
        <f t="shared" si="79"/>
        <v>26.800000000000111</v>
      </c>
      <c r="C309">
        <f t="shared" si="64"/>
        <v>0</v>
      </c>
      <c r="D309">
        <f t="shared" si="65"/>
        <v>254.64790894703248</v>
      </c>
      <c r="E309" s="2">
        <f t="shared" si="66"/>
        <v>-352.05762848491884</v>
      </c>
      <c r="F309">
        <f t="shared" si="67"/>
        <v>-19098.593171027438</v>
      </c>
      <c r="G309">
        <f t="shared" si="68"/>
        <v>6407.4488384254837</v>
      </c>
      <c r="H309">
        <f t="shared" si="69"/>
        <v>4634.5919428359639</v>
      </c>
      <c r="I309" s="2">
        <f t="shared" si="72"/>
        <v>7907.8975141082929</v>
      </c>
      <c r="J309" s="43">
        <f t="shared" si="73"/>
        <v>434.49986341254618</v>
      </c>
      <c r="K309">
        <f t="shared" si="74"/>
        <v>19.665327794288217</v>
      </c>
      <c r="L309">
        <f t="shared" si="75"/>
        <v>3.3766016130302778E-2</v>
      </c>
      <c r="M309" s="43">
        <f t="shared" si="76"/>
        <v>19.665414760140212</v>
      </c>
      <c r="N309" s="6">
        <f t="shared" si="70"/>
        <v>-5.2414533061463753E-6</v>
      </c>
      <c r="O309" s="4">
        <f>SUM($N$41:N309)*0.1+$N$8</f>
        <v>-1.2690804805870515E-5</v>
      </c>
      <c r="P309" s="4">
        <f>SUM($O$41:O309)+0</f>
        <v>8.0599922573667843E-3</v>
      </c>
      <c r="Q309" s="6">
        <f t="shared" si="71"/>
        <v>-3.79121205240653E-6</v>
      </c>
      <c r="R309" s="4">
        <f>SUM($Q$41:Q309)*0.1+$T$8</f>
        <v>-2.4736856301378832E-5</v>
      </c>
      <c r="S309" s="4">
        <f>SUM($R$41:R309)+0</f>
        <v>8.6325796583794235E-3</v>
      </c>
      <c r="T309">
        <f t="shared" si="77"/>
        <v>2.7802312606971598E-5</v>
      </c>
      <c r="U309">
        <f t="shared" si="78"/>
        <v>1.1810372845388021E-2</v>
      </c>
      <c r="W309" s="1"/>
    </row>
    <row r="310" spans="1:23" x14ac:dyDescent="0.3">
      <c r="A310" s="8"/>
      <c r="B310">
        <f t="shared" si="79"/>
        <v>26.900000000000112</v>
      </c>
      <c r="C310">
        <f t="shared" si="64"/>
        <v>0</v>
      </c>
      <c r="D310">
        <f t="shared" si="65"/>
        <v>254.64790894703248</v>
      </c>
      <c r="E310" s="2">
        <f t="shared" si="66"/>
        <v>-352.05762848491884</v>
      </c>
      <c r="F310">
        <f t="shared" si="67"/>
        <v>-19098.593171027438</v>
      </c>
      <c r="G310">
        <f t="shared" si="68"/>
        <v>6372.2430755769919</v>
      </c>
      <c r="H310">
        <f t="shared" si="69"/>
        <v>4609.1271519412612</v>
      </c>
      <c r="I310" s="2">
        <f t="shared" si="72"/>
        <v>7864.4475277670381</v>
      </c>
      <c r="J310" s="43">
        <f t="shared" si="73"/>
        <v>434.49986341254618</v>
      </c>
      <c r="K310">
        <f t="shared" si="74"/>
        <v>19.55727654267125</v>
      </c>
      <c r="L310">
        <f t="shared" si="75"/>
        <v>3.3766016130302778E-2</v>
      </c>
      <c r="M310" s="43">
        <f t="shared" si="76"/>
        <v>19.557363988995423</v>
      </c>
      <c r="N310" s="6">
        <f t="shared" si="70"/>
        <v>-5.2126541121565601E-6</v>
      </c>
      <c r="O310" s="4">
        <f>SUM($N$41:N310)*0.1+$N$8</f>
        <v>-1.3212070217086169E-5</v>
      </c>
      <c r="P310" s="4">
        <f>SUM($O$41:O310)+0</f>
        <v>8.0467801871496984E-3</v>
      </c>
      <c r="Q310" s="6">
        <f t="shared" si="71"/>
        <v>-3.7703812169537472E-6</v>
      </c>
      <c r="R310" s="4">
        <f>SUM($Q$41:Q310)*0.1+$T$8</f>
        <v>-2.5113894423074208E-5</v>
      </c>
      <c r="S310" s="4">
        <f>SUM($R$41:R310)+0</f>
        <v>8.6074657639563495E-3</v>
      </c>
      <c r="T310">
        <f t="shared" si="77"/>
        <v>2.8377217843096128E-5</v>
      </c>
      <c r="U310">
        <f t="shared" si="78"/>
        <v>1.178300209021392E-2</v>
      </c>
      <c r="W310" s="1"/>
    </row>
    <row r="311" spans="1:23" x14ac:dyDescent="0.3">
      <c r="A311" s="8"/>
      <c r="B311">
        <f t="shared" si="79"/>
        <v>27.000000000000114</v>
      </c>
      <c r="C311">
        <f t="shared" si="64"/>
        <v>0</v>
      </c>
      <c r="D311">
        <f t="shared" si="65"/>
        <v>254.64790894703248</v>
      </c>
      <c r="E311" s="2">
        <f t="shared" si="66"/>
        <v>-352.05762848491884</v>
      </c>
      <c r="F311">
        <f t="shared" si="67"/>
        <v>-19098.593171027438</v>
      </c>
      <c r="G311">
        <f t="shared" si="68"/>
        <v>6337.0373127284993</v>
      </c>
      <c r="H311">
        <f t="shared" si="69"/>
        <v>4583.6623610465576</v>
      </c>
      <c r="I311" s="2">
        <f t="shared" si="72"/>
        <v>7820.9975414257833</v>
      </c>
      <c r="J311" s="43">
        <f t="shared" si="73"/>
        <v>434.49986341254618</v>
      </c>
      <c r="K311">
        <f t="shared" si="74"/>
        <v>19.44922529105428</v>
      </c>
      <c r="L311">
        <f t="shared" si="75"/>
        <v>3.3766016130302778E-2</v>
      </c>
      <c r="M311" s="43">
        <f t="shared" si="76"/>
        <v>19.449313223189176</v>
      </c>
      <c r="N311" s="6">
        <f t="shared" si="70"/>
        <v>-5.1838549181667441E-6</v>
      </c>
      <c r="O311" s="4">
        <f>SUM($N$41:N311)*0.1+$N$8</f>
        <v>-1.373045570890285E-5</v>
      </c>
      <c r="P311" s="4">
        <f>SUM($O$41:O311)+0</f>
        <v>8.0330497314407955E-3</v>
      </c>
      <c r="Q311" s="6">
        <f t="shared" si="71"/>
        <v>-3.7495503815009636E-6</v>
      </c>
      <c r="R311" s="4">
        <f>SUM($Q$41:Q311)*0.1+$T$8</f>
        <v>-2.54888494612243E-5</v>
      </c>
      <c r="S311" s="4">
        <f>SUM($R$41:R311)+0</f>
        <v>8.5819769144951253E-3</v>
      </c>
      <c r="T311">
        <f t="shared" si="77"/>
        <v>2.8951802376209621E-5</v>
      </c>
      <c r="U311">
        <f t="shared" si="78"/>
        <v>1.1755008113511801E-2</v>
      </c>
      <c r="W311" s="1"/>
    </row>
    <row r="312" spans="1:23" x14ac:dyDescent="0.3">
      <c r="A312" s="8"/>
      <c r="B312">
        <f t="shared" si="79"/>
        <v>27.100000000000115</v>
      </c>
      <c r="C312">
        <f t="shared" si="64"/>
        <v>0</v>
      </c>
      <c r="D312">
        <f t="shared" si="65"/>
        <v>254.64790894703248</v>
      </c>
      <c r="E312" s="2">
        <f t="shared" si="66"/>
        <v>-352.05762848491884</v>
      </c>
      <c r="F312">
        <f t="shared" si="67"/>
        <v>-19098.593171027438</v>
      </c>
      <c r="G312">
        <f t="shared" si="68"/>
        <v>6301.8315498800075</v>
      </c>
      <c r="H312">
        <f t="shared" si="69"/>
        <v>4558.1975701518531</v>
      </c>
      <c r="I312" s="2">
        <f t="shared" si="72"/>
        <v>7777.5475550845276</v>
      </c>
      <c r="J312" s="43">
        <f t="shared" si="73"/>
        <v>434.49986341254618</v>
      </c>
      <c r="K312">
        <f t="shared" si="74"/>
        <v>19.341174039437309</v>
      </c>
      <c r="L312">
        <f t="shared" si="75"/>
        <v>3.3766016130302778E-2</v>
      </c>
      <c r="M312" s="43">
        <f t="shared" si="76"/>
        <v>19.341262462810942</v>
      </c>
      <c r="N312" s="6">
        <f t="shared" si="70"/>
        <v>-5.1550557241769281E-6</v>
      </c>
      <c r="O312" s="4">
        <f>SUM($N$41:N312)*0.1+$N$8</f>
        <v>-1.4245961281320539E-5</v>
      </c>
      <c r="P312" s="4">
        <f>SUM($O$41:O312)+0</f>
        <v>8.0188037701594758E-3</v>
      </c>
      <c r="Q312" s="6">
        <f t="shared" si="71"/>
        <v>-3.7287195460481796E-6</v>
      </c>
      <c r="R312" s="4">
        <f>SUM($Q$41:Q312)*0.1+$T$8</f>
        <v>-2.5861721415829122E-5</v>
      </c>
      <c r="S312" s="4">
        <f>SUM($R$41:R312)+0</f>
        <v>8.5561151930792969E-3</v>
      </c>
      <c r="T312">
        <f t="shared" si="77"/>
        <v>2.9525853881282392E-5</v>
      </c>
      <c r="U312">
        <f t="shared" si="78"/>
        <v>1.172639420715363E-2</v>
      </c>
      <c r="W312" s="1"/>
    </row>
    <row r="313" spans="1:23" x14ac:dyDescent="0.3">
      <c r="A313" s="8"/>
      <c r="B313">
        <f t="shared" si="79"/>
        <v>27.200000000000117</v>
      </c>
      <c r="C313">
        <f t="shared" si="64"/>
        <v>0</v>
      </c>
      <c r="D313">
        <f t="shared" si="65"/>
        <v>254.64790894703248</v>
      </c>
      <c r="E313" s="2">
        <f t="shared" si="66"/>
        <v>-352.05762848491884</v>
      </c>
      <c r="F313">
        <f t="shared" si="67"/>
        <v>-19098.593171027438</v>
      </c>
      <c r="G313">
        <f t="shared" si="68"/>
        <v>6266.6257870315148</v>
      </c>
      <c r="H313">
        <f t="shared" si="69"/>
        <v>4532.7327792571505</v>
      </c>
      <c r="I313" s="2">
        <f t="shared" si="72"/>
        <v>7734.0975687432729</v>
      </c>
      <c r="J313" s="43">
        <f t="shared" si="73"/>
        <v>434.49986341254618</v>
      </c>
      <c r="K313">
        <f t="shared" si="74"/>
        <v>19.233122787820339</v>
      </c>
      <c r="L313">
        <f t="shared" si="75"/>
        <v>3.3766016130302778E-2</v>
      </c>
      <c r="M313" s="43">
        <f t="shared" si="76"/>
        <v>19.233211707952208</v>
      </c>
      <c r="N313" s="6">
        <f t="shared" si="70"/>
        <v>-5.1262565301871121E-6</v>
      </c>
      <c r="O313" s="4">
        <f>SUM($N$41:N313)*0.1+$N$8</f>
        <v>-1.4758586934339255E-5</v>
      </c>
      <c r="P313" s="4">
        <f>SUM($O$41:O313)+0</f>
        <v>8.004045183225136E-3</v>
      </c>
      <c r="Q313" s="6">
        <f t="shared" si="71"/>
        <v>-3.7078887105953968E-6</v>
      </c>
      <c r="R313" s="4">
        <f>SUM($Q$41:Q313)*0.1+$T$8</f>
        <v>-2.6232510286888661E-5</v>
      </c>
      <c r="S313" s="4">
        <f>SUM($R$41:R313)+0</f>
        <v>8.5298826827924085E-3</v>
      </c>
      <c r="T313">
        <f t="shared" si="77"/>
        <v>3.0099177468000166E-5</v>
      </c>
      <c r="U313">
        <f t="shared" si="78"/>
        <v>1.1697163668056941E-2</v>
      </c>
      <c r="W313" s="1"/>
    </row>
    <row r="314" spans="1:23" x14ac:dyDescent="0.3">
      <c r="A314" s="8"/>
      <c r="B314">
        <f t="shared" si="79"/>
        <v>27.300000000000118</v>
      </c>
      <c r="C314">
        <f t="shared" si="64"/>
        <v>0</v>
      </c>
      <c r="D314">
        <f t="shared" si="65"/>
        <v>254.64790894703248</v>
      </c>
      <c r="E314" s="2">
        <f t="shared" si="66"/>
        <v>-352.05762848491884</v>
      </c>
      <c r="F314">
        <f t="shared" si="67"/>
        <v>-19098.593171027438</v>
      </c>
      <c r="G314">
        <f t="shared" si="68"/>
        <v>6231.4200241830222</v>
      </c>
      <c r="H314">
        <f t="shared" si="69"/>
        <v>4507.2679883624469</v>
      </c>
      <c r="I314" s="2">
        <f t="shared" si="72"/>
        <v>7690.6475824020181</v>
      </c>
      <c r="J314" s="43">
        <f t="shared" si="73"/>
        <v>434.49986341254618</v>
      </c>
      <c r="K314">
        <f t="shared" si="74"/>
        <v>19.125071536203372</v>
      </c>
      <c r="L314">
        <f t="shared" si="75"/>
        <v>3.3766016130302778E-2</v>
      </c>
      <c r="M314" s="43">
        <f t="shared" si="76"/>
        <v>19.125160958706527</v>
      </c>
      <c r="N314" s="6">
        <f t="shared" si="70"/>
        <v>-5.0974573361972961E-6</v>
      </c>
      <c r="O314" s="4">
        <f>SUM($N$41:N314)*0.1+$N$8</f>
        <v>-1.5268332667958979E-5</v>
      </c>
      <c r="P314" s="4">
        <f>SUM($O$41:O314)+0</f>
        <v>7.9887768505571763E-3</v>
      </c>
      <c r="Q314" s="6">
        <f t="shared" si="71"/>
        <v>-3.6870578751426132E-6</v>
      </c>
      <c r="R314" s="4">
        <f>SUM($Q$41:Q314)*0.1+$T$8</f>
        <v>-2.6601216074402929E-5</v>
      </c>
      <c r="S314" s="4">
        <f>SUM($R$41:R314)+0</f>
        <v>8.5032814667180059E-3</v>
      </c>
      <c r="T314">
        <f t="shared" si="77"/>
        <v>3.0671594009710945E-5</v>
      </c>
      <c r="U314">
        <f t="shared" si="78"/>
        <v>1.1667319798061085E-2</v>
      </c>
      <c r="W314" s="1"/>
    </row>
    <row r="315" spans="1:23" x14ac:dyDescent="0.3">
      <c r="A315" s="8"/>
      <c r="B315">
        <f t="shared" si="79"/>
        <v>27.400000000000119</v>
      </c>
      <c r="C315">
        <f t="shared" si="64"/>
        <v>0</v>
      </c>
      <c r="D315">
        <f t="shared" si="65"/>
        <v>254.64790894703248</v>
      </c>
      <c r="E315" s="2">
        <f t="shared" si="66"/>
        <v>-352.05762848491884</v>
      </c>
      <c r="F315">
        <f t="shared" si="67"/>
        <v>-19098.593171027438</v>
      </c>
      <c r="G315">
        <f t="shared" si="68"/>
        <v>6196.2142613345295</v>
      </c>
      <c r="H315">
        <f t="shared" si="69"/>
        <v>4481.8031974677424</v>
      </c>
      <c r="I315" s="2">
        <f t="shared" si="72"/>
        <v>7647.1975960607615</v>
      </c>
      <c r="J315" s="43">
        <f t="shared" si="73"/>
        <v>434.49986341254618</v>
      </c>
      <c r="K315">
        <f t="shared" si="74"/>
        <v>19.017020284586398</v>
      </c>
      <c r="L315">
        <f t="shared" si="75"/>
        <v>3.3766016130302778E-2</v>
      </c>
      <c r="M315" s="43">
        <f t="shared" si="76"/>
        <v>19.017110215169559</v>
      </c>
      <c r="N315" s="6">
        <f t="shared" si="70"/>
        <v>-5.0686581422074801E-6</v>
      </c>
      <c r="O315" s="4">
        <f>SUM($N$41:N315)*0.1+$N$8</f>
        <v>-1.5775198482179731E-5</v>
      </c>
      <c r="P315" s="4">
        <f>SUM($O$41:O315)+0</f>
        <v>7.9730016520749968E-3</v>
      </c>
      <c r="Q315" s="6">
        <f t="shared" si="71"/>
        <v>-3.6662270396898288E-6</v>
      </c>
      <c r="R315" s="4">
        <f>SUM($Q$41:Q315)*0.1+$T$8</f>
        <v>-2.6967838778371915E-5</v>
      </c>
      <c r="S315" s="4">
        <f>SUM($R$41:R315)+0</f>
        <v>8.4763136279396335E-3</v>
      </c>
      <c r="T315">
        <f t="shared" si="77"/>
        <v>3.1242938650652339E-5</v>
      </c>
      <c r="U315">
        <f t="shared" si="78"/>
        <v>1.1636865903806994E-2</v>
      </c>
      <c r="W315" s="1"/>
    </row>
    <row r="316" spans="1:23" x14ac:dyDescent="0.3">
      <c r="A316" s="8"/>
      <c r="B316">
        <f t="shared" si="79"/>
        <v>27.500000000000121</v>
      </c>
      <c r="C316">
        <f t="shared" si="64"/>
        <v>0</v>
      </c>
      <c r="D316">
        <f t="shared" si="65"/>
        <v>254.64790894703248</v>
      </c>
      <c r="E316" s="2">
        <f t="shared" si="66"/>
        <v>-352.05762848491884</v>
      </c>
      <c r="F316">
        <f t="shared" si="67"/>
        <v>-19098.593171027438</v>
      </c>
      <c r="G316">
        <f t="shared" si="68"/>
        <v>6161.0084984860378</v>
      </c>
      <c r="H316">
        <f t="shared" si="69"/>
        <v>4456.3384065730388</v>
      </c>
      <c r="I316" s="2">
        <f t="shared" si="72"/>
        <v>7603.7476097195067</v>
      </c>
      <c r="J316" s="43">
        <f t="shared" si="73"/>
        <v>434.49986341254618</v>
      </c>
      <c r="K316">
        <f t="shared" si="74"/>
        <v>18.908969032969427</v>
      </c>
      <c r="L316">
        <f t="shared" si="75"/>
        <v>3.3766016130302778E-2</v>
      </c>
      <c r="M316" s="43">
        <f t="shared" si="76"/>
        <v>18.909059477439186</v>
      </c>
      <c r="N316" s="6">
        <f t="shared" si="70"/>
        <v>-5.039858948217665E-6</v>
      </c>
      <c r="O316" s="4">
        <f>SUM($N$41:N316)*0.1+$N$8</f>
        <v>-1.6279184377001498E-5</v>
      </c>
      <c r="P316" s="4">
        <f>SUM($O$41:O316)+0</f>
        <v>7.9567224676979961E-3</v>
      </c>
      <c r="Q316" s="6">
        <f t="shared" si="71"/>
        <v>-3.6453962042370456E-6</v>
      </c>
      <c r="R316" s="4">
        <f>SUM($Q$41:Q316)*0.1+$T$8</f>
        <v>-2.733237839879563E-5</v>
      </c>
      <c r="S316" s="4">
        <f>SUM($R$41:R316)+0</f>
        <v>8.4489812495408372E-3</v>
      </c>
      <c r="T316">
        <f t="shared" si="77"/>
        <v>3.1813059471156801E-5</v>
      </c>
      <c r="U316">
        <f t="shared" si="78"/>
        <v>1.1605805296620426E-2</v>
      </c>
      <c r="W316" s="1"/>
    </row>
    <row r="317" spans="1:23" x14ac:dyDescent="0.3">
      <c r="A317" s="8"/>
      <c r="B317">
        <f t="shared" si="79"/>
        <v>27.600000000000122</v>
      </c>
      <c r="C317">
        <f t="shared" si="64"/>
        <v>0</v>
      </c>
      <c r="D317">
        <f t="shared" si="65"/>
        <v>254.64790894703248</v>
      </c>
      <c r="E317" s="2">
        <f t="shared" si="66"/>
        <v>-352.05762848491884</v>
      </c>
      <c r="F317">
        <f t="shared" si="67"/>
        <v>-19098.593171027438</v>
      </c>
      <c r="G317">
        <f t="shared" si="68"/>
        <v>6125.8027356375451</v>
      </c>
      <c r="H317">
        <f t="shared" si="69"/>
        <v>4430.8736156783361</v>
      </c>
      <c r="I317" s="2">
        <f t="shared" si="72"/>
        <v>7560.297623378252</v>
      </c>
      <c r="J317" s="43">
        <f t="shared" si="73"/>
        <v>434.49986341254618</v>
      </c>
      <c r="K317">
        <f t="shared" si="74"/>
        <v>18.800917781352457</v>
      </c>
      <c r="L317">
        <f t="shared" si="75"/>
        <v>3.3766016130302778E-2</v>
      </c>
      <c r="M317" s="43">
        <f t="shared" si="76"/>
        <v>18.801008745615508</v>
      </c>
      <c r="N317" s="6">
        <f t="shared" si="70"/>
        <v>-5.011059754227849E-6</v>
      </c>
      <c r="O317" s="4">
        <f>SUM($N$41:N317)*0.1+$N$8</f>
        <v>-1.6780290352424285E-5</v>
      </c>
      <c r="P317" s="4">
        <f>SUM($O$41:O317)+0</f>
        <v>7.9399421773455724E-3</v>
      </c>
      <c r="Q317" s="6">
        <f t="shared" si="71"/>
        <v>-3.6245653687842624E-6</v>
      </c>
      <c r="R317" s="4">
        <f>SUM($Q$41:Q317)*0.1+$T$8</f>
        <v>-2.7694834935674048E-5</v>
      </c>
      <c r="S317" s="4">
        <f>SUM($R$41:R317)+0</f>
        <v>8.4212864146051628E-3</v>
      </c>
      <c r="T317">
        <f t="shared" si="77"/>
        <v>3.2381816292881028E-5</v>
      </c>
      <c r="U317">
        <f t="shared" si="78"/>
        <v>1.1574141292398527E-2</v>
      </c>
      <c r="W317" s="1"/>
    </row>
    <row r="318" spans="1:23" x14ac:dyDescent="0.3">
      <c r="A318" s="8"/>
      <c r="B318">
        <f t="shared" si="79"/>
        <v>27.700000000000124</v>
      </c>
      <c r="C318">
        <f t="shared" si="64"/>
        <v>0</v>
      </c>
      <c r="D318">
        <f t="shared" si="65"/>
        <v>254.64790894703248</v>
      </c>
      <c r="E318" s="2">
        <f t="shared" si="66"/>
        <v>-352.05762848491884</v>
      </c>
      <c r="F318">
        <f t="shared" si="67"/>
        <v>-19098.593171027438</v>
      </c>
      <c r="G318">
        <f t="shared" si="68"/>
        <v>6090.5969727890533</v>
      </c>
      <c r="H318">
        <f t="shared" si="69"/>
        <v>4405.4088247836316</v>
      </c>
      <c r="I318" s="2">
        <f t="shared" si="72"/>
        <v>7516.8476370369963</v>
      </c>
      <c r="J318" s="43">
        <f t="shared" si="73"/>
        <v>434.49986341254618</v>
      </c>
      <c r="K318">
        <f t="shared" si="74"/>
        <v>18.692866529735486</v>
      </c>
      <c r="L318">
        <f t="shared" si="75"/>
        <v>3.3766016130302778E-2</v>
      </c>
      <c r="M318" s="43">
        <f t="shared" si="76"/>
        <v>18.692958019800962</v>
      </c>
      <c r="N318" s="6">
        <f t="shared" si="70"/>
        <v>-4.9822605602380338E-6</v>
      </c>
      <c r="O318" s="4">
        <f>SUM($N$41:N318)*0.1+$N$8</f>
        <v>-1.7278516408448094E-5</v>
      </c>
      <c r="P318" s="4">
        <f>SUM($O$41:O318)+0</f>
        <v>7.9226636609371244E-3</v>
      </c>
      <c r="Q318" s="6">
        <f t="shared" si="71"/>
        <v>-3.6037345333314784E-6</v>
      </c>
      <c r="R318" s="4">
        <f>SUM($Q$41:Q318)*0.1+$T$8</f>
        <v>-2.8055208389007197E-5</v>
      </c>
      <c r="S318" s="4">
        <f>SUM($R$41:R318)+0</f>
        <v>8.3932312062161563E-3</v>
      </c>
      <c r="T318">
        <f t="shared" si="77"/>
        <v>3.2949079608201954E-5</v>
      </c>
      <c r="U318">
        <f t="shared" si="78"/>
        <v>1.1541877211499626E-2</v>
      </c>
      <c r="W318" s="1"/>
    </row>
    <row r="319" spans="1:23" x14ac:dyDescent="0.3">
      <c r="A319" s="8"/>
      <c r="B319">
        <f t="shared" si="79"/>
        <v>27.800000000000125</v>
      </c>
      <c r="C319">
        <f t="shared" si="64"/>
        <v>0</v>
      </c>
      <c r="D319">
        <f t="shared" si="65"/>
        <v>254.64790894703248</v>
      </c>
      <c r="E319" s="2">
        <f t="shared" si="66"/>
        <v>-352.05762848491884</v>
      </c>
      <c r="F319">
        <f t="shared" si="67"/>
        <v>-19098.593171027438</v>
      </c>
      <c r="G319">
        <f t="shared" si="68"/>
        <v>6055.3912099405607</v>
      </c>
      <c r="H319">
        <f t="shared" si="69"/>
        <v>4379.9440338889281</v>
      </c>
      <c r="I319" s="2">
        <f t="shared" si="72"/>
        <v>7473.3976506957406</v>
      </c>
      <c r="J319" s="43">
        <f t="shared" si="73"/>
        <v>434.49986341254618</v>
      </c>
      <c r="K319">
        <f t="shared" si="74"/>
        <v>18.584815278118516</v>
      </c>
      <c r="L319">
        <f t="shared" si="75"/>
        <v>3.3766016130302778E-2</v>
      </c>
      <c r="M319" s="43">
        <f t="shared" si="76"/>
        <v>18.584907300100351</v>
      </c>
      <c r="N319" s="6">
        <f t="shared" si="70"/>
        <v>-4.9534613662482178E-6</v>
      </c>
      <c r="O319" s="4">
        <f>SUM($N$41:N319)*0.1+$N$8</f>
        <v>-1.777386254507291E-5</v>
      </c>
      <c r="P319" s="4">
        <f>SUM($O$41:O319)+0</f>
        <v>7.9048897983920521E-3</v>
      </c>
      <c r="Q319" s="6">
        <f t="shared" si="71"/>
        <v>-3.5829036978786948E-6</v>
      </c>
      <c r="R319" s="4">
        <f>SUM($Q$41:Q319)*0.1+$T$8</f>
        <v>-2.8413498758795061E-5</v>
      </c>
      <c r="S319" s="4">
        <f>SUM($R$41:R319)+0</f>
        <v>8.3648177074573619E-3</v>
      </c>
      <c r="T319">
        <f t="shared" si="77"/>
        <v>3.3514729619783507E-5</v>
      </c>
      <c r="U319">
        <f t="shared" si="78"/>
        <v>1.1509016378636142E-2</v>
      </c>
      <c r="W319" s="1"/>
    </row>
    <row r="320" spans="1:23" x14ac:dyDescent="0.3">
      <c r="A320" s="8"/>
      <c r="B320">
        <f t="shared" si="79"/>
        <v>27.900000000000126</v>
      </c>
      <c r="C320">
        <f t="shared" si="64"/>
        <v>0</v>
      </c>
      <c r="D320">
        <f t="shared" si="65"/>
        <v>254.64790894703248</v>
      </c>
      <c r="E320" s="2">
        <f t="shared" si="66"/>
        <v>-352.05762848491884</v>
      </c>
      <c r="F320">
        <f t="shared" si="67"/>
        <v>-19098.593171027438</v>
      </c>
      <c r="G320">
        <f t="shared" si="68"/>
        <v>6020.185447092068</v>
      </c>
      <c r="H320">
        <f t="shared" si="69"/>
        <v>4354.4792429942236</v>
      </c>
      <c r="I320" s="2">
        <f t="shared" si="72"/>
        <v>7429.9476643544849</v>
      </c>
      <c r="J320" s="43">
        <f t="shared" si="73"/>
        <v>434.49986341254618</v>
      </c>
      <c r="K320">
        <f t="shared" si="74"/>
        <v>18.476764026501542</v>
      </c>
      <c r="L320">
        <f t="shared" si="75"/>
        <v>3.3766016130302778E-2</v>
      </c>
      <c r="M320" s="43">
        <f t="shared" si="76"/>
        <v>18.476856586620933</v>
      </c>
      <c r="N320" s="6">
        <f t="shared" si="70"/>
        <v>-4.9246621722584018E-6</v>
      </c>
      <c r="O320" s="4">
        <f>SUM($N$41:N320)*0.1+$N$8</f>
        <v>-1.8266328762298754E-5</v>
      </c>
      <c r="P320" s="4">
        <f>SUM($O$41:O320)+0</f>
        <v>7.8866234696297541E-3</v>
      </c>
      <c r="Q320" s="6">
        <f t="shared" si="71"/>
        <v>-3.5620728624259104E-6</v>
      </c>
      <c r="R320" s="4">
        <f>SUM($Q$41:Q320)*0.1+$T$8</f>
        <v>-2.8769706045037656E-5</v>
      </c>
      <c r="S320" s="4">
        <f>SUM($R$41:R320)+0</f>
        <v>8.3360480014123238E-3</v>
      </c>
      <c r="T320">
        <f t="shared" si="77"/>
        <v>3.407865537796729E-5</v>
      </c>
      <c r="U320">
        <f t="shared" si="78"/>
        <v>1.1475562122770512E-2</v>
      </c>
      <c r="W320" s="1"/>
    </row>
    <row r="321" spans="1:23" x14ac:dyDescent="0.3">
      <c r="A321" s="8"/>
      <c r="B321">
        <f t="shared" si="79"/>
        <v>28.000000000000128</v>
      </c>
      <c r="C321">
        <f t="shared" si="64"/>
        <v>0</v>
      </c>
      <c r="D321">
        <f t="shared" si="65"/>
        <v>254.64790894703248</v>
      </c>
      <c r="E321" s="2">
        <f t="shared" si="66"/>
        <v>-352.05762848491884</v>
      </c>
      <c r="F321">
        <f t="shared" si="67"/>
        <v>-19098.593171027438</v>
      </c>
      <c r="G321">
        <f t="shared" si="68"/>
        <v>5984.9796842435753</v>
      </c>
      <c r="H321">
        <f t="shared" si="69"/>
        <v>4329.0144520995218</v>
      </c>
      <c r="I321" s="2">
        <f t="shared" si="72"/>
        <v>7386.4976780132301</v>
      </c>
      <c r="J321" s="43">
        <f t="shared" si="73"/>
        <v>434.49986341254618</v>
      </c>
      <c r="K321">
        <f t="shared" si="74"/>
        <v>18.368712774884575</v>
      </c>
      <c r="L321">
        <f t="shared" si="75"/>
        <v>3.3766016130302778E-2</v>
      </c>
      <c r="M321" s="43">
        <f t="shared" si="76"/>
        <v>18.368805879472504</v>
      </c>
      <c r="N321" s="6">
        <f t="shared" si="70"/>
        <v>-4.8958629782685858E-6</v>
      </c>
      <c r="O321" s="4">
        <f>SUM($N$41:N321)*0.1+$N$8</f>
        <v>-1.8755915060125613E-5</v>
      </c>
      <c r="P321" s="4">
        <f>SUM($O$41:O321)+0</f>
        <v>7.8678675545696287E-3</v>
      </c>
      <c r="Q321" s="6">
        <f t="shared" si="71"/>
        <v>-3.5412420269731285E-6</v>
      </c>
      <c r="R321" s="4">
        <f>SUM($Q$41:Q321)*0.1+$T$8</f>
        <v>-2.9123830247734968E-5</v>
      </c>
      <c r="S321" s="4">
        <f>SUM($R$41:R321)+0</f>
        <v>8.3069241711645897E-3</v>
      </c>
      <c r="T321">
        <f t="shared" si="77"/>
        <v>3.464075400509534E-5</v>
      </c>
      <c r="U321">
        <f t="shared" si="78"/>
        <v>1.1441517777014026E-2</v>
      </c>
      <c r="W321" s="1"/>
    </row>
    <row r="322" spans="1:23" x14ac:dyDescent="0.3">
      <c r="A322" s="8"/>
      <c r="B322">
        <f t="shared" si="79"/>
        <v>28.100000000000129</v>
      </c>
      <c r="C322">
        <f t="shared" si="64"/>
        <v>0</v>
      </c>
      <c r="D322">
        <f t="shared" si="65"/>
        <v>254.64790894703248</v>
      </c>
      <c r="E322" s="2">
        <f t="shared" si="66"/>
        <v>-352.05762848491884</v>
      </c>
      <c r="F322">
        <f t="shared" si="67"/>
        <v>-19098.593171027438</v>
      </c>
      <c r="G322">
        <f t="shared" si="68"/>
        <v>5949.7739213950827</v>
      </c>
      <c r="H322">
        <f t="shared" si="69"/>
        <v>4303.5496612048173</v>
      </c>
      <c r="I322" s="2">
        <f t="shared" si="72"/>
        <v>7343.0476916719745</v>
      </c>
      <c r="J322" s="43">
        <f t="shared" si="73"/>
        <v>434.49986341254618</v>
      </c>
      <c r="K322">
        <f t="shared" si="74"/>
        <v>18.260661523267601</v>
      </c>
      <c r="L322">
        <f t="shared" si="75"/>
        <v>3.3766016130302778E-2</v>
      </c>
      <c r="M322" s="43">
        <f t="shared" si="76"/>
        <v>18.260755178767436</v>
      </c>
      <c r="N322" s="6">
        <f t="shared" si="70"/>
        <v>-4.867063784278769E-6</v>
      </c>
      <c r="O322" s="4">
        <f>SUM($N$41:N322)*0.1+$N$8</f>
        <v>-1.9242621438553485E-5</v>
      </c>
      <c r="P322" s="4">
        <f>SUM($O$41:O322)+0</f>
        <v>7.8486249331310744E-3</v>
      </c>
      <c r="Q322" s="6">
        <f t="shared" si="71"/>
        <v>-3.5204111915203445E-6</v>
      </c>
      <c r="R322" s="4">
        <f>SUM($Q$41:Q322)*0.1+$T$8</f>
        <v>-2.9475871366886996E-5</v>
      </c>
      <c r="S322" s="4">
        <f>SUM($R$41:R322)+0</f>
        <v>8.277448299797702E-3</v>
      </c>
      <c r="T322">
        <f t="shared" si="77"/>
        <v>3.5200929997156991E-5</v>
      </c>
      <c r="U322">
        <f t="shared" si="78"/>
        <v>1.1406886678528487E-2</v>
      </c>
      <c r="W322" s="1"/>
    </row>
    <row r="323" spans="1:23" x14ac:dyDescent="0.3">
      <c r="A323" s="8"/>
      <c r="B323">
        <f t="shared" si="79"/>
        <v>28.200000000000131</v>
      </c>
      <c r="C323">
        <f t="shared" si="64"/>
        <v>0</v>
      </c>
      <c r="D323">
        <f t="shared" si="65"/>
        <v>254.64790894703248</v>
      </c>
      <c r="E323" s="2">
        <f t="shared" si="66"/>
        <v>-352.05762848491884</v>
      </c>
      <c r="F323">
        <f t="shared" si="67"/>
        <v>-19098.593171027438</v>
      </c>
      <c r="G323">
        <f t="shared" si="68"/>
        <v>5914.5681585465909</v>
      </c>
      <c r="H323">
        <f t="shared" si="69"/>
        <v>4278.0848703101137</v>
      </c>
      <c r="I323" s="2">
        <f t="shared" si="72"/>
        <v>7299.5977053307206</v>
      </c>
      <c r="J323" s="43">
        <f t="shared" si="73"/>
        <v>434.49986341254618</v>
      </c>
      <c r="K323">
        <f t="shared" si="74"/>
        <v>18.152610271650634</v>
      </c>
      <c r="L323">
        <f t="shared" si="75"/>
        <v>3.3766016130302778E-2</v>
      </c>
      <c r="M323" s="43">
        <f t="shared" si="76"/>
        <v>18.152704484620799</v>
      </c>
      <c r="N323" s="6">
        <f t="shared" si="70"/>
        <v>-4.8382645902889539E-6</v>
      </c>
      <c r="O323" s="4">
        <f>SUM($N$41:N323)*0.1+$N$8</f>
        <v>-1.9726447897582386E-5</v>
      </c>
      <c r="P323" s="4">
        <f>SUM($O$41:O323)+0</f>
        <v>7.8288984852334913E-3</v>
      </c>
      <c r="Q323" s="6">
        <f t="shared" si="71"/>
        <v>-3.4995803560675609E-6</v>
      </c>
      <c r="R323" s="4">
        <f>SUM($Q$41:Q323)*0.1+$T$8</f>
        <v>-2.9825829402493754E-5</v>
      </c>
      <c r="S323" s="4">
        <f>SUM($R$41:R323)+0</f>
        <v>8.2476224703952085E-3</v>
      </c>
      <c r="T323">
        <f t="shared" si="77"/>
        <v>3.5759094594280394E-5</v>
      </c>
      <c r="U323">
        <f t="shared" si="78"/>
        <v>1.1371672168430604E-2</v>
      </c>
      <c r="W323" s="1"/>
    </row>
    <row r="324" spans="1:23" x14ac:dyDescent="0.3">
      <c r="A324" s="8"/>
      <c r="B324">
        <f t="shared" si="79"/>
        <v>28.300000000000132</v>
      </c>
      <c r="C324">
        <f t="shared" si="64"/>
        <v>0</v>
      </c>
      <c r="D324">
        <f t="shared" si="65"/>
        <v>254.64790894703248</v>
      </c>
      <c r="E324" s="2">
        <f t="shared" si="66"/>
        <v>-352.05762848491884</v>
      </c>
      <c r="F324">
        <f t="shared" si="67"/>
        <v>-19098.593171027438</v>
      </c>
      <c r="G324">
        <f t="shared" si="68"/>
        <v>5879.3623956980991</v>
      </c>
      <c r="H324">
        <f t="shared" si="69"/>
        <v>4252.6200794154111</v>
      </c>
      <c r="I324" s="2">
        <f t="shared" si="72"/>
        <v>7256.1477189894658</v>
      </c>
      <c r="J324" s="43">
        <f t="shared" si="73"/>
        <v>434.49986341254618</v>
      </c>
      <c r="K324">
        <f t="shared" si="74"/>
        <v>18.044559020033667</v>
      </c>
      <c r="L324">
        <f t="shared" si="75"/>
        <v>3.3766016130302778E-2</v>
      </c>
      <c r="M324" s="43">
        <f t="shared" si="76"/>
        <v>18.044653797150399</v>
      </c>
      <c r="N324" s="6">
        <f t="shared" si="70"/>
        <v>-4.8094653962991387E-6</v>
      </c>
      <c r="O324" s="4">
        <f>SUM($N$41:N324)*0.1+$N$8</f>
        <v>-2.0207394437212294E-5</v>
      </c>
      <c r="P324" s="4">
        <f>SUM($O$41:O324)+0</f>
        <v>7.8086910907962789E-3</v>
      </c>
      <c r="Q324" s="6">
        <f t="shared" si="71"/>
        <v>-3.4787495206147781E-6</v>
      </c>
      <c r="R324" s="4">
        <f>SUM($Q$41:Q324)*0.1+$T$8</f>
        <v>-3.0173704354555228E-5</v>
      </c>
      <c r="S324" s="4">
        <f>SUM($R$41:R324)+0</f>
        <v>8.2174487660406532E-3</v>
      </c>
      <c r="T324">
        <f t="shared" si="77"/>
        <v>3.6315165212582791E-5</v>
      </c>
      <c r="U324">
        <f t="shared" si="78"/>
        <v>1.1335877591699033E-2</v>
      </c>
      <c r="W324" s="1"/>
    </row>
    <row r="325" spans="1:23" x14ac:dyDescent="0.3">
      <c r="A325" s="8"/>
      <c r="B325">
        <f t="shared" si="79"/>
        <v>28.400000000000134</v>
      </c>
      <c r="C325">
        <f t="shared" si="64"/>
        <v>0</v>
      </c>
      <c r="D325">
        <f t="shared" si="65"/>
        <v>254.64790894703248</v>
      </c>
      <c r="E325" s="2">
        <f t="shared" si="66"/>
        <v>-352.05762848491884</v>
      </c>
      <c r="F325">
        <f t="shared" si="67"/>
        <v>-19098.593171027438</v>
      </c>
      <c r="G325">
        <f t="shared" si="68"/>
        <v>5844.1566328496065</v>
      </c>
      <c r="H325">
        <f t="shared" si="69"/>
        <v>4227.1552885207066</v>
      </c>
      <c r="I325" s="2">
        <f t="shared" si="72"/>
        <v>7212.6977326482101</v>
      </c>
      <c r="J325" s="43">
        <f t="shared" si="73"/>
        <v>434.49986341254618</v>
      </c>
      <c r="K325">
        <f t="shared" si="74"/>
        <v>17.936507768416696</v>
      </c>
      <c r="L325">
        <f t="shared" si="75"/>
        <v>3.3766016130302778E-2</v>
      </c>
      <c r="M325" s="43">
        <f t="shared" si="76"/>
        <v>17.936603116476888</v>
      </c>
      <c r="N325" s="6">
        <f t="shared" si="70"/>
        <v>-4.7806662023093227E-6</v>
      </c>
      <c r="O325" s="4">
        <f>SUM($N$41:N325)*0.1+$N$8</f>
        <v>-2.0685461057443237E-5</v>
      </c>
      <c r="P325" s="4">
        <f>SUM($O$41:O325)+0</f>
        <v>7.7880056297388355E-3</v>
      </c>
      <c r="Q325" s="6">
        <f t="shared" si="71"/>
        <v>-3.4579186851619937E-6</v>
      </c>
      <c r="R325" s="4">
        <f>SUM($Q$41:Q325)*0.1+$T$8</f>
        <v>-3.0519496223071419E-5</v>
      </c>
      <c r="S325" s="4">
        <f>SUM($R$41:R325)+0</f>
        <v>8.1869292698175822E-3</v>
      </c>
      <c r="T325">
        <f t="shared" si="77"/>
        <v>3.6869064930766434E-5</v>
      </c>
      <c r="U325">
        <f t="shared" si="78"/>
        <v>1.1299506297083942E-2</v>
      </c>
      <c r="W325" s="1"/>
    </row>
    <row r="326" spans="1:23" x14ac:dyDescent="0.3">
      <c r="A326" s="8"/>
      <c r="B326">
        <f t="shared" si="79"/>
        <v>28.500000000000135</v>
      </c>
      <c r="C326">
        <f t="shared" si="64"/>
        <v>0</v>
      </c>
      <c r="D326">
        <f t="shared" si="65"/>
        <v>254.64790894703248</v>
      </c>
      <c r="E326" s="2">
        <f t="shared" si="66"/>
        <v>-352.05762848491884</v>
      </c>
      <c r="F326">
        <f t="shared" si="67"/>
        <v>-19098.593171027438</v>
      </c>
      <c r="G326">
        <f t="shared" si="68"/>
        <v>5808.9508700011138</v>
      </c>
      <c r="H326">
        <f t="shared" si="69"/>
        <v>4201.690497626003</v>
      </c>
      <c r="I326" s="2">
        <f t="shared" si="72"/>
        <v>7169.2477463069545</v>
      </c>
      <c r="J326" s="43">
        <f t="shared" si="73"/>
        <v>434.49986341254618</v>
      </c>
      <c r="K326">
        <f t="shared" si="74"/>
        <v>17.828456516799722</v>
      </c>
      <c r="L326">
        <f t="shared" si="75"/>
        <v>3.3766016130302778E-2</v>
      </c>
      <c r="M326" s="43">
        <f t="shared" si="76"/>
        <v>17.828552442723847</v>
      </c>
      <c r="N326" s="6">
        <f t="shared" si="70"/>
        <v>-4.7518670083195067E-6</v>
      </c>
      <c r="O326" s="4">
        <f>SUM($N$41:N326)*0.1+$N$8</f>
        <v>-2.1160647758275188E-5</v>
      </c>
      <c r="P326" s="4">
        <f>SUM($O$41:O326)+0</f>
        <v>7.7668449819805604E-3</v>
      </c>
      <c r="Q326" s="6">
        <f t="shared" si="71"/>
        <v>-3.4370878497092101E-6</v>
      </c>
      <c r="R326" s="4">
        <f>SUM($Q$41:Q326)*0.1+$T$8</f>
        <v>-3.0863205008042354E-5</v>
      </c>
      <c r="S326" s="4">
        <f>SUM($R$41:R326)+0</f>
        <v>8.1560660648095397E-3</v>
      </c>
      <c r="T326">
        <f t="shared" si="77"/>
        <v>3.7420722025613659E-5</v>
      </c>
      <c r="U326">
        <f t="shared" si="78"/>
        <v>1.1262561637019101E-2</v>
      </c>
      <c r="W326" s="1"/>
    </row>
    <row r="327" spans="1:23" x14ac:dyDescent="0.3">
      <c r="A327" s="8"/>
      <c r="B327">
        <f t="shared" si="79"/>
        <v>28.600000000000136</v>
      </c>
      <c r="C327">
        <f t="shared" si="64"/>
        <v>0</v>
      </c>
      <c r="D327">
        <f t="shared" si="65"/>
        <v>254.64790894703248</v>
      </c>
      <c r="E327" s="2">
        <f t="shared" si="66"/>
        <v>-352.05762848491884</v>
      </c>
      <c r="F327">
        <f t="shared" si="67"/>
        <v>-19098.593171027438</v>
      </c>
      <c r="G327">
        <f t="shared" si="68"/>
        <v>5773.7451071526211</v>
      </c>
      <c r="H327">
        <f t="shared" si="69"/>
        <v>4176.2257067312985</v>
      </c>
      <c r="I327" s="2">
        <f t="shared" si="72"/>
        <v>7125.7977599656979</v>
      </c>
      <c r="J327" s="43">
        <f t="shared" si="73"/>
        <v>434.49986341254618</v>
      </c>
      <c r="K327">
        <f t="shared" si="74"/>
        <v>17.720405265182748</v>
      </c>
      <c r="L327">
        <f t="shared" si="75"/>
        <v>3.3766016130302778E-2</v>
      </c>
      <c r="M327" s="43">
        <f t="shared" si="76"/>
        <v>17.720501776017866</v>
      </c>
      <c r="N327" s="6">
        <f t="shared" si="70"/>
        <v>-4.7230678143296907E-6</v>
      </c>
      <c r="O327" s="4">
        <f>SUM($N$41:N327)*0.1+$N$8</f>
        <v>-2.1632954539708152E-5</v>
      </c>
      <c r="P327" s="4">
        <f>SUM($O$41:O327)+0</f>
        <v>7.7452120274408521E-3</v>
      </c>
      <c r="Q327" s="6">
        <f t="shared" si="71"/>
        <v>-3.416257014256426E-6</v>
      </c>
      <c r="R327" s="4">
        <f>SUM($Q$41:Q327)*0.1+$T$8</f>
        <v>-3.1204830709467992E-5</v>
      </c>
      <c r="S327" s="4">
        <f>SUM($R$41:R327)+0</f>
        <v>8.1248612341000715E-3</v>
      </c>
      <c r="T327">
        <f t="shared" si="77"/>
        <v>3.7970069551208831E-5</v>
      </c>
      <c r="U327">
        <f t="shared" si="78"/>
        <v>1.1225046967536331E-2</v>
      </c>
      <c r="W327" s="1"/>
    </row>
    <row r="328" spans="1:23" x14ac:dyDescent="0.3">
      <c r="A328" s="8"/>
      <c r="B328">
        <f t="shared" si="79"/>
        <v>28.700000000000138</v>
      </c>
      <c r="C328">
        <f t="shared" si="64"/>
        <v>0</v>
      </c>
      <c r="D328">
        <f t="shared" si="65"/>
        <v>254.64790894703248</v>
      </c>
      <c r="E328" s="2">
        <f t="shared" si="66"/>
        <v>-352.05762848491884</v>
      </c>
      <c r="F328">
        <f t="shared" si="67"/>
        <v>-19098.593171027438</v>
      </c>
      <c r="G328">
        <f t="shared" si="68"/>
        <v>5738.5393443041285</v>
      </c>
      <c r="H328">
        <f t="shared" si="69"/>
        <v>4150.7609158365967</v>
      </c>
      <c r="I328" s="2">
        <f t="shared" si="72"/>
        <v>7082.347773624444</v>
      </c>
      <c r="J328" s="43">
        <f t="shared" si="73"/>
        <v>434.49986341254618</v>
      </c>
      <c r="K328">
        <f t="shared" si="74"/>
        <v>17.612354013565781</v>
      </c>
      <c r="L328">
        <f t="shared" si="75"/>
        <v>3.3766016130302778E-2</v>
      </c>
      <c r="M328" s="43">
        <f t="shared" si="76"/>
        <v>17.612451116488657</v>
      </c>
      <c r="N328" s="6">
        <f t="shared" si="70"/>
        <v>-4.6942686203398747E-6</v>
      </c>
      <c r="O328" s="4">
        <f>SUM($N$41:N328)*0.1+$N$8</f>
        <v>-2.2102381401742145E-5</v>
      </c>
      <c r="P328" s="4">
        <f>SUM($O$41:O328)+0</f>
        <v>7.7231096460391099E-3</v>
      </c>
      <c r="Q328" s="6">
        <f t="shared" si="71"/>
        <v>-3.3954261788036437E-6</v>
      </c>
      <c r="R328" s="4">
        <f>SUM($Q$41:Q328)*0.1+$T$8</f>
        <v>-3.1544373327348359E-5</v>
      </c>
      <c r="S328" s="4">
        <f>SUM($R$41:R328)+0</f>
        <v>8.0933168607727236E-3</v>
      </c>
      <c r="T328">
        <f t="shared" si="77"/>
        <v>3.8517044957306938E-5</v>
      </c>
      <c r="U328">
        <f t="shared" si="78"/>
        <v>1.1186965648182281E-2</v>
      </c>
      <c r="W328" s="1"/>
    </row>
    <row r="329" spans="1:23" x14ac:dyDescent="0.3">
      <c r="A329" s="8"/>
      <c r="B329">
        <f t="shared" si="79"/>
        <v>28.800000000000139</v>
      </c>
      <c r="C329">
        <f t="shared" si="64"/>
        <v>0</v>
      </c>
      <c r="D329">
        <f t="shared" si="65"/>
        <v>254.64790894703248</v>
      </c>
      <c r="E329" s="2">
        <f t="shared" si="66"/>
        <v>-352.05762848491884</v>
      </c>
      <c r="F329">
        <f t="shared" si="67"/>
        <v>-19098.593171027438</v>
      </c>
      <c r="G329">
        <f t="shared" si="68"/>
        <v>5703.3335814556358</v>
      </c>
      <c r="H329">
        <f t="shared" si="69"/>
        <v>4125.2961249418922</v>
      </c>
      <c r="I329" s="2">
        <f t="shared" si="72"/>
        <v>7038.8977872831883</v>
      </c>
      <c r="J329" s="43">
        <f t="shared" si="73"/>
        <v>434.49986341254618</v>
      </c>
      <c r="K329">
        <f t="shared" si="74"/>
        <v>17.504302761948811</v>
      </c>
      <c r="L329">
        <f t="shared" si="75"/>
        <v>3.3766016130302778E-2</v>
      </c>
      <c r="M329" s="43">
        <f t="shared" si="76"/>
        <v>17.504400464269111</v>
      </c>
      <c r="N329" s="6">
        <f t="shared" si="70"/>
        <v>-4.6654694263500587E-6</v>
      </c>
      <c r="O329" s="4">
        <f>SUM($N$41:N329)*0.1+$N$8</f>
        <v>-2.2568928344377152E-5</v>
      </c>
      <c r="P329" s="4">
        <f>SUM($O$41:O329)+0</f>
        <v>7.7005407176947331E-3</v>
      </c>
      <c r="Q329" s="6">
        <f t="shared" si="71"/>
        <v>-3.3745953433508597E-6</v>
      </c>
      <c r="R329" s="4">
        <f>SUM($Q$41:Q329)*0.1+$T$8</f>
        <v>-3.188183286168343E-5</v>
      </c>
      <c r="S329" s="4">
        <f>SUM($R$41:R329)+0</f>
        <v>8.0614350279110403E-3</v>
      </c>
      <c r="T329">
        <f t="shared" si="77"/>
        <v>3.9061589742788862E-5</v>
      </c>
      <c r="U329">
        <f t="shared" si="78"/>
        <v>1.1148321041937461E-2</v>
      </c>
      <c r="W329" s="1"/>
    </row>
    <row r="330" spans="1:23" x14ac:dyDescent="0.3">
      <c r="A330" s="8"/>
      <c r="B330">
        <f t="shared" si="79"/>
        <v>28.900000000000141</v>
      </c>
      <c r="C330">
        <f t="shared" si="64"/>
        <v>0</v>
      </c>
      <c r="D330">
        <f t="shared" si="65"/>
        <v>254.64790894703248</v>
      </c>
      <c r="E330" s="2">
        <f t="shared" si="66"/>
        <v>-352.05762848491884</v>
      </c>
      <c r="F330">
        <f t="shared" si="67"/>
        <v>-19098.593171027438</v>
      </c>
      <c r="G330">
        <f t="shared" si="68"/>
        <v>5668.1278186071449</v>
      </c>
      <c r="H330">
        <f t="shared" si="69"/>
        <v>4099.8313340471877</v>
      </c>
      <c r="I330" s="2">
        <f t="shared" si="72"/>
        <v>6995.4478009419336</v>
      </c>
      <c r="J330" s="43">
        <f t="shared" si="73"/>
        <v>434.49986341254618</v>
      </c>
      <c r="K330">
        <f t="shared" si="74"/>
        <v>17.39625151033184</v>
      </c>
      <c r="L330">
        <f t="shared" si="75"/>
        <v>3.3766016130302778E-2</v>
      </c>
      <c r="M330" s="43">
        <f t="shared" si="76"/>
        <v>17.396349819495434</v>
      </c>
      <c r="N330" s="6">
        <f t="shared" si="70"/>
        <v>-4.6366702323602436E-6</v>
      </c>
      <c r="O330" s="4">
        <f>SUM($N$41:N330)*0.1+$N$8</f>
        <v>-2.3032595367613166E-5</v>
      </c>
      <c r="P330" s="4">
        <f>SUM($O$41:O330)+0</f>
        <v>7.6775081223271202E-3</v>
      </c>
      <c r="Q330" s="6">
        <f t="shared" si="71"/>
        <v>-3.3537645078980752E-6</v>
      </c>
      <c r="R330" s="4">
        <f>SUM($Q$41:Q330)*0.1+$T$8</f>
        <v>-3.2217209312473258E-5</v>
      </c>
      <c r="S330" s="4">
        <f>SUM($R$41:R330)+0</f>
        <v>8.0292178185985674E-3</v>
      </c>
      <c r="T330">
        <f t="shared" si="77"/>
        <v>3.9603649140602044E-5</v>
      </c>
      <c r="U330">
        <f t="shared" si="78"/>
        <v>1.1109116515137451E-2</v>
      </c>
      <c r="W330" s="1"/>
    </row>
    <row r="331" spans="1:23" x14ac:dyDescent="0.3">
      <c r="A331" s="8"/>
      <c r="B331">
        <f t="shared" si="79"/>
        <v>29.000000000000142</v>
      </c>
      <c r="C331">
        <f t="shared" si="64"/>
        <v>0</v>
      </c>
      <c r="D331">
        <f t="shared" si="65"/>
        <v>254.64790894703248</v>
      </c>
      <c r="E331" s="2">
        <f t="shared" si="66"/>
        <v>-352.05762848491884</v>
      </c>
      <c r="F331">
        <f t="shared" si="67"/>
        <v>-19098.593171027438</v>
      </c>
      <c r="G331">
        <f t="shared" si="68"/>
        <v>5632.9220557586523</v>
      </c>
      <c r="H331">
        <f t="shared" si="69"/>
        <v>4074.3665431524842</v>
      </c>
      <c r="I331" s="2">
        <f t="shared" si="72"/>
        <v>6951.9978146006779</v>
      </c>
      <c r="J331" s="43">
        <f t="shared" si="73"/>
        <v>434.49986341254618</v>
      </c>
      <c r="K331">
        <f t="shared" si="74"/>
        <v>17.28820025871487</v>
      </c>
      <c r="L331">
        <f t="shared" si="75"/>
        <v>3.3766016130302778E-2</v>
      </c>
      <c r="M331" s="43">
        <f t="shared" si="76"/>
        <v>17.288299182307231</v>
      </c>
      <c r="N331" s="6">
        <f t="shared" si="70"/>
        <v>-4.6078710383704276E-6</v>
      </c>
      <c r="O331" s="4">
        <f>SUM($N$41:N331)*0.1+$N$8</f>
        <v>-2.3493382471450216E-5</v>
      </c>
      <c r="P331" s="4">
        <f>SUM($O$41:O331)+0</f>
        <v>7.6540147398556696E-3</v>
      </c>
      <c r="Q331" s="6">
        <f t="shared" si="71"/>
        <v>-3.3329336724452916E-6</v>
      </c>
      <c r="R331" s="4">
        <f>SUM($Q$41:Q331)*0.1+$T$8</f>
        <v>-3.2550502679717789E-5</v>
      </c>
      <c r="S331" s="4">
        <f>SUM($R$41:R331)+0</f>
        <v>7.9966673159188491E-3</v>
      </c>
      <c r="T331">
        <f t="shared" si="77"/>
        <v>4.0143171830987134E-5</v>
      </c>
      <c r="U331">
        <f t="shared" si="78"/>
        <v>1.1069355437396192E-2</v>
      </c>
      <c r="W331" s="1"/>
    </row>
    <row r="332" spans="1:23" x14ac:dyDescent="0.3">
      <c r="A332" s="8"/>
      <c r="B332">
        <f t="shared" si="79"/>
        <v>29.100000000000144</v>
      </c>
      <c r="C332">
        <f t="shared" si="64"/>
        <v>0</v>
      </c>
      <c r="D332">
        <f t="shared" si="65"/>
        <v>254.64790894703248</v>
      </c>
      <c r="E332" s="2">
        <f t="shared" si="66"/>
        <v>-352.05762848491884</v>
      </c>
      <c r="F332">
        <f t="shared" si="67"/>
        <v>-19098.593171027438</v>
      </c>
      <c r="G332">
        <f t="shared" si="68"/>
        <v>5597.7162929101596</v>
      </c>
      <c r="H332">
        <f t="shared" si="69"/>
        <v>4048.9017522577815</v>
      </c>
      <c r="I332" s="2">
        <f t="shared" si="72"/>
        <v>6908.5478282594231</v>
      </c>
      <c r="J332" s="43">
        <f t="shared" si="73"/>
        <v>434.49986341254618</v>
      </c>
      <c r="K332">
        <f t="shared" si="74"/>
        <v>17.180149007097899</v>
      </c>
      <c r="L332">
        <f t="shared" si="75"/>
        <v>3.3766016130302778E-2</v>
      </c>
      <c r="M332" s="43">
        <f t="shared" si="76"/>
        <v>17.180248552847623</v>
      </c>
      <c r="N332" s="6">
        <f t="shared" si="70"/>
        <v>-4.5790718443806116E-6</v>
      </c>
      <c r="O332" s="4">
        <f>SUM($N$41:N332)*0.1+$N$8</f>
        <v>-2.3951289655888272E-5</v>
      </c>
      <c r="P332" s="4">
        <f>SUM($O$41:O332)+0</f>
        <v>7.6300634501997814E-3</v>
      </c>
      <c r="Q332" s="6">
        <f t="shared" si="71"/>
        <v>-3.3121028369925089E-6</v>
      </c>
      <c r="R332" s="4">
        <f>SUM($Q$41:Q332)*0.1+$T$8</f>
        <v>-3.2881712963417036E-5</v>
      </c>
      <c r="S332" s="4">
        <f>SUM($R$41:R332)+0</f>
        <v>7.9637856029554314E-3</v>
      </c>
      <c r="T332">
        <f t="shared" si="77"/>
        <v>4.0680109680147231E-5</v>
      </c>
      <c r="U332">
        <f t="shared" si="78"/>
        <v>1.1029041181531366E-2</v>
      </c>
      <c r="W332" s="1"/>
    </row>
    <row r="333" spans="1:23" x14ac:dyDescent="0.3">
      <c r="A333" s="8"/>
      <c r="B333">
        <f t="shared" si="79"/>
        <v>29.200000000000145</v>
      </c>
      <c r="C333">
        <f t="shared" si="64"/>
        <v>0</v>
      </c>
      <c r="D333">
        <f t="shared" si="65"/>
        <v>254.64790894703248</v>
      </c>
      <c r="E333" s="2">
        <f t="shared" si="66"/>
        <v>-352.05762848491884</v>
      </c>
      <c r="F333">
        <f t="shared" si="67"/>
        <v>-19098.593171027438</v>
      </c>
      <c r="G333">
        <f t="shared" si="68"/>
        <v>5562.5105300616669</v>
      </c>
      <c r="H333">
        <f t="shared" si="69"/>
        <v>4023.4369613630779</v>
      </c>
      <c r="I333" s="2">
        <f t="shared" si="72"/>
        <v>6865.0978419181683</v>
      </c>
      <c r="J333" s="43">
        <f t="shared" si="73"/>
        <v>434.49986341254618</v>
      </c>
      <c r="K333">
        <f t="shared" si="74"/>
        <v>17.072097755480932</v>
      </c>
      <c r="L333">
        <f t="shared" si="75"/>
        <v>3.3766016130302778E-2</v>
      </c>
      <c r="M333" s="43">
        <f t="shared" si="76"/>
        <v>17.072197931263361</v>
      </c>
      <c r="N333" s="6">
        <f t="shared" si="70"/>
        <v>-4.5502726503907956E-6</v>
      </c>
      <c r="O333" s="4">
        <f>SUM($N$41:N333)*0.1+$N$8</f>
        <v>-2.4406316920927357E-5</v>
      </c>
      <c r="P333" s="4">
        <f>SUM($O$41:O333)+0</f>
        <v>7.6056571332788541E-3</v>
      </c>
      <c r="Q333" s="6">
        <f t="shared" si="71"/>
        <v>-3.2912720015397253E-6</v>
      </c>
      <c r="R333" s="4">
        <f>SUM($Q$41:Q333)*0.1+$T$8</f>
        <v>-3.3210840163571E-5</v>
      </c>
      <c r="S333" s="4">
        <f>SUM($R$41:R333)+0</f>
        <v>7.9305747627918602E-3</v>
      </c>
      <c r="T333">
        <f t="shared" si="77"/>
        <v>4.1214417501828237E-5</v>
      </c>
      <c r="U333">
        <f t="shared" si="78"/>
        <v>1.0988177123491717E-2</v>
      </c>
      <c r="W333" s="1"/>
    </row>
    <row r="334" spans="1:23" x14ac:dyDescent="0.3">
      <c r="A334" s="8"/>
      <c r="B334">
        <f t="shared" si="79"/>
        <v>29.300000000000146</v>
      </c>
      <c r="C334">
        <f t="shared" si="64"/>
        <v>0</v>
      </c>
      <c r="D334">
        <f t="shared" si="65"/>
        <v>254.64790894703248</v>
      </c>
      <c r="E334" s="2">
        <f t="shared" si="66"/>
        <v>-352.05762848491884</v>
      </c>
      <c r="F334">
        <f t="shared" si="67"/>
        <v>-19098.593171027438</v>
      </c>
      <c r="G334">
        <f t="shared" si="68"/>
        <v>5527.3047672131743</v>
      </c>
      <c r="H334">
        <f t="shared" si="69"/>
        <v>3997.9721704683734</v>
      </c>
      <c r="I334" s="2">
        <f t="shared" si="72"/>
        <v>6821.6478555769118</v>
      </c>
      <c r="J334" s="43">
        <f t="shared" si="73"/>
        <v>434.49986341254618</v>
      </c>
      <c r="K334">
        <f t="shared" si="74"/>
        <v>16.964046503863958</v>
      </c>
      <c r="L334">
        <f t="shared" si="75"/>
        <v>3.3766016130302778E-2</v>
      </c>
      <c r="M334" s="43">
        <f t="shared" si="76"/>
        <v>16.964147317704917</v>
      </c>
      <c r="N334" s="6">
        <f t="shared" si="70"/>
        <v>-4.5214734564009796E-6</v>
      </c>
      <c r="O334" s="4">
        <f>SUM($N$41:N334)*0.1+$N$8</f>
        <v>-2.4858464266567456E-5</v>
      </c>
      <c r="P334" s="4">
        <f>SUM($O$41:O334)+0</f>
        <v>7.5807986690122871E-3</v>
      </c>
      <c r="Q334" s="6">
        <f t="shared" si="71"/>
        <v>-3.2704411660869413E-6</v>
      </c>
      <c r="R334" s="4">
        <f>SUM($Q$41:Q334)*0.1+$T$8</f>
        <v>-3.3537884280179707E-5</v>
      </c>
      <c r="S334" s="4">
        <f>SUM($R$41:R334)+0</f>
        <v>7.8970368785116797E-3</v>
      </c>
      <c r="T334">
        <f t="shared" si="77"/>
        <v>4.1746052839555217E-5</v>
      </c>
      <c r="U334">
        <f t="shared" si="78"/>
        <v>1.0946766642286295E-2</v>
      </c>
      <c r="W334" s="1"/>
    </row>
    <row r="335" spans="1:23" x14ac:dyDescent="0.3">
      <c r="A335" s="8"/>
      <c r="B335">
        <f t="shared" si="79"/>
        <v>29.400000000000148</v>
      </c>
      <c r="C335">
        <f t="shared" si="64"/>
        <v>0</v>
      </c>
      <c r="D335">
        <f t="shared" si="65"/>
        <v>254.64790894703248</v>
      </c>
      <c r="E335" s="2">
        <f t="shared" si="66"/>
        <v>-352.05762848491884</v>
      </c>
      <c r="F335">
        <f t="shared" si="67"/>
        <v>-19098.593171027438</v>
      </c>
      <c r="G335">
        <f t="shared" si="68"/>
        <v>5492.0990043646816</v>
      </c>
      <c r="H335">
        <f t="shared" si="69"/>
        <v>3972.5073795736716</v>
      </c>
      <c r="I335" s="2">
        <f t="shared" si="72"/>
        <v>6778.197869235657</v>
      </c>
      <c r="J335" s="43">
        <f t="shared" si="73"/>
        <v>434.49986341254618</v>
      </c>
      <c r="K335">
        <f t="shared" si="74"/>
        <v>16.855995252246988</v>
      </c>
      <c r="L335">
        <f t="shared" si="75"/>
        <v>3.3766016130302778E-2</v>
      </c>
      <c r="M335" s="43">
        <f t="shared" si="76"/>
        <v>16.856096712326639</v>
      </c>
      <c r="N335" s="6">
        <f t="shared" si="70"/>
        <v>-4.4926742624111636E-6</v>
      </c>
      <c r="O335" s="4">
        <f>SUM($N$41:N335)*0.1+$N$8</f>
        <v>-2.5307731692808569E-5</v>
      </c>
      <c r="P335" s="4">
        <f>SUM($O$41:O335)+0</f>
        <v>7.5554909373194788E-3</v>
      </c>
      <c r="Q335" s="6">
        <f t="shared" si="71"/>
        <v>-3.2496103306341589E-6</v>
      </c>
      <c r="R335" s="4">
        <f>SUM($Q$41:Q335)*0.1+$T$8</f>
        <v>-3.3862845313243131E-5</v>
      </c>
      <c r="S335" s="4">
        <f>SUM($R$41:R335)+0</f>
        <v>7.8631740331984359E-3</v>
      </c>
      <c r="T335">
        <f t="shared" si="77"/>
        <v>4.2274975767513097E-5</v>
      </c>
      <c r="U335">
        <f t="shared" si="78"/>
        <v>1.0904813119915579E-2</v>
      </c>
      <c r="W335" s="1"/>
    </row>
    <row r="336" spans="1:23" x14ac:dyDescent="0.3">
      <c r="A336" s="8"/>
      <c r="B336">
        <f t="shared" si="79"/>
        <v>29.500000000000149</v>
      </c>
      <c r="C336">
        <f t="shared" si="64"/>
        <v>0</v>
      </c>
      <c r="D336">
        <f t="shared" si="65"/>
        <v>254.64790894703248</v>
      </c>
      <c r="E336" s="2">
        <f t="shared" si="66"/>
        <v>-352.05762848491884</v>
      </c>
      <c r="F336">
        <f t="shared" si="67"/>
        <v>-19098.593171027438</v>
      </c>
      <c r="G336">
        <f t="shared" si="68"/>
        <v>5456.8932415161898</v>
      </c>
      <c r="H336">
        <f t="shared" si="69"/>
        <v>3947.0425886789671</v>
      </c>
      <c r="I336" s="2">
        <f t="shared" si="72"/>
        <v>6734.7478828944022</v>
      </c>
      <c r="J336" s="43">
        <f t="shared" si="73"/>
        <v>434.49986341254618</v>
      </c>
      <c r="K336">
        <f t="shared" si="74"/>
        <v>16.747944000630017</v>
      </c>
      <c r="L336">
        <f t="shared" si="75"/>
        <v>3.3766016130302778E-2</v>
      </c>
      <c r="M336" s="43">
        <f t="shared" si="76"/>
        <v>16.748046115286847</v>
      </c>
      <c r="N336" s="6">
        <f t="shared" si="70"/>
        <v>-4.4638750684213484E-6</v>
      </c>
      <c r="O336" s="4">
        <f>SUM($N$41:N336)*0.1+$N$8</f>
        <v>-2.5754119199650711E-5</v>
      </c>
      <c r="P336" s="4">
        <f>SUM($O$41:O336)+0</f>
        <v>7.5297368181198284E-3</v>
      </c>
      <c r="Q336" s="6">
        <f t="shared" si="71"/>
        <v>-3.2287794951813749E-6</v>
      </c>
      <c r="R336" s="4">
        <f>SUM($Q$41:Q336)*0.1+$T$8</f>
        <v>-3.4185723262761272E-5</v>
      </c>
      <c r="S336" s="4">
        <f>SUM($R$41:R336)+0</f>
        <v>7.8289883099356746E-3</v>
      </c>
      <c r="T336">
        <f t="shared" si="77"/>
        <v>4.280114870827551E-5</v>
      </c>
      <c r="U336">
        <f t="shared" si="78"/>
        <v>1.0862319941304379E-2</v>
      </c>
      <c r="W336" s="1"/>
    </row>
    <row r="337" spans="1:23" x14ac:dyDescent="0.3">
      <c r="A337" s="8"/>
      <c r="B337">
        <f t="shared" si="79"/>
        <v>29.600000000000151</v>
      </c>
      <c r="C337">
        <f t="shared" si="64"/>
        <v>0</v>
      </c>
      <c r="D337">
        <f t="shared" si="65"/>
        <v>254.64790894703248</v>
      </c>
      <c r="E337" s="2">
        <f t="shared" si="66"/>
        <v>-352.05762848491884</v>
      </c>
      <c r="F337">
        <f t="shared" si="67"/>
        <v>-19098.593171027438</v>
      </c>
      <c r="G337">
        <f t="shared" si="68"/>
        <v>5421.6874786676972</v>
      </c>
      <c r="H337">
        <f t="shared" si="69"/>
        <v>3921.5777977842627</v>
      </c>
      <c r="I337" s="2">
        <f t="shared" si="72"/>
        <v>6691.2978965531456</v>
      </c>
      <c r="J337" s="43">
        <f t="shared" si="73"/>
        <v>434.49986341254618</v>
      </c>
      <c r="K337">
        <f t="shared" si="74"/>
        <v>16.639892749013047</v>
      </c>
      <c r="L337">
        <f t="shared" si="75"/>
        <v>3.3766016130302778E-2</v>
      </c>
      <c r="M337" s="43">
        <f t="shared" si="76"/>
        <v>16.639995526747981</v>
      </c>
      <c r="N337" s="6">
        <f t="shared" si="70"/>
        <v>-4.4350758744315324E-6</v>
      </c>
      <c r="O337" s="4">
        <f>SUM($N$41:N337)*0.1+$N$8</f>
        <v>-2.6197626787093859E-5</v>
      </c>
      <c r="P337" s="4">
        <f>SUM($O$41:O337)+0</f>
        <v>7.5035391913327344E-3</v>
      </c>
      <c r="Q337" s="6">
        <f t="shared" si="71"/>
        <v>-3.2079486597285905E-6</v>
      </c>
      <c r="R337" s="4">
        <f>SUM($Q$41:Q337)*0.1+$T$8</f>
        <v>-3.4506518128734115E-5</v>
      </c>
      <c r="S337" s="4">
        <f>SUM($R$41:R337)+0</f>
        <v>7.7944817918069401E-3</v>
      </c>
      <c r="T337">
        <f t="shared" si="77"/>
        <v>4.3324536265775703E-5</v>
      </c>
      <c r="U337">
        <f t="shared" si="78"/>
        <v>1.0819290494236498E-2</v>
      </c>
      <c r="W337" s="1"/>
    </row>
    <row r="338" spans="1:23" x14ac:dyDescent="0.3">
      <c r="A338" s="8"/>
      <c r="B338">
        <f t="shared" si="79"/>
        <v>29.700000000000152</v>
      </c>
      <c r="C338">
        <f t="shared" si="64"/>
        <v>0</v>
      </c>
      <c r="D338">
        <f t="shared" si="65"/>
        <v>254.64790894703248</v>
      </c>
      <c r="E338" s="2">
        <f t="shared" si="66"/>
        <v>-352.05762848491884</v>
      </c>
      <c r="F338">
        <f t="shared" si="67"/>
        <v>-19098.593171027438</v>
      </c>
      <c r="G338">
        <f t="shared" si="68"/>
        <v>5386.4817158192054</v>
      </c>
      <c r="H338">
        <f t="shared" si="69"/>
        <v>3896.1130068895591</v>
      </c>
      <c r="I338" s="2">
        <f t="shared" si="72"/>
        <v>6647.8479102118918</v>
      </c>
      <c r="J338" s="43">
        <f t="shared" si="73"/>
        <v>434.49986341254618</v>
      </c>
      <c r="K338">
        <f t="shared" si="74"/>
        <v>16.53184149739608</v>
      </c>
      <c r="L338">
        <f t="shared" si="75"/>
        <v>3.3766016130302778E-2</v>
      </c>
      <c r="M338" s="43">
        <f t="shared" si="76"/>
        <v>16.531944946876727</v>
      </c>
      <c r="N338" s="6">
        <f t="shared" si="70"/>
        <v>-4.4062766804417164E-6</v>
      </c>
      <c r="O338" s="4">
        <f>SUM($N$41:N338)*0.1+$N$8</f>
        <v>-2.6638254455138029E-5</v>
      </c>
      <c r="P338" s="4">
        <f>SUM($O$41:O338)+0</f>
        <v>7.4769009368775962E-3</v>
      </c>
      <c r="Q338" s="6">
        <f t="shared" si="71"/>
        <v>-3.1871178242758069E-6</v>
      </c>
      <c r="R338" s="4">
        <f>SUM($Q$41:Q338)*0.1+$T$8</f>
        <v>-3.4825229911161689E-5</v>
      </c>
      <c r="S338" s="4">
        <f>SUM($R$41:R338)+0</f>
        <v>7.7596565618957784E-3</v>
      </c>
      <c r="T338">
        <f t="shared" si="77"/>
        <v>4.3845105072082468E-5</v>
      </c>
      <c r="U338">
        <f t="shared" si="78"/>
        <v>1.0775728169291079E-2</v>
      </c>
      <c r="W338" s="1"/>
    </row>
    <row r="339" spans="1:23" x14ac:dyDescent="0.3">
      <c r="A339" s="8"/>
      <c r="B339">
        <f t="shared" si="79"/>
        <v>29.800000000000153</v>
      </c>
      <c r="C339">
        <f t="shared" si="64"/>
        <v>0</v>
      </c>
      <c r="D339">
        <f t="shared" si="65"/>
        <v>254.64790894703248</v>
      </c>
      <c r="E339" s="2">
        <f t="shared" si="66"/>
        <v>-352.05762848491884</v>
      </c>
      <c r="F339">
        <f t="shared" si="67"/>
        <v>-19098.593171027438</v>
      </c>
      <c r="G339">
        <f t="shared" si="68"/>
        <v>5351.2759529707128</v>
      </c>
      <c r="H339">
        <f t="shared" si="69"/>
        <v>3870.6482159948564</v>
      </c>
      <c r="I339" s="2">
        <f t="shared" si="72"/>
        <v>6604.3979238706361</v>
      </c>
      <c r="J339" s="43">
        <f t="shared" si="73"/>
        <v>434.49986341254618</v>
      </c>
      <c r="K339">
        <f t="shared" si="74"/>
        <v>16.423790245779106</v>
      </c>
      <c r="L339">
        <f t="shared" si="75"/>
        <v>3.3766016130302778E-2</v>
      </c>
      <c r="M339" s="43">
        <f t="shared" si="76"/>
        <v>16.423894375844142</v>
      </c>
      <c r="N339" s="6">
        <f t="shared" si="70"/>
        <v>-4.3774774864519004E-6</v>
      </c>
      <c r="O339" s="4">
        <f>SUM($N$41:N339)*0.1+$N$8</f>
        <v>-2.7076002203783227E-5</v>
      </c>
      <c r="P339" s="4">
        <f>SUM($O$41:O339)+0</f>
        <v>7.449824934673813E-3</v>
      </c>
      <c r="Q339" s="6">
        <f t="shared" si="71"/>
        <v>-3.1662869888230241E-6</v>
      </c>
      <c r="R339" s="4">
        <f>SUM($Q$41:Q339)*0.1+$T$8</f>
        <v>-3.5141858610044006E-5</v>
      </c>
      <c r="S339" s="4">
        <f>SUM($R$41:R339)+0</f>
        <v>7.7245147032857344E-3</v>
      </c>
      <c r="T339">
        <f t="shared" si="77"/>
        <v>4.4362823646693166E-5</v>
      </c>
      <c r="U339">
        <f t="shared" si="78"/>
        <v>1.0731636359780607E-2</v>
      </c>
      <c r="W339" s="1"/>
    </row>
    <row r="340" spans="1:23" x14ac:dyDescent="0.3">
      <c r="A340" s="8"/>
      <c r="B340">
        <f t="shared" si="79"/>
        <v>29.900000000000155</v>
      </c>
      <c r="C340">
        <f t="shared" si="64"/>
        <v>0</v>
      </c>
      <c r="D340">
        <f t="shared" si="65"/>
        <v>254.64790894703248</v>
      </c>
      <c r="E340" s="2">
        <f t="shared" si="66"/>
        <v>-352.05762848491884</v>
      </c>
      <c r="F340">
        <f t="shared" si="67"/>
        <v>-19098.593171027438</v>
      </c>
      <c r="G340">
        <f t="shared" si="68"/>
        <v>5316.0701901222201</v>
      </c>
      <c r="H340">
        <f t="shared" si="69"/>
        <v>3845.1834251001528</v>
      </c>
      <c r="I340" s="2">
        <f t="shared" si="72"/>
        <v>6560.9479375293813</v>
      </c>
      <c r="J340" s="43">
        <f t="shared" si="73"/>
        <v>434.49986341254618</v>
      </c>
      <c r="K340">
        <f t="shared" si="74"/>
        <v>16.315738994162139</v>
      </c>
      <c r="L340">
        <f t="shared" si="75"/>
        <v>3.3766016130302778E-2</v>
      </c>
      <c r="M340" s="43">
        <f t="shared" si="76"/>
        <v>16.31584381382584</v>
      </c>
      <c r="N340" s="6">
        <f t="shared" si="70"/>
        <v>-4.3486782924620844E-6</v>
      </c>
      <c r="O340" s="4">
        <f>SUM($N$41:N340)*0.1+$N$8</f>
        <v>-2.7510870033029425E-5</v>
      </c>
      <c r="P340" s="4">
        <f>SUM($O$41:O340)+0</f>
        <v>7.4223140646407833E-3</v>
      </c>
      <c r="Q340" s="6">
        <f t="shared" si="71"/>
        <v>-3.1454561533702409E-6</v>
      </c>
      <c r="R340" s="4">
        <f>SUM($Q$41:Q340)*0.1+$T$8</f>
        <v>-3.5456404225381026E-5</v>
      </c>
      <c r="S340" s="4">
        <f>SUM($R$41:R340)+0</f>
        <v>7.6890582990603532E-3</v>
      </c>
      <c r="T340">
        <f t="shared" si="77"/>
        <v>4.4877662267188718E-5</v>
      </c>
      <c r="U340">
        <f t="shared" si="78"/>
        <v>1.0687018461690486E-2</v>
      </c>
      <c r="W340" s="1"/>
    </row>
    <row r="341" spans="1:23" x14ac:dyDescent="0.3">
      <c r="A341" s="8"/>
      <c r="B341">
        <f t="shared" si="79"/>
        <v>30.000000000000156</v>
      </c>
      <c r="C341">
        <f t="shared" si="64"/>
        <v>0</v>
      </c>
      <c r="D341">
        <f t="shared" si="65"/>
        <v>254.64790894703248</v>
      </c>
      <c r="E341" s="2">
        <f t="shared" si="66"/>
        <v>-352.05762848491884</v>
      </c>
      <c r="F341">
        <f t="shared" si="67"/>
        <v>-19098.593171027438</v>
      </c>
      <c r="G341">
        <f t="shared" si="68"/>
        <v>5280.8644272737274</v>
      </c>
      <c r="H341">
        <f t="shared" si="69"/>
        <v>3819.7186342054483</v>
      </c>
      <c r="I341" s="2">
        <f t="shared" si="72"/>
        <v>6517.4979511881247</v>
      </c>
      <c r="J341" s="43">
        <f t="shared" si="73"/>
        <v>434.49986341254618</v>
      </c>
      <c r="K341">
        <f t="shared" si="74"/>
        <v>16.207687742545165</v>
      </c>
      <c r="L341">
        <f t="shared" si="75"/>
        <v>3.3766016130302778E-2</v>
      </c>
      <c r="M341" s="43">
        <f t="shared" si="76"/>
        <v>16.207793261002088</v>
      </c>
      <c r="N341" s="6">
        <f t="shared" si="70"/>
        <v>-4.3198790984722684E-6</v>
      </c>
      <c r="O341" s="4">
        <f>SUM($N$41:N341)*0.1+$N$8</f>
        <v>-2.7942857942876665E-5</v>
      </c>
      <c r="P341" s="4">
        <f>SUM($O$41:O341)+0</f>
        <v>7.3943712066979065E-3</v>
      </c>
      <c r="Q341" s="6">
        <f t="shared" si="71"/>
        <v>-3.1246253179174565E-6</v>
      </c>
      <c r="R341" s="4">
        <f>SUM($Q$41:Q341)*0.1+$T$8</f>
        <v>-3.5768866757172763E-5</v>
      </c>
      <c r="S341" s="4">
        <f>SUM($R$41:R341)+0</f>
        <v>7.6532894323031809E-3</v>
      </c>
      <c r="T341">
        <f t="shared" si="77"/>
        <v>4.5389592850213632E-5</v>
      </c>
      <c r="U341">
        <f t="shared" si="78"/>
        <v>1.0641877873620172E-2</v>
      </c>
      <c r="W341" s="1"/>
    </row>
    <row r="342" spans="1:23" x14ac:dyDescent="0.3">
      <c r="A342" s="8"/>
      <c r="B342">
        <f t="shared" si="79"/>
        <v>30.100000000000158</v>
      </c>
      <c r="C342">
        <f t="shared" si="64"/>
        <v>0</v>
      </c>
      <c r="D342">
        <f t="shared" si="65"/>
        <v>254.64790894703248</v>
      </c>
      <c r="E342" s="2">
        <f t="shared" si="66"/>
        <v>-352.05762848491884</v>
      </c>
      <c r="F342">
        <f t="shared" si="67"/>
        <v>-19098.593171027438</v>
      </c>
      <c r="G342">
        <f t="shared" si="68"/>
        <v>5245.6586644252357</v>
      </c>
      <c r="H342">
        <f t="shared" si="69"/>
        <v>3794.2538433107457</v>
      </c>
      <c r="I342" s="2">
        <f t="shared" si="72"/>
        <v>6474.0479648468709</v>
      </c>
      <c r="J342" s="43">
        <f t="shared" si="73"/>
        <v>434.49986341254618</v>
      </c>
      <c r="K342">
        <f t="shared" si="74"/>
        <v>16.099636490928198</v>
      </c>
      <c r="L342">
        <f t="shared" si="75"/>
        <v>3.3766016130302778E-2</v>
      </c>
      <c r="M342" s="43">
        <f t="shared" si="76"/>
        <v>16.099742717558026</v>
      </c>
      <c r="N342" s="6">
        <f t="shared" si="70"/>
        <v>-4.2910799044824533E-6</v>
      </c>
      <c r="O342" s="4">
        <f>SUM($N$41:N342)*0.1+$N$8</f>
        <v>-2.8371965933324906E-5</v>
      </c>
      <c r="P342" s="4">
        <f>SUM($O$41:O342)+0</f>
        <v>7.3659992407645817E-3</v>
      </c>
      <c r="Q342" s="6">
        <f t="shared" si="71"/>
        <v>-3.1037944824646737E-6</v>
      </c>
      <c r="R342" s="4">
        <f>SUM($Q$41:Q342)*0.1+$T$8</f>
        <v>-3.607924620541923E-5</v>
      </c>
      <c r="S342" s="4">
        <f>SUM($R$41:R342)+0</f>
        <v>7.6172101860977615E-3</v>
      </c>
      <c r="T342">
        <f t="shared" si="77"/>
        <v>4.5898588841847928E-5</v>
      </c>
      <c r="U342">
        <f t="shared" si="78"/>
        <v>1.0596217996725808E-2</v>
      </c>
      <c r="W342" s="1"/>
    </row>
    <row r="343" spans="1:23" x14ac:dyDescent="0.3">
      <c r="A343" s="8"/>
      <c r="B343">
        <f t="shared" si="79"/>
        <v>30.200000000000159</v>
      </c>
      <c r="C343">
        <f t="shared" si="64"/>
        <v>0</v>
      </c>
      <c r="D343">
        <f t="shared" si="65"/>
        <v>254.64790894703248</v>
      </c>
      <c r="E343" s="2">
        <f t="shared" si="66"/>
        <v>-352.05762848491884</v>
      </c>
      <c r="F343">
        <f t="shared" si="67"/>
        <v>-19098.593171027438</v>
      </c>
      <c r="G343">
        <f t="shared" si="68"/>
        <v>5210.452901576743</v>
      </c>
      <c r="H343">
        <f t="shared" si="69"/>
        <v>3768.7890524160421</v>
      </c>
      <c r="I343" s="2">
        <f t="shared" si="72"/>
        <v>6430.5979785056152</v>
      </c>
      <c r="J343" s="43">
        <f t="shared" si="73"/>
        <v>434.49986341254618</v>
      </c>
      <c r="K343">
        <f t="shared" si="74"/>
        <v>15.991585239311226</v>
      </c>
      <c r="L343">
        <f t="shared" si="75"/>
        <v>3.3766016130302778E-2</v>
      </c>
      <c r="M343" s="43">
        <f t="shared" si="76"/>
        <v>15.991692183683771</v>
      </c>
      <c r="N343" s="6">
        <f t="shared" si="70"/>
        <v>-4.2622807104926373E-6</v>
      </c>
      <c r="O343" s="4">
        <f>SUM($N$41:N343)*0.1+$N$8</f>
        <v>-2.8798194004374161E-5</v>
      </c>
      <c r="P343" s="4">
        <f>SUM($O$41:O343)+0</f>
        <v>7.3372010467602075E-3</v>
      </c>
      <c r="Q343" s="6">
        <f t="shared" si="71"/>
        <v>-3.0829636470118901E-6</v>
      </c>
      <c r="R343" s="4">
        <f>SUM($Q$41:Q343)*0.1+$T$8</f>
        <v>-3.6387542570120426E-5</v>
      </c>
      <c r="S343" s="4">
        <f>SUM($R$41:R343)+0</f>
        <v>7.580822643527641E-3</v>
      </c>
      <c r="T343">
        <f t="shared" si="77"/>
        <v>4.6404625116532273E-5</v>
      </c>
      <c r="U343">
        <f t="shared" si="78"/>
        <v>1.0550042234664301E-2</v>
      </c>
      <c r="W343" s="1"/>
    </row>
    <row r="344" spans="1:23" x14ac:dyDescent="0.3">
      <c r="A344" s="8"/>
      <c r="B344">
        <f t="shared" si="79"/>
        <v>30.300000000000161</v>
      </c>
      <c r="C344">
        <f t="shared" si="64"/>
        <v>0</v>
      </c>
      <c r="D344">
        <f t="shared" si="65"/>
        <v>254.64790894703248</v>
      </c>
      <c r="E344" s="2">
        <f t="shared" si="66"/>
        <v>-352.05762848491884</v>
      </c>
      <c r="F344">
        <f t="shared" si="67"/>
        <v>-19098.593171027438</v>
      </c>
      <c r="G344">
        <f t="shared" si="68"/>
        <v>5175.2471387282503</v>
      </c>
      <c r="H344">
        <f t="shared" si="69"/>
        <v>3743.3242615213376</v>
      </c>
      <c r="I344" s="2">
        <f t="shared" si="72"/>
        <v>6387.1479921643595</v>
      </c>
      <c r="J344" s="43">
        <f t="shared" si="73"/>
        <v>434.49986341254618</v>
      </c>
      <c r="K344">
        <f t="shared" si="74"/>
        <v>15.883533987694253</v>
      </c>
      <c r="L344">
        <f t="shared" si="75"/>
        <v>3.3766016130302778E-2</v>
      </c>
      <c r="M344" s="43">
        <f t="shared" si="76"/>
        <v>15.883641659574621</v>
      </c>
      <c r="N344" s="6">
        <f t="shared" si="70"/>
        <v>-4.2334815165028213E-6</v>
      </c>
      <c r="O344" s="4">
        <f>SUM($N$41:N344)*0.1+$N$8</f>
        <v>-2.9221542156024458E-5</v>
      </c>
      <c r="P344" s="4">
        <f>SUM($O$41:O344)+0</f>
        <v>7.3079795046041831E-3</v>
      </c>
      <c r="Q344" s="6">
        <f t="shared" si="71"/>
        <v>-3.0621328115591057E-6</v>
      </c>
      <c r="R344" s="4">
        <f>SUM($Q$41:Q344)*0.1+$T$8</f>
        <v>-3.669375585127634E-5</v>
      </c>
      <c r="S344" s="4">
        <f>SUM($R$41:R344)+0</f>
        <v>7.5441288876763645E-3</v>
      </c>
      <c r="T344">
        <f t="shared" si="77"/>
        <v>4.690767788378989E-5</v>
      </c>
      <c r="U344">
        <f t="shared" si="78"/>
        <v>1.0503353993538817E-2</v>
      </c>
      <c r="W344" s="1"/>
    </row>
    <row r="345" spans="1:23" x14ac:dyDescent="0.3">
      <c r="A345" s="8"/>
      <c r="B345">
        <f t="shared" si="79"/>
        <v>30.400000000000162</v>
      </c>
      <c r="C345">
        <f t="shared" si="64"/>
        <v>0</v>
      </c>
      <c r="D345">
        <f t="shared" si="65"/>
        <v>254.64790894703248</v>
      </c>
      <c r="E345" s="2">
        <f t="shared" si="66"/>
        <v>-352.05762848491884</v>
      </c>
      <c r="F345">
        <f t="shared" si="67"/>
        <v>-19098.593171027438</v>
      </c>
      <c r="G345">
        <f t="shared" si="68"/>
        <v>5140.0413758797586</v>
      </c>
      <c r="H345">
        <f t="shared" si="69"/>
        <v>3717.859470626634</v>
      </c>
      <c r="I345" s="2">
        <f t="shared" si="72"/>
        <v>6343.6980058231047</v>
      </c>
      <c r="J345" s="43">
        <f t="shared" si="73"/>
        <v>434.49986341254618</v>
      </c>
      <c r="K345">
        <f t="shared" si="74"/>
        <v>15.775482736077285</v>
      </c>
      <c r="L345">
        <f t="shared" si="75"/>
        <v>3.3766016130302778E-2</v>
      </c>
      <c r="M345" s="43">
        <f t="shared" si="76"/>
        <v>15.775591145431235</v>
      </c>
      <c r="N345" s="6">
        <f t="shared" si="70"/>
        <v>-4.2046823225130061E-6</v>
      </c>
      <c r="O345" s="4">
        <f>SUM($N$41:N345)*0.1+$N$8</f>
        <v>-2.9642010388275755E-5</v>
      </c>
      <c r="P345" s="4">
        <f>SUM($O$41:O345)+0</f>
        <v>7.2783374942159071E-3</v>
      </c>
      <c r="Q345" s="6">
        <f t="shared" si="71"/>
        <v>-3.0413019761063225E-6</v>
      </c>
      <c r="R345" s="4">
        <f>SUM($Q$41:Q345)*0.1+$T$8</f>
        <v>-3.6997886048886969E-5</v>
      </c>
      <c r="S345" s="4">
        <f>SUM($R$41:R345)+0</f>
        <v>7.5071310016274779E-3</v>
      </c>
      <c r="T345">
        <f t="shared" si="77"/>
        <v>4.7407724602063249E-5</v>
      </c>
      <c r="U345">
        <f t="shared" si="78"/>
        <v>1.0456156681845652E-2</v>
      </c>
      <c r="W345" s="1"/>
    </row>
    <row r="346" spans="1:23" x14ac:dyDescent="0.3">
      <c r="A346" s="8"/>
      <c r="B346">
        <f t="shared" si="79"/>
        <v>30.500000000000163</v>
      </c>
      <c r="C346">
        <f t="shared" si="64"/>
        <v>0</v>
      </c>
      <c r="D346">
        <f t="shared" si="65"/>
        <v>254.64790894703248</v>
      </c>
      <c r="E346" s="2">
        <f t="shared" si="66"/>
        <v>-352.05762848491884</v>
      </c>
      <c r="F346">
        <f t="shared" si="67"/>
        <v>-19098.593171027438</v>
      </c>
      <c r="G346">
        <f t="shared" si="68"/>
        <v>5104.8356130312659</v>
      </c>
      <c r="H346">
        <f t="shared" si="69"/>
        <v>3692.3946797319313</v>
      </c>
      <c r="I346" s="2">
        <f t="shared" si="72"/>
        <v>6300.24801948185</v>
      </c>
      <c r="J346" s="43">
        <f t="shared" si="73"/>
        <v>434.49986341254618</v>
      </c>
      <c r="K346">
        <f t="shared" si="74"/>
        <v>15.667431484460314</v>
      </c>
      <c r="L346">
        <f t="shared" si="75"/>
        <v>3.3766016130302778E-2</v>
      </c>
      <c r="M346" s="43">
        <f t="shared" si="76"/>
        <v>15.667540641459791</v>
      </c>
      <c r="N346" s="6">
        <f t="shared" si="70"/>
        <v>-4.1758831285231901E-6</v>
      </c>
      <c r="O346" s="4">
        <f>SUM($N$41:N346)*0.1+$N$8</f>
        <v>-3.0059598701128067E-5</v>
      </c>
      <c r="P346" s="4">
        <f>SUM($O$41:O346)+0</f>
        <v>7.2482778955147787E-3</v>
      </c>
      <c r="Q346" s="6">
        <f t="shared" si="71"/>
        <v>-3.0204711406535398E-6</v>
      </c>
      <c r="R346" s="4">
        <f>SUM($Q$41:Q346)*0.1+$T$8</f>
        <v>-3.7299933162952316E-5</v>
      </c>
      <c r="S346" s="4">
        <f>SUM($R$41:R346)+0</f>
        <v>7.4698310684645254E-3</v>
      </c>
      <c r="T346">
        <f t="shared" si="77"/>
        <v>4.790474389905002E-5</v>
      </c>
      <c r="U346">
        <f t="shared" si="78"/>
        <v>1.040845371042241E-2</v>
      </c>
      <c r="W346" s="1"/>
    </row>
    <row r="347" spans="1:23" x14ac:dyDescent="0.3">
      <c r="A347" s="8"/>
      <c r="B347">
        <f t="shared" si="79"/>
        <v>30.600000000000165</v>
      </c>
      <c r="C347">
        <f t="shared" si="64"/>
        <v>0</v>
      </c>
      <c r="D347">
        <f t="shared" si="65"/>
        <v>254.64790894703248</v>
      </c>
      <c r="E347" s="2">
        <f t="shared" si="66"/>
        <v>-352.05762848491884</v>
      </c>
      <c r="F347">
        <f t="shared" si="67"/>
        <v>-19098.593171027438</v>
      </c>
      <c r="G347">
        <f t="shared" si="68"/>
        <v>5069.6298501827732</v>
      </c>
      <c r="H347">
        <f t="shared" si="69"/>
        <v>3666.9298888372277</v>
      </c>
      <c r="I347" s="2">
        <f t="shared" si="72"/>
        <v>6256.7980331405952</v>
      </c>
      <c r="J347" s="43">
        <f t="shared" si="73"/>
        <v>434.49986341254618</v>
      </c>
      <c r="K347">
        <f t="shared" si="74"/>
        <v>15.559380232843345</v>
      </c>
      <c r="L347">
        <f t="shared" si="75"/>
        <v>3.3766016130302778E-2</v>
      </c>
      <c r="M347" s="43">
        <f t="shared" si="76"/>
        <v>15.559490147872204</v>
      </c>
      <c r="N347" s="6">
        <f t="shared" si="70"/>
        <v>-4.1470839345333733E-6</v>
      </c>
      <c r="O347" s="4">
        <f>SUM($N$41:N347)*0.1+$N$8</f>
        <v>-3.0474307094581406E-5</v>
      </c>
      <c r="P347" s="4">
        <f>SUM($O$41:O347)+0</f>
        <v>7.2178035884201972E-3</v>
      </c>
      <c r="Q347" s="6">
        <f t="shared" si="71"/>
        <v>-2.9996403052007562E-6</v>
      </c>
      <c r="R347" s="4">
        <f>SUM($Q$41:Q347)*0.1+$T$8</f>
        <v>-3.7599897193472392E-5</v>
      </c>
      <c r="S347" s="4">
        <f>SUM($R$41:R347)+0</f>
        <v>7.432231171271053E-3</v>
      </c>
      <c r="T347">
        <f t="shared" si="77"/>
        <v>4.8398715497981426E-5</v>
      </c>
      <c r="U347">
        <f t="shared" si="78"/>
        <v>1.0360248492397495E-2</v>
      </c>
      <c r="W347" s="1"/>
    </row>
    <row r="348" spans="1:23" x14ac:dyDescent="0.3">
      <c r="A348" s="8"/>
      <c r="B348">
        <f t="shared" si="79"/>
        <v>30.700000000000166</v>
      </c>
      <c r="C348">
        <f t="shared" si="64"/>
        <v>0</v>
      </c>
      <c r="D348">
        <f t="shared" si="65"/>
        <v>254.64790894703248</v>
      </c>
      <c r="E348" s="2">
        <f t="shared" si="66"/>
        <v>-352.05762848491884</v>
      </c>
      <c r="F348">
        <f t="shared" si="67"/>
        <v>-19098.593171027438</v>
      </c>
      <c r="G348">
        <f t="shared" si="68"/>
        <v>5034.4240873342806</v>
      </c>
      <c r="H348">
        <f t="shared" si="69"/>
        <v>3641.4650979425232</v>
      </c>
      <c r="I348" s="2">
        <f t="shared" si="72"/>
        <v>6213.3480467993386</v>
      </c>
      <c r="J348" s="43">
        <f t="shared" si="73"/>
        <v>434.49986341254618</v>
      </c>
      <c r="K348">
        <f t="shared" si="74"/>
        <v>15.451328981226371</v>
      </c>
      <c r="L348">
        <f t="shared" si="75"/>
        <v>3.3766016130302778E-2</v>
      </c>
      <c r="M348" s="43">
        <f t="shared" si="76"/>
        <v>15.451439664886308</v>
      </c>
      <c r="N348" s="6">
        <f t="shared" si="70"/>
        <v>-4.1182847405435573E-6</v>
      </c>
      <c r="O348" s="4">
        <f>SUM($N$41:N348)*0.1+$N$8</f>
        <v>-3.088613556863576E-5</v>
      </c>
      <c r="P348" s="4">
        <f>SUM($O$41:O348)+0</f>
        <v>7.1869174528515611E-3</v>
      </c>
      <c r="Q348" s="6">
        <f t="shared" si="71"/>
        <v>-2.9788094697479717E-6</v>
      </c>
      <c r="R348" s="4">
        <f>SUM($Q$41:Q348)*0.1+$T$8</f>
        <v>-3.7897778140447198E-5</v>
      </c>
      <c r="S348" s="4">
        <f>SUM($R$41:R348)+0</f>
        <v>7.3943333931306057E-3</v>
      </c>
      <c r="T348">
        <f t="shared" si="77"/>
        <v>4.8889620149339513E-5</v>
      </c>
      <c r="U348">
        <f t="shared" si="78"/>
        <v>1.0311544443140841E-2</v>
      </c>
      <c r="W348" s="1"/>
    </row>
    <row r="349" spans="1:23" x14ac:dyDescent="0.3">
      <c r="A349" s="8"/>
      <c r="B349">
        <f t="shared" si="79"/>
        <v>30.800000000000168</v>
      </c>
      <c r="C349">
        <f t="shared" si="64"/>
        <v>0</v>
      </c>
      <c r="D349">
        <f t="shared" si="65"/>
        <v>254.64790894703248</v>
      </c>
      <c r="E349" s="2">
        <f t="shared" si="66"/>
        <v>-352.05762848491884</v>
      </c>
      <c r="F349">
        <f t="shared" si="67"/>
        <v>-19098.593171027438</v>
      </c>
      <c r="G349">
        <f t="shared" si="68"/>
        <v>4999.2183244857888</v>
      </c>
      <c r="H349">
        <f t="shared" si="69"/>
        <v>3616.0003070478188</v>
      </c>
      <c r="I349" s="2">
        <f t="shared" si="72"/>
        <v>6169.8980604580829</v>
      </c>
      <c r="J349" s="43">
        <f t="shared" si="73"/>
        <v>434.49986341254618</v>
      </c>
      <c r="K349">
        <f t="shared" si="74"/>
        <v>15.343277729609401</v>
      </c>
      <c r="L349">
        <f t="shared" si="75"/>
        <v>3.3766016130302778E-2</v>
      </c>
      <c r="M349" s="43">
        <f t="shared" si="76"/>
        <v>15.343389192726089</v>
      </c>
      <c r="N349" s="6">
        <f t="shared" si="70"/>
        <v>-4.0894855465537421E-6</v>
      </c>
      <c r="O349" s="4">
        <f>SUM($N$41:N349)*0.1+$N$8</f>
        <v>-3.1295084123291142E-5</v>
      </c>
      <c r="P349" s="4">
        <f>SUM($O$41:O349)+0</f>
        <v>7.1556223687282696E-3</v>
      </c>
      <c r="Q349" s="6">
        <f t="shared" si="71"/>
        <v>-2.9579786342951877E-6</v>
      </c>
      <c r="R349" s="4">
        <f>SUM($Q$41:Q349)*0.1+$T$8</f>
        <v>-3.8193576003876721E-5</v>
      </c>
      <c r="S349" s="4">
        <f>SUM($R$41:R349)+0</f>
        <v>7.3561398171267285E-3</v>
      </c>
      <c r="T349">
        <f t="shared" si="77"/>
        <v>4.9377439567557333E-5</v>
      </c>
      <c r="U349">
        <f t="shared" si="78"/>
        <v>1.026234498021586E-2</v>
      </c>
      <c r="W349" s="1"/>
    </row>
    <row r="350" spans="1:23" x14ac:dyDescent="0.3">
      <c r="A350" s="8"/>
      <c r="B350">
        <f t="shared" si="79"/>
        <v>30.900000000000169</v>
      </c>
      <c r="C350">
        <f t="shared" si="64"/>
        <v>0</v>
      </c>
      <c r="D350">
        <f t="shared" si="65"/>
        <v>254.64790894703248</v>
      </c>
      <c r="E350" s="2">
        <f t="shared" si="66"/>
        <v>-352.05762848491884</v>
      </c>
      <c r="F350">
        <f t="shared" si="67"/>
        <v>-19098.593171027438</v>
      </c>
      <c r="G350">
        <f t="shared" si="68"/>
        <v>4964.0125616372961</v>
      </c>
      <c r="H350">
        <f t="shared" si="69"/>
        <v>3590.535516153117</v>
      </c>
      <c r="I350" s="2">
        <f t="shared" si="72"/>
        <v>6126.448074116829</v>
      </c>
      <c r="J350" s="43">
        <f t="shared" si="73"/>
        <v>434.49986341254618</v>
      </c>
      <c r="K350">
        <f t="shared" si="74"/>
        <v>15.235226477992434</v>
      </c>
      <c r="L350">
        <f t="shared" si="75"/>
        <v>3.3766016130302778E-2</v>
      </c>
      <c r="M350" s="43">
        <f t="shared" si="76"/>
        <v>15.235338731621876</v>
      </c>
      <c r="N350" s="6">
        <f t="shared" si="70"/>
        <v>-4.0606863525639261E-6</v>
      </c>
      <c r="O350" s="4">
        <f>SUM($N$41:N350)*0.1+$N$8</f>
        <v>-3.1701152758547538E-5</v>
      </c>
      <c r="P350" s="4">
        <f>SUM($O$41:O350)+0</f>
        <v>7.1239212159697222E-3</v>
      </c>
      <c r="Q350" s="6">
        <f t="shared" si="71"/>
        <v>-2.9371477988424054E-6</v>
      </c>
      <c r="R350" s="4">
        <f>SUM($Q$41:Q350)*0.1+$T$8</f>
        <v>-3.8487290783760947E-5</v>
      </c>
      <c r="S350" s="4">
        <f>SUM($R$41:R350)+0</f>
        <v>7.3176525263429675E-3</v>
      </c>
      <c r="T350">
        <f t="shared" si="77"/>
        <v>4.9862156372288359E-5</v>
      </c>
      <c r="U350">
        <f t="shared" si="78"/>
        <v>1.0212653523332569E-2</v>
      </c>
      <c r="W350" s="1"/>
    </row>
    <row r="351" spans="1:23" x14ac:dyDescent="0.3">
      <c r="A351" s="8"/>
      <c r="B351">
        <f t="shared" si="79"/>
        <v>31.000000000000171</v>
      </c>
      <c r="C351">
        <f t="shared" si="64"/>
        <v>0</v>
      </c>
      <c r="D351">
        <f t="shared" si="65"/>
        <v>254.64790894703248</v>
      </c>
      <c r="E351" s="2">
        <f t="shared" si="66"/>
        <v>-352.05762848491884</v>
      </c>
      <c r="F351">
        <f t="shared" si="67"/>
        <v>-19098.593171027438</v>
      </c>
      <c r="G351">
        <f t="shared" si="68"/>
        <v>4928.8067987888044</v>
      </c>
      <c r="H351">
        <f t="shared" si="69"/>
        <v>3565.0707252584125</v>
      </c>
      <c r="I351" s="2">
        <f t="shared" si="72"/>
        <v>6082.9980877755734</v>
      </c>
      <c r="J351" s="43">
        <f t="shared" si="73"/>
        <v>434.49986341254618</v>
      </c>
      <c r="K351">
        <f t="shared" si="74"/>
        <v>15.127175226375462</v>
      </c>
      <c r="L351">
        <f t="shared" si="75"/>
        <v>3.3766016130302778E-2</v>
      </c>
      <c r="M351" s="43">
        <f t="shared" si="76"/>
        <v>15.127288281810571</v>
      </c>
      <c r="N351" s="6">
        <f t="shared" si="70"/>
        <v>-4.031887158574111E-6</v>
      </c>
      <c r="O351" s="4">
        <f>SUM($N$41:N351)*0.1+$N$8</f>
        <v>-3.2104341474404935E-5</v>
      </c>
      <c r="P351" s="4">
        <f>SUM($O$41:O351)+0</f>
        <v>7.0918168744953172E-3</v>
      </c>
      <c r="Q351" s="6">
        <f t="shared" si="71"/>
        <v>-2.9163169633896213E-6</v>
      </c>
      <c r="R351" s="4">
        <f>SUM($Q$41:Q351)*0.1+$T$8</f>
        <v>-3.8778922480099917E-5</v>
      </c>
      <c r="S351" s="4">
        <f>SUM($R$41:R351)+0</f>
        <v>7.2788736038628676E-3</v>
      </c>
      <c r="T351">
        <f t="shared" si="77"/>
        <v>5.0343754033869939E-5</v>
      </c>
      <c r="U351">
        <f t="shared" si="78"/>
        <v>1.0162473494301874E-2</v>
      </c>
      <c r="W351" s="1"/>
    </row>
    <row r="352" spans="1:23" x14ac:dyDescent="0.3">
      <c r="A352" s="8"/>
      <c r="B352">
        <f t="shared" si="79"/>
        <v>31.100000000000172</v>
      </c>
      <c r="C352">
        <f t="shared" si="64"/>
        <v>0</v>
      </c>
      <c r="D352">
        <f t="shared" si="65"/>
        <v>254.64790894703248</v>
      </c>
      <c r="E352" s="2">
        <f t="shared" si="66"/>
        <v>-352.05762848491884</v>
      </c>
      <c r="F352">
        <f t="shared" si="67"/>
        <v>-19098.593171027438</v>
      </c>
      <c r="G352">
        <f t="shared" si="68"/>
        <v>4893.6010359403117</v>
      </c>
      <c r="H352">
        <f t="shared" si="69"/>
        <v>3539.605934363708</v>
      </c>
      <c r="I352" s="2">
        <f t="shared" si="72"/>
        <v>6039.5481014343177</v>
      </c>
      <c r="J352" s="43">
        <f t="shared" si="73"/>
        <v>434.49986341254618</v>
      </c>
      <c r="K352">
        <f t="shared" si="74"/>
        <v>15.019123974758491</v>
      </c>
      <c r="L352">
        <f t="shared" si="75"/>
        <v>3.3766016130302778E-2</v>
      </c>
      <c r="M352" s="43">
        <f t="shared" si="76"/>
        <v>15.019237843535912</v>
      </c>
      <c r="N352" s="6">
        <f t="shared" si="70"/>
        <v>-4.003087964584295E-6</v>
      </c>
      <c r="O352" s="4">
        <f>SUM($N$41:N352)*0.1+$N$8</f>
        <v>-3.2504650270863373E-5</v>
      </c>
      <c r="P352" s="4">
        <f>SUM($O$41:O352)+0</f>
        <v>7.059312224224454E-3</v>
      </c>
      <c r="Q352" s="6">
        <f t="shared" si="71"/>
        <v>-2.8954861279368369E-6</v>
      </c>
      <c r="R352" s="4">
        <f>SUM($Q$41:Q352)*0.1+$T$8</f>
        <v>-3.9068471092893617E-5</v>
      </c>
      <c r="S352" s="4">
        <f>SUM($R$41:R352)+0</f>
        <v>7.239805132769974E-3</v>
      </c>
      <c r="T352">
        <f t="shared" si="77"/>
        <v>5.0822216822639706E-5</v>
      </c>
      <c r="U352">
        <f t="shared" si="78"/>
        <v>1.0111808316990947E-2</v>
      </c>
      <c r="W352" s="1"/>
    </row>
    <row r="353" spans="1:23" x14ac:dyDescent="0.3">
      <c r="A353" s="8"/>
      <c r="B353">
        <f t="shared" si="79"/>
        <v>31.200000000000173</v>
      </c>
      <c r="C353">
        <f t="shared" si="64"/>
        <v>0</v>
      </c>
      <c r="D353">
        <f t="shared" si="65"/>
        <v>254.64790894703248</v>
      </c>
      <c r="E353" s="2">
        <f t="shared" si="66"/>
        <v>-352.05762848491884</v>
      </c>
      <c r="F353">
        <f t="shared" si="67"/>
        <v>-19098.593171027438</v>
      </c>
      <c r="G353">
        <f t="shared" si="68"/>
        <v>4858.395273091819</v>
      </c>
      <c r="H353">
        <f t="shared" si="69"/>
        <v>3514.1411434690071</v>
      </c>
      <c r="I353" s="2">
        <f t="shared" si="72"/>
        <v>5996.0981150930638</v>
      </c>
      <c r="J353" s="43">
        <f t="shared" si="73"/>
        <v>434.49986341254618</v>
      </c>
      <c r="K353">
        <f t="shared" si="74"/>
        <v>14.911072723141523</v>
      </c>
      <c r="L353">
        <f t="shared" si="75"/>
        <v>3.3766016130302778E-2</v>
      </c>
      <c r="M353" s="43">
        <f t="shared" si="76"/>
        <v>14.911187417048687</v>
      </c>
      <c r="N353" s="6">
        <f t="shared" si="70"/>
        <v>-3.974288770594479E-6</v>
      </c>
      <c r="O353" s="4">
        <f>SUM($N$41:N353)*0.1+$N$8</f>
        <v>-3.2902079147922826E-5</v>
      </c>
      <c r="P353" s="4">
        <f>SUM($O$41:O353)+0</f>
        <v>7.0264101450765309E-3</v>
      </c>
      <c r="Q353" s="6">
        <f t="shared" si="71"/>
        <v>-2.8746552924840554E-6</v>
      </c>
      <c r="R353" s="4">
        <f>SUM($Q$41:Q353)*0.1+$T$8</f>
        <v>-3.9355936622142019E-5</v>
      </c>
      <c r="S353" s="4">
        <f>SUM($R$41:R353)+0</f>
        <v>7.2004491961478317E-3</v>
      </c>
      <c r="T353">
        <f t="shared" si="77"/>
        <v>5.1297529761794932E-5</v>
      </c>
      <c r="U353">
        <f t="shared" si="78"/>
        <v>1.0060661417279699E-2</v>
      </c>
      <c r="W353" s="1"/>
    </row>
    <row r="354" spans="1:23" x14ac:dyDescent="0.3">
      <c r="A354" s="8"/>
      <c r="B354">
        <f t="shared" si="79"/>
        <v>31.300000000000175</v>
      </c>
      <c r="C354">
        <f t="shared" si="64"/>
        <v>0</v>
      </c>
      <c r="D354">
        <f t="shared" si="65"/>
        <v>254.64790894703248</v>
      </c>
      <c r="E354" s="2">
        <f t="shared" si="66"/>
        <v>-352.05762848491884</v>
      </c>
      <c r="F354">
        <f t="shared" si="67"/>
        <v>-19098.593171027438</v>
      </c>
      <c r="G354">
        <f t="shared" si="68"/>
        <v>4823.1895102433264</v>
      </c>
      <c r="H354">
        <f t="shared" si="69"/>
        <v>3488.6763525743027</v>
      </c>
      <c r="I354" s="2">
        <f t="shared" si="72"/>
        <v>5952.6481287518081</v>
      </c>
      <c r="J354" s="43">
        <f t="shared" si="73"/>
        <v>434.49986341254618</v>
      </c>
      <c r="K354">
        <f t="shared" si="74"/>
        <v>14.803021471524552</v>
      </c>
      <c r="L354">
        <f t="shared" si="75"/>
        <v>3.3766016130302778E-2</v>
      </c>
      <c r="M354" s="43">
        <f t="shared" si="76"/>
        <v>14.803137002607011</v>
      </c>
      <c r="N354" s="6">
        <f t="shared" si="70"/>
        <v>-3.945489576604663E-6</v>
      </c>
      <c r="O354" s="4">
        <f>SUM($N$41:N354)*0.1+$N$8</f>
        <v>-3.3296628105583279E-5</v>
      </c>
      <c r="P354" s="4">
        <f>SUM($O$41:O354)+0</f>
        <v>6.9931135169709474E-3</v>
      </c>
      <c r="Q354" s="6">
        <f t="shared" si="71"/>
        <v>-2.8538244570312714E-6</v>
      </c>
      <c r="R354" s="4">
        <f>SUM($Q$41:Q354)*0.1+$T$8</f>
        <v>-3.9641319067845138E-5</v>
      </c>
      <c r="S354" s="4">
        <f>SUM($R$41:R354)+0</f>
        <v>7.1608078770799867E-3</v>
      </c>
      <c r="T354">
        <f t="shared" si="77"/>
        <v>5.1769678583512771E-5</v>
      </c>
      <c r="U354">
        <f t="shared" si="78"/>
        <v>1.0009036223018306E-2</v>
      </c>
      <c r="W354" s="1"/>
    </row>
    <row r="355" spans="1:23" x14ac:dyDescent="0.3">
      <c r="A355" s="8"/>
      <c r="B355">
        <f t="shared" si="79"/>
        <v>31.400000000000176</v>
      </c>
      <c r="C355">
        <f t="shared" si="64"/>
        <v>0</v>
      </c>
      <c r="D355">
        <f t="shared" si="65"/>
        <v>254.64790894703248</v>
      </c>
      <c r="E355" s="2">
        <f t="shared" si="66"/>
        <v>-352.05762848491884</v>
      </c>
      <c r="F355">
        <f t="shared" si="67"/>
        <v>-19098.593171027438</v>
      </c>
      <c r="G355">
        <f t="shared" si="68"/>
        <v>4787.9837473948346</v>
      </c>
      <c r="H355">
        <f t="shared" si="69"/>
        <v>3463.2115616795982</v>
      </c>
      <c r="I355" s="2">
        <f t="shared" si="72"/>
        <v>5909.1981424105534</v>
      </c>
      <c r="J355" s="43">
        <f t="shared" si="73"/>
        <v>434.49986341254618</v>
      </c>
      <c r="K355">
        <f t="shared" si="74"/>
        <v>14.694970219907583</v>
      </c>
      <c r="L355">
        <f t="shared" si="75"/>
        <v>3.3766016130302778E-2</v>
      </c>
      <c r="M355" s="43">
        <f t="shared" si="76"/>
        <v>14.695086600476591</v>
      </c>
      <c r="N355" s="6">
        <f t="shared" si="70"/>
        <v>-3.916690382614847E-6</v>
      </c>
      <c r="O355" s="4">
        <f>SUM($N$41:N355)*0.1+$N$8</f>
        <v>-3.3688297143844774E-5</v>
      </c>
      <c r="P355" s="4">
        <f>SUM($O$41:O355)+0</f>
        <v>6.9594252198271027E-3</v>
      </c>
      <c r="Q355" s="6">
        <f t="shared" si="71"/>
        <v>-2.8329936215784869E-6</v>
      </c>
      <c r="R355" s="4">
        <f>SUM($Q$41:Q355)*0.1+$T$8</f>
        <v>-3.9924618430002974E-5</v>
      </c>
      <c r="S355" s="4">
        <f>SUM($R$41:R355)+0</f>
        <v>7.120883258649984E-3</v>
      </c>
      <c r="T355">
        <f t="shared" si="77"/>
        <v>5.2238649688073993E-5</v>
      </c>
      <c r="U355">
        <f t="shared" si="78"/>
        <v>9.956936163985743E-3</v>
      </c>
      <c r="W355" s="1"/>
    </row>
    <row r="356" spans="1:23" x14ac:dyDescent="0.3">
      <c r="A356" s="8"/>
      <c r="B356">
        <f t="shared" si="79"/>
        <v>31.500000000000178</v>
      </c>
      <c r="C356">
        <f t="shared" si="64"/>
        <v>0</v>
      </c>
      <c r="D356">
        <f t="shared" si="65"/>
        <v>254.64790894703248</v>
      </c>
      <c r="E356" s="2">
        <f t="shared" si="66"/>
        <v>-352.05762848491884</v>
      </c>
      <c r="F356">
        <f t="shared" si="67"/>
        <v>-19098.593171027438</v>
      </c>
      <c r="G356">
        <f t="shared" si="68"/>
        <v>4752.7779845463419</v>
      </c>
      <c r="H356">
        <f t="shared" si="69"/>
        <v>3437.7467707848937</v>
      </c>
      <c r="I356" s="2">
        <f t="shared" si="72"/>
        <v>5865.7481560692968</v>
      </c>
      <c r="J356" s="43">
        <f t="shared" si="73"/>
        <v>434.49986341254618</v>
      </c>
      <c r="K356">
        <f t="shared" si="74"/>
        <v>14.586918968290609</v>
      </c>
      <c r="L356">
        <f t="shared" si="75"/>
        <v>3.3766016130302778E-2</v>
      </c>
      <c r="M356" s="43">
        <f t="shared" si="76"/>
        <v>14.587036210931004</v>
      </c>
      <c r="N356" s="6">
        <f t="shared" si="70"/>
        <v>-3.887891188625031E-6</v>
      </c>
      <c r="O356" s="4">
        <f>SUM($N$41:N356)*0.1+$N$8</f>
        <v>-3.407708626270727E-5</v>
      </c>
      <c r="P356" s="4">
        <f>SUM($O$41:O356)+0</f>
        <v>6.9253481335643952E-3</v>
      </c>
      <c r="Q356" s="6">
        <f t="shared" si="71"/>
        <v>-2.8121627861257029E-6</v>
      </c>
      <c r="R356" s="4">
        <f>SUM($Q$41:Q356)*0.1+$T$8</f>
        <v>-4.0205834708615553E-5</v>
      </c>
      <c r="S356" s="4">
        <f>SUM($R$41:R356)+0</f>
        <v>7.0806774239413686E-3</v>
      </c>
      <c r="T356">
        <f t="shared" si="77"/>
        <v>5.2704430105755891E-5</v>
      </c>
      <c r="U356">
        <f t="shared" si="78"/>
        <v>9.9043646718493163E-3</v>
      </c>
      <c r="W356" s="1"/>
    </row>
    <row r="357" spans="1:23" x14ac:dyDescent="0.3">
      <c r="A357" s="8"/>
      <c r="B357">
        <f t="shared" si="79"/>
        <v>31.600000000000179</v>
      </c>
      <c r="C357">
        <f t="shared" si="64"/>
        <v>0</v>
      </c>
      <c r="D357">
        <f t="shared" si="65"/>
        <v>254.64790894703248</v>
      </c>
      <c r="E357" s="2">
        <f t="shared" si="66"/>
        <v>-352.05762848491884</v>
      </c>
      <c r="F357">
        <f t="shared" si="67"/>
        <v>-19098.593171027438</v>
      </c>
      <c r="G357">
        <f t="shared" si="68"/>
        <v>4717.5722216978502</v>
      </c>
      <c r="H357">
        <f t="shared" si="69"/>
        <v>3412.281979890191</v>
      </c>
      <c r="I357" s="2">
        <f t="shared" si="72"/>
        <v>5822.298169728042</v>
      </c>
      <c r="J357" s="43">
        <f t="shared" si="73"/>
        <v>434.49986341254618</v>
      </c>
      <c r="K357">
        <f t="shared" si="74"/>
        <v>14.478867716673639</v>
      </c>
      <c r="L357">
        <f t="shared" si="75"/>
        <v>3.3766016130302778E-2</v>
      </c>
      <c r="M357" s="43">
        <f t="shared" si="76"/>
        <v>14.478985834251999</v>
      </c>
      <c r="N357" s="6">
        <f t="shared" si="70"/>
        <v>-3.8590919946352158E-6</v>
      </c>
      <c r="O357" s="4">
        <f>SUM($N$41:N357)*0.1+$N$8</f>
        <v>-3.4462995462170793E-5</v>
      </c>
      <c r="P357" s="4">
        <f>SUM($O$41:O357)+0</f>
        <v>6.8908851381022243E-3</v>
      </c>
      <c r="Q357" s="6">
        <f t="shared" si="71"/>
        <v>-2.7913319506729202E-6</v>
      </c>
      <c r="R357" s="4">
        <f>SUM($Q$41:Q357)*0.1+$T$8</f>
        <v>-4.0484967903682849E-5</v>
      </c>
      <c r="S357" s="4">
        <f>SUM($R$41:R357)+0</f>
        <v>7.0401924560376857E-3</v>
      </c>
      <c r="T357">
        <f t="shared" si="77"/>
        <v>5.3167007461280299E-5</v>
      </c>
      <c r="U357">
        <f t="shared" si="78"/>
        <v>9.8513251801251624E-3</v>
      </c>
      <c r="W357" s="1"/>
    </row>
    <row r="358" spans="1:23" x14ac:dyDescent="0.3">
      <c r="A358" s="8"/>
      <c r="B358">
        <f t="shared" si="79"/>
        <v>31.70000000000018</v>
      </c>
      <c r="C358">
        <f t="shared" si="64"/>
        <v>0</v>
      </c>
      <c r="D358">
        <f t="shared" si="65"/>
        <v>254.64790894703248</v>
      </c>
      <c r="E358" s="2">
        <f t="shared" si="66"/>
        <v>-352.05762848491884</v>
      </c>
      <c r="F358">
        <f t="shared" si="67"/>
        <v>-19098.593171027438</v>
      </c>
      <c r="G358">
        <f t="shared" si="68"/>
        <v>4682.3664588493575</v>
      </c>
      <c r="H358">
        <f t="shared" si="69"/>
        <v>3386.8171889954883</v>
      </c>
      <c r="I358" s="2">
        <f t="shared" si="72"/>
        <v>5778.8481833867872</v>
      </c>
      <c r="J358" s="43">
        <f t="shared" si="73"/>
        <v>434.49986341254618</v>
      </c>
      <c r="K358">
        <f t="shared" si="74"/>
        <v>14.37081646505667</v>
      </c>
      <c r="L358">
        <f t="shared" si="75"/>
        <v>3.3766016130302778E-2</v>
      </c>
      <c r="M358" s="43">
        <f t="shared" si="76"/>
        <v>14.370935470729796</v>
      </c>
      <c r="N358" s="6">
        <f t="shared" si="70"/>
        <v>-3.8302928006453998E-6</v>
      </c>
      <c r="O358" s="4">
        <f>SUM($N$41:N358)*0.1+$N$8</f>
        <v>-3.4846024742235331E-5</v>
      </c>
      <c r="P358" s="4">
        <f>SUM($O$41:O358)+0</f>
        <v>6.8560391133599893E-3</v>
      </c>
      <c r="Q358" s="6">
        <f t="shared" si="71"/>
        <v>-2.7705011152201374E-6</v>
      </c>
      <c r="R358" s="4">
        <f>SUM($Q$41:Q358)*0.1+$T$8</f>
        <v>-4.0762018015204861E-5</v>
      </c>
      <c r="S358" s="4">
        <f>SUM($R$41:R358)+0</f>
        <v>6.9994304380224812E-3</v>
      </c>
      <c r="T358">
        <f t="shared" si="77"/>
        <v>5.3626369940621212E-5</v>
      </c>
      <c r="U358">
        <f t="shared" si="78"/>
        <v>9.7978211241396725E-3</v>
      </c>
      <c r="W358" s="1"/>
    </row>
    <row r="359" spans="1:23" x14ac:dyDescent="0.3">
      <c r="A359" s="8"/>
      <c r="B359">
        <f t="shared" si="79"/>
        <v>31.800000000000182</v>
      </c>
      <c r="C359">
        <f t="shared" si="64"/>
        <v>0</v>
      </c>
      <c r="D359">
        <f t="shared" si="65"/>
        <v>254.64790894703248</v>
      </c>
      <c r="E359" s="2">
        <f t="shared" si="66"/>
        <v>-352.05762848491884</v>
      </c>
      <c r="F359">
        <f t="shared" si="67"/>
        <v>-19098.593171027438</v>
      </c>
      <c r="G359">
        <f t="shared" si="68"/>
        <v>4647.1606960008648</v>
      </c>
      <c r="H359">
        <f t="shared" si="69"/>
        <v>3361.3523981007838</v>
      </c>
      <c r="I359" s="2">
        <f t="shared" si="72"/>
        <v>5735.3981970455316</v>
      </c>
      <c r="J359" s="43">
        <f t="shared" si="73"/>
        <v>434.49986341254618</v>
      </c>
      <c r="K359">
        <f t="shared" si="74"/>
        <v>14.2627652134397</v>
      </c>
      <c r="L359">
        <f t="shared" si="75"/>
        <v>3.3766016130302778E-2</v>
      </c>
      <c r="M359" s="43">
        <f t="shared" si="76"/>
        <v>14.262885120663405</v>
      </c>
      <c r="N359" s="6">
        <f t="shared" si="70"/>
        <v>-3.8014936066555838E-6</v>
      </c>
      <c r="O359" s="4">
        <f>SUM($N$41:N359)*0.1+$N$8</f>
        <v>-3.5226174102900897E-5</v>
      </c>
      <c r="P359" s="4">
        <f>SUM($O$41:O359)+0</f>
        <v>6.8208129392570887E-3</v>
      </c>
      <c r="Q359" s="6">
        <f t="shared" si="71"/>
        <v>-2.749670279767353E-6</v>
      </c>
      <c r="R359" s="4">
        <f>SUM($Q$41:Q359)*0.1+$T$8</f>
        <v>-4.1036985043181576E-5</v>
      </c>
      <c r="S359" s="4">
        <f>SUM($R$41:R359)+0</f>
        <v>6.9583934529792993E-3</v>
      </c>
      <c r="T359">
        <f t="shared" si="77"/>
        <v>5.408250625999311E-5</v>
      </c>
      <c r="U359">
        <f t="shared" si="78"/>
        <v>9.7438559409918461E-3</v>
      </c>
      <c r="W359" s="1"/>
    </row>
    <row r="360" spans="1:23" x14ac:dyDescent="0.3">
      <c r="A360" s="8"/>
      <c r="B360">
        <f t="shared" si="79"/>
        <v>31.900000000000183</v>
      </c>
      <c r="C360">
        <f t="shared" si="64"/>
        <v>0</v>
      </c>
      <c r="D360">
        <f t="shared" si="65"/>
        <v>254.64790894703248</v>
      </c>
      <c r="E360" s="2">
        <f t="shared" si="66"/>
        <v>-352.05762848491884</v>
      </c>
      <c r="F360">
        <f t="shared" si="67"/>
        <v>-19098.593171027438</v>
      </c>
      <c r="G360">
        <f t="shared" si="68"/>
        <v>4611.9549331523722</v>
      </c>
      <c r="H360">
        <f t="shared" si="69"/>
        <v>3335.8876072060812</v>
      </c>
      <c r="I360" s="2">
        <f t="shared" si="72"/>
        <v>5691.9482107042768</v>
      </c>
      <c r="J360" s="43">
        <f t="shared" si="73"/>
        <v>434.49986341254618</v>
      </c>
      <c r="K360">
        <f t="shared" si="74"/>
        <v>14.154713961822729</v>
      </c>
      <c r="L360">
        <f t="shared" si="75"/>
        <v>3.3766016130302778E-2</v>
      </c>
      <c r="M360" s="43">
        <f t="shared" si="76"/>
        <v>14.15483478436097</v>
      </c>
      <c r="N360" s="6">
        <f t="shared" si="70"/>
        <v>-3.7726944126657678E-6</v>
      </c>
      <c r="O360" s="4">
        <f>SUM($N$41:N360)*0.1+$N$8</f>
        <v>-3.5603443544167477E-5</v>
      </c>
      <c r="P360" s="4">
        <f>SUM($O$41:O360)+0</f>
        <v>6.7852094957129207E-3</v>
      </c>
      <c r="Q360" s="6">
        <f t="shared" si="71"/>
        <v>-2.7288394443145702E-6</v>
      </c>
      <c r="R360" s="4">
        <f>SUM($Q$41:Q360)*0.1+$T$8</f>
        <v>-4.1309868987613049E-5</v>
      </c>
      <c r="S360" s="4">
        <f>SUM($R$41:R360)+0</f>
        <v>6.9170835839916858E-3</v>
      </c>
      <c r="T360">
        <f t="shared" si="77"/>
        <v>5.453540563685646E-5</v>
      </c>
      <c r="U360">
        <f t="shared" si="78"/>
        <v>9.6894330695165062E-3</v>
      </c>
      <c r="W360" s="1"/>
    </row>
    <row r="361" spans="1:23" x14ac:dyDescent="0.3">
      <c r="A361" s="8"/>
      <c r="B361">
        <f t="shared" si="79"/>
        <v>32.000000000000185</v>
      </c>
      <c r="C361">
        <f t="shared" ref="C361:C424" si="80">IF(B361&lt;$G$6,$B$11,$B$11+$B$9)</f>
        <v>0</v>
      </c>
      <c r="D361">
        <f t="shared" ref="D361:D424" si="81">IF(B361&lt;18, $B$12, $B$12+$B$8 )</f>
        <v>254.64790894703248</v>
      </c>
      <c r="E361" s="2">
        <f t="shared" ref="E361:E424" si="82">IF(B361&lt;18, $B$13, $B$13+$B$10 )</f>
        <v>-352.05762848491884</v>
      </c>
      <c r="F361">
        <f t="shared" ref="F361:F424" si="83">IF(B361&lt;18,0,-$G$7*$B$8)</f>
        <v>-19098.593171027438</v>
      </c>
      <c r="G361">
        <f t="shared" ref="G361:G424" si="84">IF(B361&lt;$G$6,    $B$13*B361,    $B$13*B361-(-B361+$G$6)*$B$10+$G$7*$B$9)</f>
        <v>4576.7491703038804</v>
      </c>
      <c r="H361">
        <f t="shared" ref="H361:H424" si="85">IF(B361&lt;$G$6,-B361*$B$12,-B361*$B$12+(-B361+$G$6)*$B$8)</f>
        <v>3310.4228163113767</v>
      </c>
      <c r="I361" s="2">
        <f t="shared" si="72"/>
        <v>5648.4982243630211</v>
      </c>
      <c r="J361" s="43">
        <f t="shared" si="73"/>
        <v>434.49986341254618</v>
      </c>
      <c r="K361">
        <f t="shared" si="74"/>
        <v>14.046662710205759</v>
      </c>
      <c r="L361">
        <f t="shared" si="75"/>
        <v>3.3766016130302778E-2</v>
      </c>
      <c r="M361" s="43">
        <f t="shared" si="76"/>
        <v>14.046784462140113</v>
      </c>
      <c r="N361" s="6">
        <f t="shared" ref="N361:N424" si="86">-G361/($G$18*$B$28)</f>
        <v>-3.7438952186759523E-6</v>
      </c>
      <c r="O361" s="4">
        <f>SUM($N$41:N361)*0.1+$N$8</f>
        <v>-3.5977833066035071E-5</v>
      </c>
      <c r="P361" s="4">
        <f>SUM($O$41:O361)+0</f>
        <v>6.7492316626468858E-3</v>
      </c>
      <c r="Q361" s="6">
        <f t="shared" ref="Q361:Q424" si="87">-H361/($G$18*$B$28)</f>
        <v>-2.7080086088617858E-6</v>
      </c>
      <c r="R361" s="4">
        <f>SUM($Q$41:Q361)*0.1+$T$8</f>
        <v>-4.1580669848499224E-5</v>
      </c>
      <c r="S361" s="4">
        <f>SUM($R$41:R361)+0</f>
        <v>6.8755029141431868E-3</v>
      </c>
      <c r="T361">
        <f t="shared" si="77"/>
        <v>5.4985057762790241E-5</v>
      </c>
      <c r="U361">
        <f t="shared" si="78"/>
        <v>9.6345559502483916E-3</v>
      </c>
      <c r="W361" s="1"/>
    </row>
    <row r="362" spans="1:23" x14ac:dyDescent="0.3">
      <c r="A362" s="8"/>
      <c r="B362">
        <f t="shared" si="79"/>
        <v>32.100000000000186</v>
      </c>
      <c r="C362">
        <f t="shared" si="80"/>
        <v>0</v>
      </c>
      <c r="D362">
        <f t="shared" si="81"/>
        <v>254.64790894703248</v>
      </c>
      <c r="E362" s="2">
        <f t="shared" si="82"/>
        <v>-352.05762848491884</v>
      </c>
      <c r="F362">
        <f t="shared" si="83"/>
        <v>-19098.593171027438</v>
      </c>
      <c r="G362">
        <f t="shared" si="84"/>
        <v>4541.5434074553878</v>
      </c>
      <c r="H362">
        <f t="shared" si="85"/>
        <v>3284.9580254166722</v>
      </c>
      <c r="I362" s="2">
        <f t="shared" ref="I362:I425" si="88">SQRT(H362*H362+G362*G362)</f>
        <v>5605.0482380217654</v>
      </c>
      <c r="J362" s="43">
        <f t="shared" ref="J362:J425" si="89">SQRT(D362*D362+E362*E362)</f>
        <v>434.49986341254618</v>
      </c>
      <c r="K362">
        <f t="shared" ref="K362:K425" si="90">32*I362/(PI()*$G$11^3)</f>
        <v>13.938611458588786</v>
      </c>
      <c r="L362">
        <f t="shared" ref="L362:L425" si="91">16*J362/(PI()*$G$11^4)</f>
        <v>3.3766016130302778E-2</v>
      </c>
      <c r="M362" s="43">
        <f t="shared" ref="M362:M425" si="92">SQRT(K362^2+3*L362^2)</f>
        <v>13.93873415432831</v>
      </c>
      <c r="N362" s="6">
        <f t="shared" si="86"/>
        <v>-3.7150960246861363E-6</v>
      </c>
      <c r="O362" s="4">
        <f>SUM($N$41:N362)*0.1+$N$8</f>
        <v>-3.634934266850368E-5</v>
      </c>
      <c r="P362" s="4">
        <f>SUM($O$41:O362)+0</f>
        <v>6.7128823199783822E-3</v>
      </c>
      <c r="Q362" s="6">
        <f t="shared" si="87"/>
        <v>-2.6871777734090017E-6</v>
      </c>
      <c r="R362" s="4">
        <f>SUM($Q$41:Q362)*0.1+$T$8</f>
        <v>-4.1849387625840129E-5</v>
      </c>
      <c r="S362" s="4">
        <f>SUM($R$41:R362)+0</f>
        <v>6.8336535265173465E-3</v>
      </c>
      <c r="T362">
        <f t="shared" ref="T362:T425" si="93">SQRT(SUMSQ(O362,R362))</f>
        <v>5.5431452778094523E-5</v>
      </c>
      <c r="U362">
        <f t="shared" ref="U362:U425" si="94">SQRT(SUMSQ(S362,P362))</f>
        <v>9.5792280253870835E-3</v>
      </c>
      <c r="W362" s="1"/>
    </row>
    <row r="363" spans="1:23" x14ac:dyDescent="0.3">
      <c r="A363" s="8"/>
      <c r="B363">
        <f t="shared" ref="B363:B426" si="95">B362+0.1</f>
        <v>32.200000000000188</v>
      </c>
      <c r="C363">
        <f t="shared" si="80"/>
        <v>0</v>
      </c>
      <c r="D363">
        <f t="shared" si="81"/>
        <v>254.64790894703248</v>
      </c>
      <c r="E363" s="2">
        <f t="shared" si="82"/>
        <v>-352.05762848491884</v>
      </c>
      <c r="F363">
        <f t="shared" si="83"/>
        <v>-19098.593171027438</v>
      </c>
      <c r="G363">
        <f t="shared" si="84"/>
        <v>4506.337644606896</v>
      </c>
      <c r="H363">
        <f t="shared" si="85"/>
        <v>3259.4932345219695</v>
      </c>
      <c r="I363" s="2">
        <f t="shared" si="88"/>
        <v>5561.5982516805107</v>
      </c>
      <c r="J363" s="43">
        <f t="shared" si="89"/>
        <v>434.49986341254618</v>
      </c>
      <c r="K363">
        <f t="shared" si="90"/>
        <v>13.830560206971818</v>
      </c>
      <c r="L363">
        <f t="shared" si="91"/>
        <v>3.3766016130302778E-2</v>
      </c>
      <c r="M363" s="43">
        <f t="shared" si="92"/>
        <v>13.830683861263269</v>
      </c>
      <c r="N363" s="6">
        <f t="shared" si="86"/>
        <v>-3.6862968306963211E-6</v>
      </c>
      <c r="O363" s="4">
        <f>SUM($N$41:N363)*0.1+$N$8</f>
        <v>-3.6717972351573303E-5</v>
      </c>
      <c r="P363" s="4">
        <f>SUM($O$41:O363)+0</f>
        <v>6.6761643476268093E-3</v>
      </c>
      <c r="Q363" s="6">
        <f t="shared" si="87"/>
        <v>-2.666346937956219E-6</v>
      </c>
      <c r="R363" s="4">
        <f>SUM($Q$41:Q363)*0.1+$T$8</f>
        <v>-4.2116022319635738E-5</v>
      </c>
      <c r="S363" s="4">
        <f>SUM($R$41:R363)+0</f>
        <v>6.7915375041977108E-3</v>
      </c>
      <c r="T363">
        <f t="shared" si="93"/>
        <v>5.5874581247996458E-5</v>
      </c>
      <c r="U363">
        <f t="shared" si="94"/>
        <v>9.5234527387627315E-3</v>
      </c>
      <c r="W363" s="1"/>
    </row>
    <row r="364" spans="1:23" x14ac:dyDescent="0.3">
      <c r="A364" s="8"/>
      <c r="B364">
        <f t="shared" si="95"/>
        <v>32.300000000000189</v>
      </c>
      <c r="C364">
        <f t="shared" si="80"/>
        <v>0</v>
      </c>
      <c r="D364">
        <f t="shared" si="81"/>
        <v>254.64790894703248</v>
      </c>
      <c r="E364" s="2">
        <f t="shared" si="82"/>
        <v>-352.05762848491884</v>
      </c>
      <c r="F364">
        <f t="shared" si="83"/>
        <v>-19098.593171027438</v>
      </c>
      <c r="G364">
        <f t="shared" si="84"/>
        <v>4471.1318817584033</v>
      </c>
      <c r="H364">
        <f t="shared" si="85"/>
        <v>3234.0284436272668</v>
      </c>
      <c r="I364" s="2">
        <f t="shared" si="88"/>
        <v>5518.1482653392559</v>
      </c>
      <c r="J364" s="43">
        <f t="shared" si="89"/>
        <v>434.49986341254618</v>
      </c>
      <c r="K364">
        <f t="shared" si="90"/>
        <v>13.722508955354847</v>
      </c>
      <c r="L364">
        <f t="shared" si="91"/>
        <v>3.3766016130302778E-2</v>
      </c>
      <c r="M364" s="43">
        <f t="shared" si="92"/>
        <v>13.722633583293328</v>
      </c>
      <c r="N364" s="6">
        <f t="shared" si="86"/>
        <v>-3.6574976367065051E-6</v>
      </c>
      <c r="O364" s="4">
        <f>SUM($N$41:N364)*0.1+$N$8</f>
        <v>-3.7083722115243954E-5</v>
      </c>
      <c r="P364" s="4">
        <f>SUM($O$41:O364)+0</f>
        <v>6.6390806255115656E-3</v>
      </c>
      <c r="Q364" s="6">
        <f t="shared" si="87"/>
        <v>-2.6455161025034362E-6</v>
      </c>
      <c r="R364" s="4">
        <f>SUM($Q$41:Q364)*0.1+$T$8</f>
        <v>-4.238057392988609E-5</v>
      </c>
      <c r="S364" s="4">
        <f>SUM($R$41:R364)+0</f>
        <v>6.7491569302678247E-3</v>
      </c>
      <c r="T364">
        <f t="shared" si="93"/>
        <v>5.631443414034429E-5</v>
      </c>
      <c r="U364">
        <f t="shared" si="94"/>
        <v>9.4672335358025918E-3</v>
      </c>
      <c r="W364" s="1"/>
    </row>
    <row r="365" spans="1:23" x14ac:dyDescent="0.3">
      <c r="A365" s="8"/>
      <c r="B365">
        <f t="shared" si="95"/>
        <v>32.40000000000019</v>
      </c>
      <c r="C365">
        <f t="shared" si="80"/>
        <v>0</v>
      </c>
      <c r="D365">
        <f t="shared" si="81"/>
        <v>254.64790894703248</v>
      </c>
      <c r="E365" s="2">
        <f t="shared" si="82"/>
        <v>-352.05762848491884</v>
      </c>
      <c r="F365">
        <f t="shared" si="83"/>
        <v>-19098.593171027438</v>
      </c>
      <c r="G365">
        <f t="shared" si="84"/>
        <v>4435.9261189099107</v>
      </c>
      <c r="H365">
        <f t="shared" si="85"/>
        <v>3208.5636527325623</v>
      </c>
      <c r="I365" s="2">
        <f t="shared" si="88"/>
        <v>5474.6982789980002</v>
      </c>
      <c r="J365" s="43">
        <f t="shared" si="89"/>
        <v>434.49986341254618</v>
      </c>
      <c r="K365">
        <f t="shared" si="90"/>
        <v>13.614457703737877</v>
      </c>
      <c r="L365">
        <f t="shared" si="91"/>
        <v>3.3766016130302778E-2</v>
      </c>
      <c r="M365" s="43">
        <f t="shared" si="92"/>
        <v>13.614583320777893</v>
      </c>
      <c r="N365" s="6">
        <f t="shared" si="86"/>
        <v>-3.6286984427166891E-6</v>
      </c>
      <c r="O365" s="4">
        <f>SUM($N$41:N365)*0.1+$N$8</f>
        <v>-3.7446591959515633E-5</v>
      </c>
      <c r="P365" s="4">
        <f>SUM($O$41:O365)+0</f>
        <v>6.6016340335520503E-3</v>
      </c>
      <c r="Q365" s="6">
        <f t="shared" si="87"/>
        <v>-2.6246852670506518E-6</v>
      </c>
      <c r="R365" s="4">
        <f>SUM($Q$41:Q365)*0.1+$T$8</f>
        <v>-4.2643042456591158E-5</v>
      </c>
      <c r="S365" s="4">
        <f>SUM($R$41:R365)+0</f>
        <v>6.7065138878112333E-3</v>
      </c>
      <c r="T365">
        <f t="shared" si="93"/>
        <v>5.675100280468264E-5</v>
      </c>
      <c r="U365">
        <f t="shared" si="94"/>
        <v>9.4105738634983182E-3</v>
      </c>
      <c r="W365" s="1"/>
    </row>
    <row r="366" spans="1:23" x14ac:dyDescent="0.3">
      <c r="A366" s="8"/>
      <c r="B366">
        <f t="shared" si="95"/>
        <v>32.500000000000192</v>
      </c>
      <c r="C366">
        <f t="shared" si="80"/>
        <v>0</v>
      </c>
      <c r="D366">
        <f t="shared" si="81"/>
        <v>254.64790894703248</v>
      </c>
      <c r="E366" s="2">
        <f t="shared" si="82"/>
        <v>-352.05762848491884</v>
      </c>
      <c r="F366">
        <f t="shared" si="83"/>
        <v>-19098.593171027438</v>
      </c>
      <c r="G366">
        <f t="shared" si="84"/>
        <v>4400.720356061418</v>
      </c>
      <c r="H366">
        <f t="shared" si="85"/>
        <v>3183.0988618378578</v>
      </c>
      <c r="I366" s="2">
        <f t="shared" si="88"/>
        <v>5431.2482926567445</v>
      </c>
      <c r="J366" s="43">
        <f t="shared" si="89"/>
        <v>434.49986341254618</v>
      </c>
      <c r="K366">
        <f t="shared" si="90"/>
        <v>13.506406452120904</v>
      </c>
      <c r="L366">
        <f t="shared" si="91"/>
        <v>3.3766016130302778E-2</v>
      </c>
      <c r="M366" s="43">
        <f t="shared" si="92"/>
        <v>13.506533074087855</v>
      </c>
      <c r="N366" s="6">
        <f t="shared" si="86"/>
        <v>-3.5998992487268727E-6</v>
      </c>
      <c r="O366" s="4">
        <f>SUM($N$41:N366)*0.1+$N$8</f>
        <v>-3.7806581884388313E-5</v>
      </c>
      <c r="P366" s="4">
        <f>SUM($O$41:O366)+0</f>
        <v>6.563827451667662E-3</v>
      </c>
      <c r="Q366" s="6">
        <f t="shared" si="87"/>
        <v>-2.6038544315978673E-6</v>
      </c>
      <c r="R366" s="4">
        <f>SUM($Q$41:Q366)*0.1+$T$8</f>
        <v>-4.2903427899750943E-5</v>
      </c>
      <c r="S366" s="4">
        <f>SUM($R$41:R366)+0</f>
        <v>6.6636104599114825E-3</v>
      </c>
      <c r="T366">
        <f t="shared" si="93"/>
        <v>5.7184278952611498E-5</v>
      </c>
      <c r="U366">
        <f t="shared" si="94"/>
        <v>9.3534771703740055E-3</v>
      </c>
      <c r="W366" s="1"/>
    </row>
    <row r="367" spans="1:23" x14ac:dyDescent="0.3">
      <c r="A367" s="8"/>
      <c r="B367">
        <f t="shared" si="95"/>
        <v>32.600000000000193</v>
      </c>
      <c r="C367">
        <f t="shared" si="80"/>
        <v>0</v>
      </c>
      <c r="D367">
        <f t="shared" si="81"/>
        <v>254.64790894703248</v>
      </c>
      <c r="E367" s="2">
        <f t="shared" si="82"/>
        <v>-352.05762848491884</v>
      </c>
      <c r="F367">
        <f t="shared" si="83"/>
        <v>-19098.593171027438</v>
      </c>
      <c r="G367">
        <f t="shared" si="84"/>
        <v>4365.5145932129253</v>
      </c>
      <c r="H367">
        <f t="shared" si="85"/>
        <v>3157.6340709431533</v>
      </c>
      <c r="I367" s="2">
        <f t="shared" si="88"/>
        <v>5387.7983063154879</v>
      </c>
      <c r="J367" s="43">
        <f t="shared" si="89"/>
        <v>434.49986341254618</v>
      </c>
      <c r="K367">
        <f t="shared" si="90"/>
        <v>13.39835520050393</v>
      </c>
      <c r="L367">
        <f t="shared" si="91"/>
        <v>3.3766016130302778E-2</v>
      </c>
      <c r="M367" s="43">
        <f t="shared" si="92"/>
        <v>13.398482843606088</v>
      </c>
      <c r="N367" s="6">
        <f t="shared" si="86"/>
        <v>-3.5711000547370567E-6</v>
      </c>
      <c r="O367" s="4">
        <f>SUM($N$41:N367)*0.1+$N$8</f>
        <v>-3.816369188986202E-5</v>
      </c>
      <c r="P367" s="4">
        <f>SUM($O$41:O367)+0</f>
        <v>6.5256637597777998E-3</v>
      </c>
      <c r="Q367" s="6">
        <f t="shared" si="87"/>
        <v>-2.5830235961450833E-6</v>
      </c>
      <c r="R367" s="4">
        <f>SUM($Q$41:Q367)*0.1+$T$8</f>
        <v>-4.3161730259365445E-5</v>
      </c>
      <c r="S367" s="4">
        <f>SUM($R$41:R367)+0</f>
        <v>6.6204487296521175E-3</v>
      </c>
      <c r="T367">
        <f t="shared" si="93"/>
        <v>5.7614254639338547E-5</v>
      </c>
      <c r="U367">
        <f t="shared" si="94"/>
        <v>9.295946906454966E-3</v>
      </c>
      <c r="W367" s="1"/>
    </row>
    <row r="368" spans="1:23" x14ac:dyDescent="0.3">
      <c r="A368" s="8"/>
      <c r="B368">
        <f t="shared" si="95"/>
        <v>32.700000000000195</v>
      </c>
      <c r="C368">
        <f t="shared" si="80"/>
        <v>0</v>
      </c>
      <c r="D368">
        <f t="shared" si="81"/>
        <v>254.64790894703248</v>
      </c>
      <c r="E368" s="2">
        <f t="shared" si="82"/>
        <v>-352.05762848491884</v>
      </c>
      <c r="F368">
        <f t="shared" si="83"/>
        <v>-19098.593171027438</v>
      </c>
      <c r="G368">
        <f t="shared" si="84"/>
        <v>4330.3088303644336</v>
      </c>
      <c r="H368">
        <f t="shared" si="85"/>
        <v>3132.1692800484525</v>
      </c>
      <c r="I368" s="2">
        <f t="shared" si="88"/>
        <v>5344.348319974235</v>
      </c>
      <c r="J368" s="43">
        <f t="shared" si="89"/>
        <v>434.49986341254618</v>
      </c>
      <c r="K368">
        <f t="shared" si="90"/>
        <v>13.290303948886967</v>
      </c>
      <c r="L368">
        <f t="shared" si="91"/>
        <v>3.3766016130302778E-2</v>
      </c>
      <c r="M368" s="43">
        <f t="shared" si="92"/>
        <v>13.290432629727915</v>
      </c>
      <c r="N368" s="6">
        <f t="shared" si="86"/>
        <v>-3.5423008607472416E-6</v>
      </c>
      <c r="O368" s="4">
        <f>SUM($N$41:N368)*0.1+$N$8</f>
        <v>-3.8517921975936742E-5</v>
      </c>
      <c r="P368" s="4">
        <f>SUM($O$41:O368)+0</f>
        <v>6.4871458378018632E-3</v>
      </c>
      <c r="Q368" s="6">
        <f t="shared" si="87"/>
        <v>-2.5621927606923018E-6</v>
      </c>
      <c r="R368" s="4">
        <f>SUM($Q$41:Q368)*0.1+$T$8</f>
        <v>-4.341794953543469E-5</v>
      </c>
      <c r="S368" s="4">
        <f>SUM($R$41:R368)+0</f>
        <v>6.5770307801166824E-3</v>
      </c>
      <c r="T368">
        <f t="shared" si="93"/>
        <v>5.8040922246341883E-5</v>
      </c>
      <c r="U368">
        <f t="shared" si="94"/>
        <v>9.2379865232372089E-3</v>
      </c>
      <c r="W368" s="1"/>
    </row>
    <row r="369" spans="1:23" x14ac:dyDescent="0.3">
      <c r="A369" s="8"/>
      <c r="B369">
        <f t="shared" si="95"/>
        <v>32.800000000000196</v>
      </c>
      <c r="C369">
        <f t="shared" si="80"/>
        <v>0</v>
      </c>
      <c r="D369">
        <f t="shared" si="81"/>
        <v>254.64790894703248</v>
      </c>
      <c r="E369" s="2">
        <f t="shared" si="82"/>
        <v>-352.05762848491884</v>
      </c>
      <c r="F369">
        <f t="shared" si="83"/>
        <v>-19098.593171027438</v>
      </c>
      <c r="G369">
        <f t="shared" si="84"/>
        <v>4295.1030675159418</v>
      </c>
      <c r="H369">
        <f t="shared" si="85"/>
        <v>3106.704489153748</v>
      </c>
      <c r="I369" s="2">
        <f t="shared" si="88"/>
        <v>5300.8983336329793</v>
      </c>
      <c r="J369" s="43">
        <f t="shared" si="89"/>
        <v>434.49986341254618</v>
      </c>
      <c r="K369">
        <f t="shared" si="90"/>
        <v>13.182252697269995</v>
      </c>
      <c r="L369">
        <f t="shared" si="91"/>
        <v>3.3766016130302778E-2</v>
      </c>
      <c r="M369" s="43">
        <f t="shared" si="92"/>
        <v>13.182382432861596</v>
      </c>
      <c r="N369" s="6">
        <f t="shared" si="86"/>
        <v>-3.513501666757426E-6</v>
      </c>
      <c r="O369" s="4">
        <f>SUM($N$41:N369)*0.1+$N$8</f>
        <v>-3.8869272142612492E-5</v>
      </c>
      <c r="P369" s="4">
        <f>SUM($O$41:O369)+0</f>
        <v>6.4482765656592505E-3</v>
      </c>
      <c r="Q369" s="6">
        <f t="shared" si="87"/>
        <v>-2.5413619252395178E-6</v>
      </c>
      <c r="R369" s="4">
        <f>SUM($Q$41:Q369)*0.1+$T$8</f>
        <v>-4.3672085727958638E-5</v>
      </c>
      <c r="S369" s="4">
        <f>SUM($R$41:R369)+0</f>
        <v>6.533358694388724E-3</v>
      </c>
      <c r="T369">
        <f t="shared" si="93"/>
        <v>5.8464274465066615E-5</v>
      </c>
      <c r="U369">
        <f t="shared" si="94"/>
        <v>9.1795994736576063E-3</v>
      </c>
      <c r="W369" s="1"/>
    </row>
    <row r="370" spans="1:23" x14ac:dyDescent="0.3">
      <c r="A370" s="8"/>
      <c r="B370">
        <f t="shared" si="95"/>
        <v>32.900000000000198</v>
      </c>
      <c r="C370">
        <f t="shared" si="80"/>
        <v>0</v>
      </c>
      <c r="D370">
        <f t="shared" si="81"/>
        <v>254.64790894703248</v>
      </c>
      <c r="E370" s="2">
        <f t="shared" si="82"/>
        <v>-352.05762848491884</v>
      </c>
      <c r="F370">
        <f t="shared" si="83"/>
        <v>-19098.593171027438</v>
      </c>
      <c r="G370">
        <f t="shared" si="84"/>
        <v>4259.8973046674491</v>
      </c>
      <c r="H370">
        <f t="shared" si="85"/>
        <v>3081.2396982590435</v>
      </c>
      <c r="I370" s="2">
        <f t="shared" si="88"/>
        <v>5257.4483472917236</v>
      </c>
      <c r="J370" s="43">
        <f t="shared" si="89"/>
        <v>434.49986341254618</v>
      </c>
      <c r="K370">
        <f t="shared" si="90"/>
        <v>13.074201445653022</v>
      </c>
      <c r="L370">
        <f t="shared" si="91"/>
        <v>3.3766016130302778E-2</v>
      </c>
      <c r="M370" s="43">
        <f t="shared" si="92"/>
        <v>13.074332253428912</v>
      </c>
      <c r="N370" s="6">
        <f t="shared" si="86"/>
        <v>-3.48470247276761E-6</v>
      </c>
      <c r="O370" s="4">
        <f>SUM($N$41:N370)*0.1+$N$8</f>
        <v>-3.9217742389889242E-5</v>
      </c>
      <c r="P370" s="4">
        <f>SUM($O$41:O370)+0</f>
        <v>6.4090588232693611E-3</v>
      </c>
      <c r="Q370" s="6">
        <f t="shared" si="87"/>
        <v>-2.5205310897867334E-6</v>
      </c>
      <c r="R370" s="4">
        <f>SUM($Q$41:Q370)*0.1+$T$8</f>
        <v>-4.3924138836937316E-5</v>
      </c>
      <c r="S370" s="4">
        <f>SUM($R$41:R370)+0</f>
        <v>6.4894345555517865E-3</v>
      </c>
      <c r="T370">
        <f t="shared" si="93"/>
        <v>5.8884304281584752E-5</v>
      </c>
      <c r="U370">
        <f t="shared" si="94"/>
        <v>9.1207892120647362E-3</v>
      </c>
      <c r="W370" s="1"/>
    </row>
    <row r="371" spans="1:23" x14ac:dyDescent="0.3">
      <c r="A371" s="8"/>
      <c r="B371">
        <f t="shared" si="95"/>
        <v>33.000000000000199</v>
      </c>
      <c r="C371">
        <f t="shared" si="80"/>
        <v>0</v>
      </c>
      <c r="D371">
        <f t="shared" si="81"/>
        <v>254.64790894703248</v>
      </c>
      <c r="E371" s="2">
        <f t="shared" si="82"/>
        <v>-352.05762848491884</v>
      </c>
      <c r="F371">
        <f t="shared" si="83"/>
        <v>-19098.593171027438</v>
      </c>
      <c r="G371">
        <f t="shared" si="84"/>
        <v>4224.6915418189565</v>
      </c>
      <c r="H371">
        <f t="shared" si="85"/>
        <v>3055.7749073643408</v>
      </c>
      <c r="I371" s="2">
        <f t="shared" si="88"/>
        <v>5213.9983609504689</v>
      </c>
      <c r="J371" s="43">
        <f t="shared" si="89"/>
        <v>434.49986341254618</v>
      </c>
      <c r="K371">
        <f t="shared" si="90"/>
        <v>12.966150194036054</v>
      </c>
      <c r="L371">
        <f t="shared" si="91"/>
        <v>3.3766016130302778E-2</v>
      </c>
      <c r="M371" s="43">
        <f t="shared" si="92"/>
        <v>12.966282091865699</v>
      </c>
      <c r="N371" s="6">
        <f t="shared" si="86"/>
        <v>-3.455903278777794E-6</v>
      </c>
      <c r="O371" s="4">
        <f>SUM($N$41:N371)*0.1+$N$8</f>
        <v>-3.9563332717767034E-5</v>
      </c>
      <c r="P371" s="4">
        <f>SUM($O$41:O371)+0</f>
        <v>6.3694954905515943E-3</v>
      </c>
      <c r="Q371" s="6">
        <f t="shared" si="87"/>
        <v>-2.4997002543339506E-6</v>
      </c>
      <c r="R371" s="4">
        <f>SUM($Q$41:Q371)*0.1+$T$8</f>
        <v>-4.4174108862370698E-5</v>
      </c>
      <c r="S371" s="4">
        <f>SUM($R$41:R371)+0</f>
        <v>6.4452604466894159E-3</v>
      </c>
      <c r="T371">
        <f t="shared" si="93"/>
        <v>5.9301004962153152E-5</v>
      </c>
      <c r="U371">
        <f t="shared" si="94"/>
        <v>9.0615591941903759E-3</v>
      </c>
      <c r="W371" s="1"/>
    </row>
    <row r="372" spans="1:23" x14ac:dyDescent="0.3">
      <c r="A372" s="8"/>
      <c r="B372">
        <f t="shared" si="95"/>
        <v>33.1000000000002</v>
      </c>
      <c r="C372">
        <f t="shared" si="80"/>
        <v>0</v>
      </c>
      <c r="D372">
        <f t="shared" si="81"/>
        <v>254.64790894703248</v>
      </c>
      <c r="E372" s="2">
        <f t="shared" si="82"/>
        <v>-352.05762848491884</v>
      </c>
      <c r="F372">
        <f t="shared" si="83"/>
        <v>-19098.593171027438</v>
      </c>
      <c r="G372">
        <f t="shared" si="84"/>
        <v>4189.4857789704638</v>
      </c>
      <c r="H372">
        <f t="shared" si="85"/>
        <v>3030.3101164696382</v>
      </c>
      <c r="I372" s="2">
        <f t="shared" si="88"/>
        <v>5170.5483746092141</v>
      </c>
      <c r="J372" s="43">
        <f t="shared" si="89"/>
        <v>434.49986341254618</v>
      </c>
      <c r="K372">
        <f t="shared" si="90"/>
        <v>12.858098942419085</v>
      </c>
      <c r="L372">
        <f t="shared" si="91"/>
        <v>3.3766016130302778E-2</v>
      </c>
      <c r="M372" s="43">
        <f t="shared" si="92"/>
        <v>12.858231948622436</v>
      </c>
      <c r="N372" s="6">
        <f t="shared" si="86"/>
        <v>-3.427104084787978E-6</v>
      </c>
      <c r="O372" s="4">
        <f>SUM($N$41:N372)*0.1+$N$8</f>
        <v>-3.9906043126245827E-5</v>
      </c>
      <c r="P372" s="4">
        <f>SUM($O$41:O372)+0</f>
        <v>6.3295894474253486E-3</v>
      </c>
      <c r="Q372" s="6">
        <f t="shared" si="87"/>
        <v>-2.4788694188811679E-6</v>
      </c>
      <c r="R372" s="4">
        <f>SUM($Q$41:Q372)*0.1+$T$8</f>
        <v>-4.4421995804258836E-5</v>
      </c>
      <c r="S372" s="4">
        <f>SUM($R$41:R372)+0</f>
        <v>6.4008384508851572E-3</v>
      </c>
      <c r="T372">
        <f t="shared" si="93"/>
        <v>5.9714370039609243E-5</v>
      </c>
      <c r="U372">
        <f t="shared" si="94"/>
        <v>9.0019128771216296E-3</v>
      </c>
      <c r="W372" s="1"/>
    </row>
    <row r="373" spans="1:23" x14ac:dyDescent="0.3">
      <c r="A373" s="8"/>
      <c r="B373">
        <f t="shared" si="95"/>
        <v>33.200000000000202</v>
      </c>
      <c r="C373">
        <f t="shared" si="80"/>
        <v>0</v>
      </c>
      <c r="D373">
        <f t="shared" si="81"/>
        <v>254.64790894703248</v>
      </c>
      <c r="E373" s="2">
        <f t="shared" si="82"/>
        <v>-352.05762848491884</v>
      </c>
      <c r="F373">
        <f t="shared" si="83"/>
        <v>-19098.593171027438</v>
      </c>
      <c r="G373">
        <f t="shared" si="84"/>
        <v>4154.2800161219711</v>
      </c>
      <c r="H373">
        <f t="shared" si="85"/>
        <v>3004.8453255749337</v>
      </c>
      <c r="I373" s="2">
        <f t="shared" si="88"/>
        <v>5127.0983882679584</v>
      </c>
      <c r="J373" s="43">
        <f t="shared" si="89"/>
        <v>434.49986341254618</v>
      </c>
      <c r="K373">
        <f t="shared" si="90"/>
        <v>12.750047690802113</v>
      </c>
      <c r="L373">
        <f t="shared" si="91"/>
        <v>3.3766016130302778E-2</v>
      </c>
      <c r="M373" s="43">
        <f t="shared" si="92"/>
        <v>12.750181824164871</v>
      </c>
      <c r="N373" s="6">
        <f t="shared" si="86"/>
        <v>-3.398304890798162E-6</v>
      </c>
      <c r="O373" s="4">
        <f>SUM($N$41:N373)*0.1+$N$8</f>
        <v>-4.0245873615325648E-5</v>
      </c>
      <c r="P373" s="4">
        <f>SUM($O$41:O373)+0</f>
        <v>6.2893435738100231E-3</v>
      </c>
      <c r="Q373" s="6">
        <f t="shared" si="87"/>
        <v>-2.4580385834283834E-6</v>
      </c>
      <c r="R373" s="4">
        <f>SUM($Q$41:Q373)*0.1+$T$8</f>
        <v>-4.4667799662601677E-5</v>
      </c>
      <c r="S373" s="4">
        <f>SUM($R$41:R373)+0</f>
        <v>6.3561706512225554E-3</v>
      </c>
      <c r="T373">
        <f t="shared" si="93"/>
        <v>6.0124393300548849E-5</v>
      </c>
      <c r="U373">
        <f t="shared" si="94"/>
        <v>8.9418537192736715E-3</v>
      </c>
      <c r="W373" s="1"/>
    </row>
    <row r="374" spans="1:23" x14ac:dyDescent="0.3">
      <c r="A374" s="8"/>
      <c r="B374">
        <f t="shared" si="95"/>
        <v>33.300000000000203</v>
      </c>
      <c r="C374">
        <f t="shared" si="80"/>
        <v>0</v>
      </c>
      <c r="D374">
        <f t="shared" si="81"/>
        <v>254.64790894703248</v>
      </c>
      <c r="E374" s="2">
        <f t="shared" si="82"/>
        <v>-352.05762848491884</v>
      </c>
      <c r="F374">
        <f t="shared" si="83"/>
        <v>-19098.593171027438</v>
      </c>
      <c r="G374">
        <f t="shared" si="84"/>
        <v>4119.0742532734785</v>
      </c>
      <c r="H374">
        <f t="shared" si="85"/>
        <v>2979.3805346802292</v>
      </c>
      <c r="I374" s="2">
        <f t="shared" si="88"/>
        <v>5083.6484019267018</v>
      </c>
      <c r="J374" s="43">
        <f t="shared" si="89"/>
        <v>434.49986341254618</v>
      </c>
      <c r="K374">
        <f t="shared" si="90"/>
        <v>12.641996439185139</v>
      </c>
      <c r="L374">
        <f t="shared" si="91"/>
        <v>3.3766016130302778E-2</v>
      </c>
      <c r="M374" s="43">
        <f t="shared" si="92"/>
        <v>12.64213171897468</v>
      </c>
      <c r="N374" s="6">
        <f t="shared" si="86"/>
        <v>-3.369505696808346E-6</v>
      </c>
      <c r="O374" s="4">
        <f>SUM($N$41:N374)*0.1+$N$8</f>
        <v>-4.0582824185006483E-5</v>
      </c>
      <c r="P374" s="4">
        <f>SUM($O$41:O374)+0</f>
        <v>6.2487607496250165E-3</v>
      </c>
      <c r="Q374" s="6">
        <f t="shared" si="87"/>
        <v>-2.4372077479755994E-6</v>
      </c>
      <c r="R374" s="4">
        <f>SUM($Q$41:Q374)*0.1+$T$8</f>
        <v>-4.4911520437399235E-5</v>
      </c>
      <c r="S374" s="4">
        <f>SUM($R$41:R374)+0</f>
        <v>6.3112591307851566E-3</v>
      </c>
      <c r="T374">
        <f t="shared" si="93"/>
        <v>6.0531068773234761E-5</v>
      </c>
      <c r="U374">
        <f t="shared" si="94"/>
        <v>8.8813851803630963E-3</v>
      </c>
      <c r="W374" s="1"/>
    </row>
    <row r="375" spans="1:23" x14ac:dyDescent="0.3">
      <c r="A375" s="8"/>
      <c r="B375">
        <f t="shared" si="95"/>
        <v>33.400000000000205</v>
      </c>
      <c r="C375">
        <f t="shared" si="80"/>
        <v>0</v>
      </c>
      <c r="D375">
        <f t="shared" si="81"/>
        <v>254.64790894703248</v>
      </c>
      <c r="E375" s="2">
        <f t="shared" si="82"/>
        <v>-352.05762848491884</v>
      </c>
      <c r="F375">
        <f t="shared" si="83"/>
        <v>-19098.593171027438</v>
      </c>
      <c r="G375">
        <f t="shared" si="84"/>
        <v>4083.8684904249876</v>
      </c>
      <c r="H375">
        <f t="shared" si="85"/>
        <v>2953.9157437855265</v>
      </c>
      <c r="I375" s="2">
        <f t="shared" si="88"/>
        <v>5040.1984155854489</v>
      </c>
      <c r="J375" s="43">
        <f t="shared" si="89"/>
        <v>434.49986341254618</v>
      </c>
      <c r="K375">
        <f t="shared" si="90"/>
        <v>12.533945187568175</v>
      </c>
      <c r="L375">
        <f t="shared" si="91"/>
        <v>3.3766016130302778E-2</v>
      </c>
      <c r="M375" s="43">
        <f t="shared" si="92"/>
        <v>12.534081633550157</v>
      </c>
      <c r="N375" s="6">
        <f t="shared" si="86"/>
        <v>-3.3407065028185313E-6</v>
      </c>
      <c r="O375" s="4">
        <f>SUM($N$41:N375)*0.1+$N$8</f>
        <v>-4.0916894835288332E-5</v>
      </c>
      <c r="P375" s="4">
        <f>SUM($O$41:O375)+0</f>
        <v>6.2078438547897279E-3</v>
      </c>
      <c r="Q375" s="6">
        <f t="shared" si="87"/>
        <v>-2.4163769125228166E-6</v>
      </c>
      <c r="R375" s="4">
        <f>SUM($Q$41:Q375)*0.1+$T$8</f>
        <v>-4.5153158128651509E-5</v>
      </c>
      <c r="S375" s="4">
        <f>SUM($R$41:R375)+0</f>
        <v>6.2661059726565049E-3</v>
      </c>
      <c r="T375">
        <f t="shared" si="93"/>
        <v>6.0934390716187956E-5</v>
      </c>
      <c r="U375">
        <f t="shared" si="94"/>
        <v>8.8205107213818468E-3</v>
      </c>
      <c r="W375" s="1"/>
    </row>
    <row r="376" spans="1:23" x14ac:dyDescent="0.3">
      <c r="A376" s="8"/>
      <c r="B376">
        <f t="shared" si="95"/>
        <v>33.500000000000206</v>
      </c>
      <c r="C376">
        <f t="shared" si="80"/>
        <v>0</v>
      </c>
      <c r="D376">
        <f t="shared" si="81"/>
        <v>254.64790894703248</v>
      </c>
      <c r="E376" s="2">
        <f t="shared" si="82"/>
        <v>-352.05762848491884</v>
      </c>
      <c r="F376">
        <f t="shared" si="83"/>
        <v>-19098.593171027438</v>
      </c>
      <c r="G376">
        <f t="shared" si="84"/>
        <v>4048.6627275764949</v>
      </c>
      <c r="H376">
        <f t="shared" si="85"/>
        <v>2928.450952890822</v>
      </c>
      <c r="I376" s="2">
        <f t="shared" si="88"/>
        <v>4996.7484292441932</v>
      </c>
      <c r="J376" s="43">
        <f t="shared" si="89"/>
        <v>434.49986341254618</v>
      </c>
      <c r="K376">
        <f t="shared" si="90"/>
        <v>12.425893935951203</v>
      </c>
      <c r="L376">
        <f t="shared" si="91"/>
        <v>3.3766016130302778E-2</v>
      </c>
      <c r="M376" s="43">
        <f t="shared" si="92"/>
        <v>12.4260315684069</v>
      </c>
      <c r="N376" s="6">
        <f t="shared" si="86"/>
        <v>-3.3119073088287153E-6</v>
      </c>
      <c r="O376" s="4">
        <f>SUM($N$41:N376)*0.1+$N$8</f>
        <v>-4.1248085566171209E-5</v>
      </c>
      <c r="P376" s="4">
        <f>SUM($O$41:O376)+0</f>
        <v>6.1665957692235568E-3</v>
      </c>
      <c r="Q376" s="6">
        <f t="shared" si="87"/>
        <v>-2.3955460770700322E-6</v>
      </c>
      <c r="R376" s="4">
        <f>SUM($Q$41:Q376)*0.1+$T$8</f>
        <v>-4.53927127363585E-5</v>
      </c>
      <c r="S376" s="4">
        <f>SUM($R$41:R376)+0</f>
        <v>6.2207132599201463E-3</v>
      </c>
      <c r="T376">
        <f t="shared" si="93"/>
        <v>6.1334353607417645E-5</v>
      </c>
      <c r="U376">
        <f t="shared" si="94"/>
        <v>8.7592338045717338E-3</v>
      </c>
      <c r="W376" s="1"/>
    </row>
    <row r="377" spans="1:23" x14ac:dyDescent="0.3">
      <c r="A377" s="8"/>
      <c r="B377">
        <f t="shared" si="95"/>
        <v>33.600000000000207</v>
      </c>
      <c r="C377">
        <f t="shared" si="80"/>
        <v>0</v>
      </c>
      <c r="D377">
        <f t="shared" si="81"/>
        <v>254.64790894703248</v>
      </c>
      <c r="E377" s="2">
        <f t="shared" si="82"/>
        <v>-352.05762848491884</v>
      </c>
      <c r="F377">
        <f t="shared" si="83"/>
        <v>-19098.593171027438</v>
      </c>
      <c r="G377">
        <f t="shared" si="84"/>
        <v>4013.4569647280023</v>
      </c>
      <c r="H377">
        <f t="shared" si="85"/>
        <v>2902.9861619961193</v>
      </c>
      <c r="I377" s="2">
        <f t="shared" si="88"/>
        <v>4953.2984429029375</v>
      </c>
      <c r="J377" s="43">
        <f t="shared" si="89"/>
        <v>434.49986341254618</v>
      </c>
      <c r="K377">
        <f t="shared" si="90"/>
        <v>12.317842684334231</v>
      </c>
      <c r="L377">
        <f t="shared" si="91"/>
        <v>3.3766016130302778E-2</v>
      </c>
      <c r="M377" s="43">
        <f t="shared" si="92"/>
        <v>12.317981524078622</v>
      </c>
      <c r="N377" s="6">
        <f t="shared" si="86"/>
        <v>-3.2831081148388993E-6</v>
      </c>
      <c r="O377" s="4">
        <f>SUM($N$41:N377)*0.1+$N$8</f>
        <v>-4.1576396377655087E-5</v>
      </c>
      <c r="P377" s="4">
        <f>SUM($O$41:O377)+0</f>
        <v>6.1250193728459015E-3</v>
      </c>
      <c r="Q377" s="6">
        <f t="shared" si="87"/>
        <v>-2.3747152416172494E-6</v>
      </c>
      <c r="R377" s="4">
        <f>SUM($Q$41:Q377)*0.1+$T$8</f>
        <v>-4.5630184260520235E-5</v>
      </c>
      <c r="S377" s="4">
        <f>SUM($R$41:R377)+0</f>
        <v>6.1750830756596257E-3</v>
      </c>
      <c r="T377">
        <f t="shared" si="93"/>
        <v>6.1730952134248824E-5</v>
      </c>
      <c r="U377">
        <f t="shared" si="94"/>
        <v>8.6975578933994775E-3</v>
      </c>
      <c r="W377" s="1"/>
    </row>
    <row r="378" spans="1:23" x14ac:dyDescent="0.3">
      <c r="A378" s="8"/>
      <c r="B378">
        <f t="shared" si="95"/>
        <v>33.700000000000209</v>
      </c>
      <c r="C378">
        <f t="shared" si="80"/>
        <v>0</v>
      </c>
      <c r="D378">
        <f t="shared" si="81"/>
        <v>254.64790894703248</v>
      </c>
      <c r="E378" s="2">
        <f t="shared" si="82"/>
        <v>-352.05762848491884</v>
      </c>
      <c r="F378">
        <f t="shared" si="83"/>
        <v>-19098.593171027438</v>
      </c>
      <c r="G378">
        <f t="shared" si="84"/>
        <v>3978.2512018795096</v>
      </c>
      <c r="H378">
        <f t="shared" si="85"/>
        <v>2877.5213711014148</v>
      </c>
      <c r="I378" s="2">
        <f t="shared" si="88"/>
        <v>4909.8484565616818</v>
      </c>
      <c r="J378" s="43">
        <f t="shared" si="89"/>
        <v>434.49986341254618</v>
      </c>
      <c r="K378">
        <f t="shared" si="90"/>
        <v>12.20979143271726</v>
      </c>
      <c r="L378">
        <f t="shared" si="91"/>
        <v>3.3766016130302778E-2</v>
      </c>
      <c r="M378" s="43">
        <f t="shared" si="92"/>
        <v>12.209931501117921</v>
      </c>
      <c r="N378" s="6">
        <f t="shared" si="86"/>
        <v>-3.2543089208490828E-6</v>
      </c>
      <c r="O378" s="4">
        <f>SUM($N$41:N378)*0.1+$N$8</f>
        <v>-4.1901827269739993E-5</v>
      </c>
      <c r="P378" s="4">
        <f>SUM($O$41:O378)+0</f>
        <v>6.0831175455761614E-3</v>
      </c>
      <c r="Q378" s="6">
        <f t="shared" si="87"/>
        <v>-2.353884406164465E-6</v>
      </c>
      <c r="R378" s="4">
        <f>SUM($Q$41:Q378)*0.1+$T$8</f>
        <v>-4.5865572701136686E-5</v>
      </c>
      <c r="S378" s="4">
        <f>SUM($R$41:R378)+0</f>
        <v>6.1292175029584893E-3</v>
      </c>
      <c r="T378">
        <f t="shared" si="93"/>
        <v>6.2124181183709627E-5</v>
      </c>
      <c r="U378">
        <f t="shared" si="94"/>
        <v>8.6354864525323202E-3</v>
      </c>
      <c r="W378" s="1"/>
    </row>
    <row r="379" spans="1:23" x14ac:dyDescent="0.3">
      <c r="A379" s="8"/>
      <c r="B379">
        <f t="shared" si="95"/>
        <v>33.80000000000021</v>
      </c>
      <c r="C379">
        <f t="shared" si="80"/>
        <v>0</v>
      </c>
      <c r="D379">
        <f t="shared" si="81"/>
        <v>254.64790894703248</v>
      </c>
      <c r="E379" s="2">
        <f t="shared" si="82"/>
        <v>-352.05762848491884</v>
      </c>
      <c r="F379">
        <f t="shared" si="83"/>
        <v>-19098.593171027438</v>
      </c>
      <c r="G379">
        <f t="shared" si="84"/>
        <v>3943.0454390310169</v>
      </c>
      <c r="H379">
        <f t="shared" si="85"/>
        <v>2852.0565802067122</v>
      </c>
      <c r="I379" s="2">
        <f t="shared" si="88"/>
        <v>4866.398470220427</v>
      </c>
      <c r="J379" s="43">
        <f t="shared" si="89"/>
        <v>434.49986341254618</v>
      </c>
      <c r="K379">
        <f t="shared" si="90"/>
        <v>12.101740181100292</v>
      </c>
      <c r="L379">
        <f t="shared" si="91"/>
        <v>3.3766016130302778E-2</v>
      </c>
      <c r="M379" s="43">
        <f t="shared" si="92"/>
        <v>12.101881500097134</v>
      </c>
      <c r="N379" s="6">
        <f t="shared" si="86"/>
        <v>-3.2255097268592669E-6</v>
      </c>
      <c r="O379" s="4">
        <f>SUM($N$41:N379)*0.1+$N$8</f>
        <v>-4.2224378242425927E-5</v>
      </c>
      <c r="P379" s="4">
        <f>SUM($O$41:O379)+0</f>
        <v>6.0408931673337357E-3</v>
      </c>
      <c r="Q379" s="6">
        <f t="shared" si="87"/>
        <v>-2.3330535707116822E-6</v>
      </c>
      <c r="R379" s="4">
        <f>SUM($Q$41:Q379)*0.1+$T$8</f>
        <v>-4.6098878058207853E-5</v>
      </c>
      <c r="S379" s="4">
        <f>SUM($R$41:R379)+0</f>
        <v>6.083118624900281E-3</v>
      </c>
      <c r="T379">
        <f t="shared" si="93"/>
        <v>6.2514035833442799E-5</v>
      </c>
      <c r="U379">
        <f t="shared" si="94"/>
        <v>8.5730229478141549E-3</v>
      </c>
      <c r="W379" s="1"/>
    </row>
    <row r="380" spans="1:23" x14ac:dyDescent="0.3">
      <c r="A380" s="8"/>
      <c r="B380">
        <f t="shared" si="95"/>
        <v>33.900000000000212</v>
      </c>
      <c r="C380">
        <f t="shared" si="80"/>
        <v>0</v>
      </c>
      <c r="D380">
        <f t="shared" si="81"/>
        <v>254.64790894703248</v>
      </c>
      <c r="E380" s="2">
        <f t="shared" si="82"/>
        <v>-352.05762848491884</v>
      </c>
      <c r="F380">
        <f t="shared" si="83"/>
        <v>-19098.593171027438</v>
      </c>
      <c r="G380">
        <f t="shared" si="84"/>
        <v>3907.8396761825243</v>
      </c>
      <c r="H380">
        <f t="shared" si="85"/>
        <v>2826.5917893120077</v>
      </c>
      <c r="I380" s="2">
        <f t="shared" si="88"/>
        <v>4822.9484838791705</v>
      </c>
      <c r="J380" s="43">
        <f t="shared" si="89"/>
        <v>434.49986341254618</v>
      </c>
      <c r="K380">
        <f t="shared" si="90"/>
        <v>11.993688929483318</v>
      </c>
      <c r="L380">
        <f t="shared" si="91"/>
        <v>3.3766016130302778E-2</v>
      </c>
      <c r="M380" s="43">
        <f t="shared" si="92"/>
        <v>11.993831521609208</v>
      </c>
      <c r="N380" s="6">
        <f t="shared" si="86"/>
        <v>-3.1967105328694509E-6</v>
      </c>
      <c r="O380" s="4">
        <f>SUM($N$41:N380)*0.1+$N$8</f>
        <v>-4.2544049295712861E-5</v>
      </c>
      <c r="P380" s="4">
        <f>SUM($O$41:O380)+0</f>
        <v>5.998349118038023E-3</v>
      </c>
      <c r="Q380" s="6">
        <f t="shared" si="87"/>
        <v>-2.3122227352588982E-6</v>
      </c>
      <c r="R380" s="4">
        <f>SUM($Q$41:Q380)*0.1+$T$8</f>
        <v>-4.6330100331733737E-5</v>
      </c>
      <c r="S380" s="4">
        <f>SUM($R$41:R380)+0</f>
        <v>6.036788524568547E-3</v>
      </c>
      <c r="T380">
        <f t="shared" si="93"/>
        <v>6.2900511343108817E-5</v>
      </c>
      <c r="U380">
        <f t="shared" si="94"/>
        <v>8.5101708462421606E-3</v>
      </c>
      <c r="W380" s="1"/>
    </row>
    <row r="381" spans="1:23" x14ac:dyDescent="0.3">
      <c r="A381" s="8"/>
      <c r="B381">
        <f t="shared" si="95"/>
        <v>34.000000000000213</v>
      </c>
      <c r="C381">
        <f t="shared" si="80"/>
        <v>0</v>
      </c>
      <c r="D381">
        <f t="shared" si="81"/>
        <v>254.64790894703248</v>
      </c>
      <c r="E381" s="2">
        <f t="shared" si="82"/>
        <v>-352.05762848491884</v>
      </c>
      <c r="F381">
        <f t="shared" si="83"/>
        <v>-19098.593171027438</v>
      </c>
      <c r="G381">
        <f t="shared" si="84"/>
        <v>3872.6339133340316</v>
      </c>
      <c r="H381">
        <f t="shared" si="85"/>
        <v>2801.1269984173032</v>
      </c>
      <c r="I381" s="2">
        <f t="shared" si="88"/>
        <v>4779.4984975379148</v>
      </c>
      <c r="J381" s="43">
        <f t="shared" si="89"/>
        <v>434.49986341254618</v>
      </c>
      <c r="K381">
        <f t="shared" si="90"/>
        <v>11.885637677866345</v>
      </c>
      <c r="L381">
        <f t="shared" si="91"/>
        <v>3.3766016130302778E-2</v>
      </c>
      <c r="M381" s="43">
        <f t="shared" si="92"/>
        <v>11.885781566268667</v>
      </c>
      <c r="N381" s="6">
        <f t="shared" si="86"/>
        <v>-3.1679113388796349E-6</v>
      </c>
      <c r="O381" s="4">
        <f>SUM($N$41:N381)*0.1+$N$8</f>
        <v>-4.2860840429600837E-5</v>
      </c>
      <c r="P381" s="4">
        <f>SUM($O$41:O381)+0</f>
        <v>5.9554882776084225E-3</v>
      </c>
      <c r="Q381" s="6">
        <f t="shared" si="87"/>
        <v>-2.2913918998061138E-6</v>
      </c>
      <c r="R381" s="4">
        <f>SUM($Q$41:Q381)*0.1+$T$8</f>
        <v>-4.6559239521714351E-5</v>
      </c>
      <c r="S381" s="4">
        <f>SUM($R$41:R381)+0</f>
        <v>5.9902292850468331E-3</v>
      </c>
      <c r="T381">
        <f t="shared" si="93"/>
        <v>6.3283603146250077E-5</v>
      </c>
      <c r="U381">
        <f t="shared" si="94"/>
        <v>8.4469336159439558E-3</v>
      </c>
      <c r="W381" s="1"/>
    </row>
    <row r="382" spans="1:23" x14ac:dyDescent="0.3">
      <c r="A382" s="8"/>
      <c r="B382">
        <f t="shared" si="95"/>
        <v>34.100000000000215</v>
      </c>
      <c r="C382">
        <f t="shared" si="80"/>
        <v>0</v>
      </c>
      <c r="D382">
        <f t="shared" si="81"/>
        <v>254.64790894703248</v>
      </c>
      <c r="E382" s="2">
        <f t="shared" si="82"/>
        <v>-352.05762848491884</v>
      </c>
      <c r="F382">
        <f t="shared" si="83"/>
        <v>-19098.593171027438</v>
      </c>
      <c r="G382">
        <f t="shared" si="84"/>
        <v>3837.4281504855408</v>
      </c>
      <c r="H382">
        <f t="shared" si="85"/>
        <v>2775.6622075226023</v>
      </c>
      <c r="I382" s="2">
        <f t="shared" si="88"/>
        <v>4736.0485111966627</v>
      </c>
      <c r="J382" s="43">
        <f t="shared" si="89"/>
        <v>434.49986341254618</v>
      </c>
      <c r="K382">
        <f t="shared" si="90"/>
        <v>11.777586426249384</v>
      </c>
      <c r="L382">
        <f t="shared" si="91"/>
        <v>3.3766016130302778E-2</v>
      </c>
      <c r="M382" s="43">
        <f t="shared" si="92"/>
        <v>11.777731634712589</v>
      </c>
      <c r="N382" s="6">
        <f t="shared" si="86"/>
        <v>-3.1391121448898201E-6</v>
      </c>
      <c r="O382" s="4">
        <f>SUM($N$41:N382)*0.1+$N$8</f>
        <v>-4.3174751644089814E-5</v>
      </c>
      <c r="P382" s="4">
        <f>SUM($O$41:O382)+0</f>
        <v>5.9123135259643326E-3</v>
      </c>
      <c r="Q382" s="6">
        <f t="shared" si="87"/>
        <v>-2.2705610643533327E-6</v>
      </c>
      <c r="R382" s="4">
        <f>SUM($Q$41:Q382)*0.1+$T$8</f>
        <v>-4.6786295628149682E-5</v>
      </c>
      <c r="S382" s="4">
        <f>SUM($R$41:R382)+0</f>
        <v>5.9434429894186834E-3</v>
      </c>
      <c r="T382">
        <f t="shared" si="93"/>
        <v>6.3663306842587543E-5</v>
      </c>
      <c r="U382">
        <f t="shared" si="94"/>
        <v>8.3833147261552152E-3</v>
      </c>
      <c r="W382" s="1"/>
    </row>
    <row r="383" spans="1:23" x14ac:dyDescent="0.3">
      <c r="A383" s="8"/>
      <c r="B383">
        <f t="shared" si="95"/>
        <v>34.200000000000216</v>
      </c>
      <c r="C383">
        <f t="shared" si="80"/>
        <v>0</v>
      </c>
      <c r="D383">
        <f t="shared" si="81"/>
        <v>254.64790894703248</v>
      </c>
      <c r="E383" s="2">
        <f t="shared" si="82"/>
        <v>-352.05762848491884</v>
      </c>
      <c r="F383">
        <f t="shared" si="83"/>
        <v>-19098.593171027438</v>
      </c>
      <c r="G383">
        <f t="shared" si="84"/>
        <v>3802.2223876370481</v>
      </c>
      <c r="H383">
        <f t="shared" si="85"/>
        <v>2750.1974166278978</v>
      </c>
      <c r="I383" s="2">
        <f t="shared" si="88"/>
        <v>4692.5985248554061</v>
      </c>
      <c r="J383" s="43">
        <f t="shared" si="89"/>
        <v>434.49986341254618</v>
      </c>
      <c r="K383">
        <f t="shared" si="90"/>
        <v>11.66953517463241</v>
      </c>
      <c r="L383">
        <f t="shared" si="91"/>
        <v>3.3766016130302778E-2</v>
      </c>
      <c r="M383" s="43">
        <f t="shared" si="92"/>
        <v>11.669681727601615</v>
      </c>
      <c r="N383" s="6">
        <f t="shared" si="86"/>
        <v>-3.1103129509000041E-6</v>
      </c>
      <c r="O383" s="4">
        <f>SUM($N$41:N383)*0.1+$N$8</f>
        <v>-4.3485782939179819E-5</v>
      </c>
      <c r="P383" s="4">
        <f>SUM($O$41:O383)+0</f>
        <v>5.8688277430251528E-3</v>
      </c>
      <c r="Q383" s="6">
        <f t="shared" si="87"/>
        <v>-2.2497302289005483E-6</v>
      </c>
      <c r="R383" s="4">
        <f>SUM($Q$41:Q383)*0.1+$T$8</f>
        <v>-4.7011268651039743E-5</v>
      </c>
      <c r="S383" s="4">
        <f>SUM($R$41:R383)+0</f>
        <v>5.8964317207676441E-3</v>
      </c>
      <c r="T383">
        <f t="shared" si="93"/>
        <v>6.4039618190723886E-5</v>
      </c>
      <c r="U383">
        <f t="shared" si="94"/>
        <v>8.3193176471977916E-3</v>
      </c>
      <c r="W383" s="1"/>
    </row>
    <row r="384" spans="1:23" x14ac:dyDescent="0.3">
      <c r="A384" s="8"/>
      <c r="B384">
        <f t="shared" si="95"/>
        <v>34.300000000000217</v>
      </c>
      <c r="C384">
        <f t="shared" si="80"/>
        <v>0</v>
      </c>
      <c r="D384">
        <f t="shared" si="81"/>
        <v>254.64790894703248</v>
      </c>
      <c r="E384" s="2">
        <f t="shared" si="82"/>
        <v>-352.05762848491884</v>
      </c>
      <c r="F384">
        <f t="shared" si="83"/>
        <v>-19098.593171027438</v>
      </c>
      <c r="G384">
        <f t="shared" si="84"/>
        <v>3767.0166247885554</v>
      </c>
      <c r="H384">
        <f t="shared" si="85"/>
        <v>2724.7326257331933</v>
      </c>
      <c r="I384" s="2">
        <f t="shared" si="88"/>
        <v>4649.1485385141505</v>
      </c>
      <c r="J384" s="43">
        <f t="shared" si="89"/>
        <v>434.49986341254618</v>
      </c>
      <c r="K384">
        <f t="shared" si="90"/>
        <v>11.561483923015437</v>
      </c>
      <c r="L384">
        <f t="shared" si="91"/>
        <v>3.3766016130302778E-2</v>
      </c>
      <c r="M384" s="43">
        <f t="shared" si="92"/>
        <v>11.561631845621118</v>
      </c>
      <c r="N384" s="6">
        <f t="shared" si="86"/>
        <v>-3.0815137569101881E-6</v>
      </c>
      <c r="O384" s="4">
        <f>SUM($N$41:N384)*0.1+$N$8</f>
        <v>-4.3793934314870838E-5</v>
      </c>
      <c r="P384" s="4">
        <f>SUM($O$41:O384)+0</f>
        <v>5.8250338087102822E-3</v>
      </c>
      <c r="Q384" s="6">
        <f t="shared" si="87"/>
        <v>-2.2288993934477638E-6</v>
      </c>
      <c r="R384" s="4">
        <f>SUM($Q$41:Q384)*0.1+$T$8</f>
        <v>-4.7234158590384506E-5</v>
      </c>
      <c r="S384" s="4">
        <f>SUM($R$41:R384)+0</f>
        <v>5.8491975621772592E-3</v>
      </c>
      <c r="T384">
        <f t="shared" si="93"/>
        <v>6.441253310122818E-5</v>
      </c>
      <c r="U384">
        <f t="shared" si="94"/>
        <v>8.2549458504582694E-3</v>
      </c>
      <c r="W384" s="1"/>
    </row>
    <row r="385" spans="1:23" x14ac:dyDescent="0.3">
      <c r="A385" s="8"/>
      <c r="B385">
        <f t="shared" si="95"/>
        <v>34.400000000000219</v>
      </c>
      <c r="C385">
        <f t="shared" si="80"/>
        <v>0</v>
      </c>
      <c r="D385">
        <f t="shared" si="81"/>
        <v>254.64790894703248</v>
      </c>
      <c r="E385" s="2">
        <f t="shared" si="82"/>
        <v>-352.05762848491884</v>
      </c>
      <c r="F385">
        <f t="shared" si="83"/>
        <v>-19098.593171027438</v>
      </c>
      <c r="G385">
        <f t="shared" si="84"/>
        <v>3731.8108619400628</v>
      </c>
      <c r="H385">
        <f t="shared" si="85"/>
        <v>2699.2678348384889</v>
      </c>
      <c r="I385" s="2">
        <f t="shared" si="88"/>
        <v>4605.6985521728948</v>
      </c>
      <c r="J385" s="43">
        <f t="shared" si="89"/>
        <v>434.49986341254618</v>
      </c>
      <c r="K385">
        <f t="shared" si="90"/>
        <v>11.453432671398467</v>
      </c>
      <c r="L385">
        <f t="shared" si="91"/>
        <v>3.3766016130302778E-2</v>
      </c>
      <c r="M385" s="43">
        <f t="shared" si="92"/>
        <v>11.45358198948232</v>
      </c>
      <c r="N385" s="6">
        <f t="shared" si="86"/>
        <v>-3.0527145629203721E-6</v>
      </c>
      <c r="O385" s="4">
        <f>SUM($N$41:N385)*0.1+$N$8</f>
        <v>-4.4099205771162871E-5</v>
      </c>
      <c r="P385" s="4">
        <f>SUM($O$41:O385)+0</f>
        <v>5.7809346029391194E-3</v>
      </c>
      <c r="Q385" s="6">
        <f t="shared" si="87"/>
        <v>-2.2080685579949798E-6</v>
      </c>
      <c r="R385" s="4">
        <f>SUM($Q$41:Q385)*0.1+$T$8</f>
        <v>-4.7454965446184014E-5</v>
      </c>
      <c r="S385" s="4">
        <f>SUM($R$41:R385)+0</f>
        <v>5.8017425967310755E-3</v>
      </c>
      <c r="T385">
        <f t="shared" si="93"/>
        <v>6.478204763007945E-5</v>
      </c>
      <c r="U385">
        <f t="shared" si="94"/>
        <v>8.1902028083670024E-3</v>
      </c>
      <c r="W385" s="1"/>
    </row>
    <row r="386" spans="1:23" x14ac:dyDescent="0.3">
      <c r="A386" s="8"/>
      <c r="B386">
        <f t="shared" si="95"/>
        <v>34.50000000000022</v>
      </c>
      <c r="C386">
        <f t="shared" si="80"/>
        <v>0</v>
      </c>
      <c r="D386">
        <f t="shared" si="81"/>
        <v>254.64790894703248</v>
      </c>
      <c r="E386" s="2">
        <f t="shared" si="82"/>
        <v>-352.05762848491884</v>
      </c>
      <c r="F386">
        <f t="shared" si="83"/>
        <v>-19098.593171027438</v>
      </c>
      <c r="G386">
        <f t="shared" si="84"/>
        <v>3696.605099091571</v>
      </c>
      <c r="H386">
        <f t="shared" si="85"/>
        <v>2673.8030439437862</v>
      </c>
      <c r="I386" s="2">
        <f t="shared" si="88"/>
        <v>4562.24856583164</v>
      </c>
      <c r="J386" s="43">
        <f t="shared" si="89"/>
        <v>434.49986341254618</v>
      </c>
      <c r="K386">
        <f t="shared" si="90"/>
        <v>11.345381419781496</v>
      </c>
      <c r="L386">
        <f t="shared" si="91"/>
        <v>3.3766016130302778E-2</v>
      </c>
      <c r="M386" s="43">
        <f t="shared" si="92"/>
        <v>11.345532159923533</v>
      </c>
      <c r="N386" s="6">
        <f t="shared" si="86"/>
        <v>-3.0239153689305566E-6</v>
      </c>
      <c r="O386" s="4">
        <f>SUM($N$41:N386)*0.1+$N$8</f>
        <v>-4.4401597308055919E-5</v>
      </c>
      <c r="P386" s="4">
        <f>SUM($O$41:O386)+0</f>
        <v>5.7365330056310636E-3</v>
      </c>
      <c r="Q386" s="6">
        <f t="shared" si="87"/>
        <v>-2.1872377225421971E-6</v>
      </c>
      <c r="R386" s="4">
        <f>SUM($Q$41:Q386)*0.1+$T$8</f>
        <v>-4.7673689218438237E-5</v>
      </c>
      <c r="S386" s="4">
        <f>SUM($R$41:R386)+0</f>
        <v>5.7540689075126373E-3</v>
      </c>
      <c r="T386">
        <f t="shared" si="93"/>
        <v>6.5148157972447644E-5</v>
      </c>
      <c r="U386">
        <f t="shared" si="94"/>
        <v>8.1250919943775552E-3</v>
      </c>
      <c r="W386" s="1"/>
    </row>
    <row r="387" spans="1:23" x14ac:dyDescent="0.3">
      <c r="A387" s="8"/>
      <c r="B387">
        <f t="shared" si="95"/>
        <v>34.600000000000222</v>
      </c>
      <c r="C387">
        <f t="shared" si="80"/>
        <v>0</v>
      </c>
      <c r="D387">
        <f t="shared" si="81"/>
        <v>254.64790894703248</v>
      </c>
      <c r="E387" s="2">
        <f t="shared" si="82"/>
        <v>-352.05762848491884</v>
      </c>
      <c r="F387">
        <f t="shared" si="83"/>
        <v>-19098.593171027438</v>
      </c>
      <c r="G387">
        <f t="shared" si="84"/>
        <v>3661.3993362430783</v>
      </c>
      <c r="H387">
        <f t="shared" si="85"/>
        <v>2648.3382530490835</v>
      </c>
      <c r="I387" s="2">
        <f t="shared" si="88"/>
        <v>4518.7985794903852</v>
      </c>
      <c r="J387" s="43">
        <f t="shared" si="89"/>
        <v>434.49986341254618</v>
      </c>
      <c r="K387">
        <f t="shared" si="90"/>
        <v>11.237330168164528</v>
      </c>
      <c r="L387">
        <f t="shared" si="91"/>
        <v>3.3766016130302778E-2</v>
      </c>
      <c r="M387" s="43">
        <f t="shared" si="92"/>
        <v>11.237482357711469</v>
      </c>
      <c r="N387" s="6">
        <f t="shared" si="86"/>
        <v>-2.9951161749407406E-6</v>
      </c>
      <c r="O387" s="4">
        <f>SUM($N$41:N387)*0.1+$N$8</f>
        <v>-4.4701108925549994E-5</v>
      </c>
      <c r="P387" s="4">
        <f>SUM($O$41:O387)+0</f>
        <v>5.6918318967055133E-3</v>
      </c>
      <c r="Q387" s="6">
        <f t="shared" si="87"/>
        <v>-2.1664068870894143E-6</v>
      </c>
      <c r="R387" s="4">
        <f>SUM($Q$41:Q387)*0.1+$T$8</f>
        <v>-4.7890329907147178E-5</v>
      </c>
      <c r="S387" s="4">
        <f>SUM($R$41:R387)+0</f>
        <v>5.7061785776054905E-3</v>
      </c>
      <c r="T387">
        <f t="shared" si="93"/>
        <v>6.5510860456792055E-5</v>
      </c>
      <c r="U387">
        <f t="shared" si="94"/>
        <v>8.0596168829466137E-3</v>
      </c>
      <c r="W387" s="1"/>
    </row>
    <row r="388" spans="1:23" x14ac:dyDescent="0.3">
      <c r="A388" s="8"/>
      <c r="B388">
        <f t="shared" si="95"/>
        <v>34.700000000000223</v>
      </c>
      <c r="C388">
        <f t="shared" si="80"/>
        <v>0</v>
      </c>
      <c r="D388">
        <f t="shared" si="81"/>
        <v>254.64790894703248</v>
      </c>
      <c r="E388" s="2">
        <f t="shared" si="82"/>
        <v>-352.05762848491884</v>
      </c>
      <c r="F388">
        <f t="shared" si="83"/>
        <v>-19098.593171027438</v>
      </c>
      <c r="G388">
        <f t="shared" si="84"/>
        <v>3626.1935733945857</v>
      </c>
      <c r="H388">
        <f t="shared" si="85"/>
        <v>2622.873462154379</v>
      </c>
      <c r="I388" s="2">
        <f t="shared" si="88"/>
        <v>4475.3485931491296</v>
      </c>
      <c r="J388" s="43">
        <f t="shared" si="89"/>
        <v>434.49986341254618</v>
      </c>
      <c r="K388">
        <f t="shared" si="90"/>
        <v>11.129278916547555</v>
      </c>
      <c r="L388">
        <f t="shared" si="91"/>
        <v>3.3766016130302778E-2</v>
      </c>
      <c r="M388" s="43">
        <f t="shared" si="92"/>
        <v>11.129432583642611</v>
      </c>
      <c r="N388" s="6">
        <f t="shared" si="86"/>
        <v>-2.9663169809509246E-6</v>
      </c>
      <c r="O388" s="4">
        <f>SUM($N$41:N388)*0.1+$N$8</f>
        <v>-4.4997740623645084E-5</v>
      </c>
      <c r="P388" s="4">
        <f>SUM($O$41:O388)+0</f>
        <v>5.6468341560818678E-3</v>
      </c>
      <c r="Q388" s="6">
        <f t="shared" si="87"/>
        <v>-2.1455760516366299E-6</v>
      </c>
      <c r="R388" s="4">
        <f>SUM($Q$41:Q388)*0.1+$T$8</f>
        <v>-4.8104887512310834E-5</v>
      </c>
      <c r="S388" s="4">
        <f>SUM($R$41:R388)+0</f>
        <v>5.6580736900931792E-3</v>
      </c>
      <c r="T388">
        <f t="shared" si="93"/>
        <v>6.5870151539258794E-5</v>
      </c>
      <c r="U388">
        <f t="shared" si="94"/>
        <v>7.9937809495142821E-3</v>
      </c>
      <c r="W388" s="1"/>
    </row>
    <row r="389" spans="1:23" x14ac:dyDescent="0.3">
      <c r="A389" s="8"/>
      <c r="B389">
        <f t="shared" si="95"/>
        <v>34.800000000000225</v>
      </c>
      <c r="C389">
        <f t="shared" si="80"/>
        <v>0</v>
      </c>
      <c r="D389">
        <f t="shared" si="81"/>
        <v>254.64790894703248</v>
      </c>
      <c r="E389" s="2">
        <f t="shared" si="82"/>
        <v>-352.05762848491884</v>
      </c>
      <c r="F389">
        <f t="shared" si="83"/>
        <v>-19098.593171027438</v>
      </c>
      <c r="G389">
        <f t="shared" si="84"/>
        <v>3590.987810546093</v>
      </c>
      <c r="H389">
        <f t="shared" si="85"/>
        <v>2597.4086712596763</v>
      </c>
      <c r="I389" s="2">
        <f t="shared" si="88"/>
        <v>4431.8986068078748</v>
      </c>
      <c r="J389" s="43">
        <f t="shared" si="89"/>
        <v>434.49986341254618</v>
      </c>
      <c r="K389">
        <f t="shared" si="90"/>
        <v>11.021227664930587</v>
      </c>
      <c r="L389">
        <f t="shared" si="91"/>
        <v>3.3766016130302778E-2</v>
      </c>
      <c r="M389" s="43">
        <f t="shared" si="92"/>
        <v>11.021382838544682</v>
      </c>
      <c r="N389" s="6">
        <f t="shared" si="86"/>
        <v>-2.9375177869611086E-6</v>
      </c>
      <c r="O389" s="4">
        <f>SUM($N$41:N389)*0.1+$N$8</f>
        <v>-4.5291492402341202E-5</v>
      </c>
      <c r="P389" s="4">
        <f>SUM($O$41:O389)+0</f>
        <v>5.6015426636795264E-3</v>
      </c>
      <c r="Q389" s="6">
        <f t="shared" si="87"/>
        <v>-2.1247452161838471E-6</v>
      </c>
      <c r="R389" s="4">
        <f>SUM($Q$41:Q389)*0.1+$T$8</f>
        <v>-4.8317362033929235E-5</v>
      </c>
      <c r="S389" s="4">
        <f>SUM($R$41:R389)+0</f>
        <v>5.6097563280592504E-3</v>
      </c>
      <c r="T389">
        <f t="shared" si="93"/>
        <v>6.6226027798359737E-5</v>
      </c>
      <c r="U389">
        <f t="shared" si="94"/>
        <v>7.9275876704848064E-3</v>
      </c>
      <c r="W389" s="1"/>
    </row>
    <row r="390" spans="1:23" x14ac:dyDescent="0.3">
      <c r="A390" s="8"/>
      <c r="B390">
        <f t="shared" si="95"/>
        <v>34.900000000000226</v>
      </c>
      <c r="C390">
        <f t="shared" si="80"/>
        <v>0</v>
      </c>
      <c r="D390">
        <f t="shared" si="81"/>
        <v>254.64790894703248</v>
      </c>
      <c r="E390" s="2">
        <f t="shared" si="82"/>
        <v>-352.05762848491884</v>
      </c>
      <c r="F390">
        <f t="shared" si="83"/>
        <v>-19098.593171027438</v>
      </c>
      <c r="G390">
        <f t="shared" si="84"/>
        <v>3555.7820476976012</v>
      </c>
      <c r="H390">
        <f t="shared" si="85"/>
        <v>2571.9438803649718</v>
      </c>
      <c r="I390" s="2">
        <f t="shared" si="88"/>
        <v>4388.44862046662</v>
      </c>
      <c r="J390" s="43">
        <f t="shared" si="89"/>
        <v>434.49986341254618</v>
      </c>
      <c r="K390">
        <f t="shared" si="90"/>
        <v>10.913176413313618</v>
      </c>
      <c r="L390">
        <f t="shared" si="91"/>
        <v>3.3766016130302778E-2</v>
      </c>
      <c r="M390" s="43">
        <f t="shared" si="92"/>
        <v>10.913333123278177</v>
      </c>
      <c r="N390" s="6">
        <f t="shared" si="86"/>
        <v>-2.9087185929712934E-6</v>
      </c>
      <c r="O390" s="4">
        <f>SUM($N$41:N390)*0.1+$N$8</f>
        <v>-4.5582364261638334E-5</v>
      </c>
      <c r="P390" s="4">
        <f>SUM($O$41:O390)+0</f>
        <v>5.5559602994178885E-3</v>
      </c>
      <c r="Q390" s="6">
        <f t="shared" si="87"/>
        <v>-2.1039143807310627E-6</v>
      </c>
      <c r="R390" s="4">
        <f>SUM($Q$41:Q390)*0.1+$T$8</f>
        <v>-4.8527753472002338E-5</v>
      </c>
      <c r="S390" s="4">
        <f>SUM($R$41:R390)+0</f>
        <v>5.5612285745872481E-3</v>
      </c>
      <c r="T390">
        <f t="shared" si="93"/>
        <v>6.6578485929916719E-5</v>
      </c>
      <c r="U390">
        <f t="shared" si="94"/>
        <v>7.8610405232076904E-3</v>
      </c>
      <c r="W390" s="1"/>
    </row>
    <row r="391" spans="1:23" x14ac:dyDescent="0.3">
      <c r="A391" s="8"/>
      <c r="B391">
        <f t="shared" si="95"/>
        <v>35.000000000000227</v>
      </c>
      <c r="C391">
        <f t="shared" si="80"/>
        <v>0</v>
      </c>
      <c r="D391">
        <f t="shared" si="81"/>
        <v>254.64790894703248</v>
      </c>
      <c r="E391" s="2">
        <f t="shared" si="82"/>
        <v>-352.05762848491884</v>
      </c>
      <c r="F391">
        <f t="shared" si="83"/>
        <v>-19098.593171027438</v>
      </c>
      <c r="G391">
        <f t="shared" si="84"/>
        <v>3520.5762848491086</v>
      </c>
      <c r="H391">
        <f t="shared" si="85"/>
        <v>2546.4790894702674</v>
      </c>
      <c r="I391" s="2">
        <f t="shared" si="88"/>
        <v>4344.9986341253634</v>
      </c>
      <c r="J391" s="43">
        <f t="shared" si="89"/>
        <v>434.49986341254618</v>
      </c>
      <c r="K391">
        <f t="shared" si="90"/>
        <v>10.805125161696644</v>
      </c>
      <c r="L391">
        <f t="shared" si="91"/>
        <v>3.3766016130302778E-2</v>
      </c>
      <c r="M391" s="43">
        <f t="shared" si="92"/>
        <v>10.805283438738007</v>
      </c>
      <c r="N391" s="6">
        <f t="shared" si="86"/>
        <v>-2.879919398981477E-6</v>
      </c>
      <c r="O391" s="4">
        <f>SUM($N$41:N391)*0.1+$N$8</f>
        <v>-4.587035620153648E-5</v>
      </c>
      <c r="P391" s="4">
        <f>SUM($O$41:O391)+0</f>
        <v>5.5100899432163524E-3</v>
      </c>
      <c r="Q391" s="6">
        <f t="shared" si="87"/>
        <v>-2.0830835452782786E-6</v>
      </c>
      <c r="R391" s="4">
        <f>SUM($Q$41:Q391)*0.1+$T$8</f>
        <v>-4.8736061826530172E-5</v>
      </c>
      <c r="S391" s="4">
        <f>SUM($R$41:R391)+0</f>
        <v>5.5124925127607183E-3</v>
      </c>
      <c r="T391">
        <f t="shared" si="93"/>
        <v>6.6927522742256103E-5</v>
      </c>
      <c r="U391">
        <f t="shared" si="94"/>
        <v>7.7941429859591984E-3</v>
      </c>
      <c r="W391" s="1"/>
    </row>
    <row r="392" spans="1:23" x14ac:dyDescent="0.3">
      <c r="A392" s="8"/>
      <c r="B392">
        <f t="shared" si="95"/>
        <v>35.100000000000229</v>
      </c>
      <c r="C392">
        <f t="shared" si="80"/>
        <v>0</v>
      </c>
      <c r="D392">
        <f t="shared" si="81"/>
        <v>254.64790894703248</v>
      </c>
      <c r="E392" s="2">
        <f t="shared" si="82"/>
        <v>-352.05762848491884</v>
      </c>
      <c r="F392">
        <f t="shared" si="83"/>
        <v>-19098.593171027438</v>
      </c>
      <c r="G392">
        <f t="shared" si="84"/>
        <v>3485.3705220006159</v>
      </c>
      <c r="H392">
        <f t="shared" si="85"/>
        <v>2521.0142985755647</v>
      </c>
      <c r="I392" s="2">
        <f t="shared" si="88"/>
        <v>4301.5486477841087</v>
      </c>
      <c r="J392" s="43">
        <f t="shared" si="89"/>
        <v>434.49986341254618</v>
      </c>
      <c r="K392">
        <f t="shared" si="90"/>
        <v>10.697073910079675</v>
      </c>
      <c r="L392">
        <f t="shared" si="91"/>
        <v>3.3766016130302778E-2</v>
      </c>
      <c r="M392" s="43">
        <f t="shared" si="92"/>
        <v>10.697233785855257</v>
      </c>
      <c r="N392" s="6">
        <f t="shared" si="86"/>
        <v>-2.851120204991661E-6</v>
      </c>
      <c r="O392" s="4">
        <f>SUM($N$41:N392)*0.1+$N$8</f>
        <v>-4.6155468222035641E-5</v>
      </c>
      <c r="P392" s="4">
        <f>SUM($O$41:O392)+0</f>
        <v>5.4639344749943166E-3</v>
      </c>
      <c r="Q392" s="6">
        <f t="shared" si="87"/>
        <v>-2.0622527098254959E-6</v>
      </c>
      <c r="R392" s="4">
        <f>SUM($Q$41:Q392)*0.1+$T$8</f>
        <v>-4.8942287097512722E-5</v>
      </c>
      <c r="S392" s="4">
        <f>SUM($R$41:R392)+0</f>
        <v>5.4635502256632053E-3</v>
      </c>
      <c r="T392">
        <f t="shared" si="93"/>
        <v>6.7273135151639112E-5</v>
      </c>
      <c r="U392">
        <f t="shared" si="94"/>
        <v>7.726898537924248E-3</v>
      </c>
      <c r="W392" s="1"/>
    </row>
    <row r="393" spans="1:23" x14ac:dyDescent="0.3">
      <c r="A393" s="8"/>
      <c r="B393">
        <f t="shared" si="95"/>
        <v>35.20000000000023</v>
      </c>
      <c r="C393">
        <f t="shared" si="80"/>
        <v>0</v>
      </c>
      <c r="D393">
        <f t="shared" si="81"/>
        <v>254.64790894703248</v>
      </c>
      <c r="E393" s="2">
        <f t="shared" si="82"/>
        <v>-352.05762848491884</v>
      </c>
      <c r="F393">
        <f t="shared" si="83"/>
        <v>-19098.593171027438</v>
      </c>
      <c r="G393">
        <f t="shared" si="84"/>
        <v>3450.1647591521232</v>
      </c>
      <c r="H393">
        <f t="shared" si="85"/>
        <v>2495.549507680862</v>
      </c>
      <c r="I393" s="2">
        <f t="shared" si="88"/>
        <v>4258.0986614428539</v>
      </c>
      <c r="J393" s="43">
        <f t="shared" si="89"/>
        <v>434.49986341254618</v>
      </c>
      <c r="K393">
        <f t="shared" si="90"/>
        <v>10.589022658462705</v>
      </c>
      <c r="L393">
        <f t="shared" si="91"/>
        <v>3.3766016130302778E-2</v>
      </c>
      <c r="M393" s="43">
        <f t="shared" si="92"/>
        <v>10.589184165598995</v>
      </c>
      <c r="N393" s="6">
        <f t="shared" si="86"/>
        <v>-2.822321011001845E-6</v>
      </c>
      <c r="O393" s="4">
        <f>SUM($N$41:N393)*0.1+$N$8</f>
        <v>-4.643770032313583E-5</v>
      </c>
      <c r="P393" s="4">
        <f>SUM($O$41:O393)+0</f>
        <v>5.4174967746711804E-3</v>
      </c>
      <c r="Q393" s="6">
        <f t="shared" si="87"/>
        <v>-2.0414218743727131E-6</v>
      </c>
      <c r="R393" s="4">
        <f>SUM($Q$41:Q393)*0.1+$T$8</f>
        <v>-4.9146429284949975E-5</v>
      </c>
      <c r="S393" s="4">
        <f>SUM($R$41:R393)+0</f>
        <v>5.4144037963782549E-3</v>
      </c>
      <c r="T393">
        <f t="shared" si="93"/>
        <v>6.7615320177914992E-5</v>
      </c>
      <c r="U393">
        <f t="shared" si="94"/>
        <v>7.6593106591786638E-3</v>
      </c>
      <c r="W393" s="1"/>
    </row>
    <row r="394" spans="1:23" x14ac:dyDescent="0.3">
      <c r="A394" s="8"/>
      <c r="B394">
        <f t="shared" si="95"/>
        <v>35.300000000000232</v>
      </c>
      <c r="C394">
        <f t="shared" si="80"/>
        <v>0</v>
      </c>
      <c r="D394">
        <f t="shared" si="81"/>
        <v>254.64790894703248</v>
      </c>
      <c r="E394" s="2">
        <f t="shared" si="82"/>
        <v>-352.05762848491884</v>
      </c>
      <c r="F394">
        <f t="shared" si="83"/>
        <v>-19098.593171027438</v>
      </c>
      <c r="G394">
        <f t="shared" si="84"/>
        <v>3414.9589963036306</v>
      </c>
      <c r="H394">
        <f t="shared" si="85"/>
        <v>2470.0847167861575</v>
      </c>
      <c r="I394" s="2">
        <f t="shared" si="88"/>
        <v>4214.6486751015973</v>
      </c>
      <c r="J394" s="43">
        <f t="shared" si="89"/>
        <v>434.49986341254618</v>
      </c>
      <c r="K394">
        <f t="shared" si="90"/>
        <v>10.480971406845731</v>
      </c>
      <c r="L394">
        <f t="shared" si="91"/>
        <v>3.3766016130302778E-2</v>
      </c>
      <c r="M394" s="43">
        <f t="shared" si="92"/>
        <v>10.481134578978256</v>
      </c>
      <c r="N394" s="6">
        <f t="shared" si="86"/>
        <v>-2.793521817012029E-6</v>
      </c>
      <c r="O394" s="4">
        <f>SUM($N$41:N394)*0.1+$N$8</f>
        <v>-4.6717052504837019E-5</v>
      </c>
      <c r="P394" s="4">
        <f>SUM($O$41:O394)+0</f>
        <v>5.3707797221663432E-3</v>
      </c>
      <c r="Q394" s="6">
        <f t="shared" si="87"/>
        <v>-2.0205910389199287E-6</v>
      </c>
      <c r="R394" s="4">
        <f>SUM($Q$41:Q394)*0.1+$T$8</f>
        <v>-4.9348488388841971E-5</v>
      </c>
      <c r="S394" s="4">
        <f>SUM($R$41:R394)+0</f>
        <v>5.3650553079894131E-3</v>
      </c>
      <c r="T394">
        <f t="shared" si="93"/>
        <v>6.7954074940384336E-5</v>
      </c>
      <c r="U394">
        <f t="shared" si="94"/>
        <v>7.5913828306717985E-3</v>
      </c>
      <c r="W394" s="1"/>
    </row>
    <row r="395" spans="1:23" x14ac:dyDescent="0.3">
      <c r="A395" s="8"/>
      <c r="B395">
        <f t="shared" si="95"/>
        <v>35.400000000000233</v>
      </c>
      <c r="C395">
        <f t="shared" si="80"/>
        <v>0</v>
      </c>
      <c r="D395">
        <f t="shared" si="81"/>
        <v>254.64790894703248</v>
      </c>
      <c r="E395" s="2">
        <f t="shared" si="82"/>
        <v>-352.05762848491884</v>
      </c>
      <c r="F395">
        <f t="shared" si="83"/>
        <v>-19098.593171027438</v>
      </c>
      <c r="G395">
        <f t="shared" si="84"/>
        <v>3379.7532334551397</v>
      </c>
      <c r="H395">
        <f t="shared" si="85"/>
        <v>2444.619925891453</v>
      </c>
      <c r="I395" s="2">
        <f t="shared" si="88"/>
        <v>4171.1986887603425</v>
      </c>
      <c r="J395" s="43">
        <f t="shared" si="89"/>
        <v>434.49986341254618</v>
      </c>
      <c r="K395">
        <f t="shared" si="90"/>
        <v>10.372920155228762</v>
      </c>
      <c r="L395">
        <f t="shared" si="91"/>
        <v>3.3766016130302778E-2</v>
      </c>
      <c r="M395" s="43">
        <f t="shared" si="92"/>
        <v>10.373085027044125</v>
      </c>
      <c r="N395" s="6">
        <f t="shared" si="86"/>
        <v>-2.7647226230222143E-6</v>
      </c>
      <c r="O395" s="4">
        <f>SUM($N$41:N395)*0.1+$N$8</f>
        <v>-4.699352476713925E-5</v>
      </c>
      <c r="P395" s="4">
        <f>SUM($O$41:O395)+0</f>
        <v>5.3237861973992042E-3</v>
      </c>
      <c r="Q395" s="6">
        <f t="shared" si="87"/>
        <v>-1.9997602034671442E-6</v>
      </c>
      <c r="R395" s="4">
        <f>SUM($Q$41:Q395)*0.1+$T$8</f>
        <v>-4.9548464409188698E-5</v>
      </c>
      <c r="S395" s="4">
        <f>SUM($R$41:R395)+0</f>
        <v>5.3155068435802241E-3</v>
      </c>
      <c r="T395">
        <f t="shared" si="93"/>
        <v>6.8289396653861052E-5</v>
      </c>
      <c r="U395">
        <f t="shared" si="94"/>
        <v>7.5231185342094983E-3</v>
      </c>
      <c r="W395" s="1"/>
    </row>
    <row r="396" spans="1:23" x14ac:dyDescent="0.3">
      <c r="A396" s="8"/>
      <c r="B396">
        <f t="shared" si="95"/>
        <v>35.500000000000234</v>
      </c>
      <c r="C396">
        <f t="shared" si="80"/>
        <v>0</v>
      </c>
      <c r="D396">
        <f t="shared" si="81"/>
        <v>254.64790894703248</v>
      </c>
      <c r="E396" s="2">
        <f t="shared" si="82"/>
        <v>-352.05762848491884</v>
      </c>
      <c r="F396">
        <f t="shared" si="83"/>
        <v>-19098.593171027438</v>
      </c>
      <c r="G396">
        <f t="shared" si="84"/>
        <v>3344.547470606647</v>
      </c>
      <c r="H396">
        <f t="shared" si="85"/>
        <v>2419.1551349967503</v>
      </c>
      <c r="I396" s="2">
        <f t="shared" si="88"/>
        <v>4127.7487024190877</v>
      </c>
      <c r="J396" s="43">
        <f t="shared" si="89"/>
        <v>434.49986341254618</v>
      </c>
      <c r="K396">
        <f t="shared" si="90"/>
        <v>10.264868903611793</v>
      </c>
      <c r="L396">
        <f t="shared" si="91"/>
        <v>3.3766016130302778E-2</v>
      </c>
      <c r="M396" s="43">
        <f t="shared" si="92"/>
        <v>10.265035510891927</v>
      </c>
      <c r="N396" s="6">
        <f t="shared" si="86"/>
        <v>-2.7359234290323983E-6</v>
      </c>
      <c r="O396" s="4">
        <f>SUM($N$41:N396)*0.1+$N$8</f>
        <v>-4.7267117110042482E-5</v>
      </c>
      <c r="P396" s="4">
        <f>SUM($O$41:O396)+0</f>
        <v>5.276519080289162E-3</v>
      </c>
      <c r="Q396" s="6">
        <f t="shared" si="87"/>
        <v>-1.9789293680143615E-6</v>
      </c>
      <c r="R396" s="4">
        <f>SUM($Q$41:Q396)*0.1+$T$8</f>
        <v>-4.9746357345990127E-5</v>
      </c>
      <c r="S396" s="4">
        <f>SUM($R$41:R396)+0</f>
        <v>5.2657604862342338E-3</v>
      </c>
      <c r="T396">
        <f t="shared" si="93"/>
        <v>6.8621282624921966E-5</v>
      </c>
      <c r="U396">
        <f t="shared" si="94"/>
        <v>7.4545212524374342E-3</v>
      </c>
      <c r="W396" s="1"/>
    </row>
    <row r="397" spans="1:23" x14ac:dyDescent="0.3">
      <c r="A397" s="8"/>
      <c r="B397">
        <f t="shared" si="95"/>
        <v>35.600000000000236</v>
      </c>
      <c r="C397">
        <f t="shared" si="80"/>
        <v>0</v>
      </c>
      <c r="D397">
        <f t="shared" si="81"/>
        <v>254.64790894703248</v>
      </c>
      <c r="E397" s="2">
        <f t="shared" si="82"/>
        <v>-352.05762848491884</v>
      </c>
      <c r="F397">
        <f t="shared" si="83"/>
        <v>-19098.593171027438</v>
      </c>
      <c r="G397">
        <f t="shared" si="84"/>
        <v>3309.3417077581544</v>
      </c>
      <c r="H397">
        <f t="shared" si="85"/>
        <v>2393.6903441020477</v>
      </c>
      <c r="I397" s="2">
        <f t="shared" si="88"/>
        <v>4084.298716077833</v>
      </c>
      <c r="J397" s="43">
        <f t="shared" si="89"/>
        <v>434.49986341254618</v>
      </c>
      <c r="K397">
        <f t="shared" si="90"/>
        <v>10.156817651994825</v>
      </c>
      <c r="L397">
        <f t="shared" si="91"/>
        <v>3.3766016130302778E-2</v>
      </c>
      <c r="M397" s="43">
        <f t="shared" si="92"/>
        <v>10.156986031663605</v>
      </c>
      <c r="N397" s="6">
        <f t="shared" si="86"/>
        <v>-2.7071242350425823E-6</v>
      </c>
      <c r="O397" s="4">
        <f>SUM($N$41:N397)*0.1+$N$8</f>
        <v>-4.7537829533546741E-5</v>
      </c>
      <c r="P397" s="4">
        <f>SUM($O$41:O397)+0</f>
        <v>5.2289812507556148E-3</v>
      </c>
      <c r="Q397" s="6">
        <f t="shared" si="87"/>
        <v>-1.9580985325615787E-6</v>
      </c>
      <c r="R397" s="4">
        <f>SUM($Q$41:Q397)*0.1+$T$8</f>
        <v>-4.9942167199246273E-5</v>
      </c>
      <c r="S397" s="4">
        <f>SUM($R$41:R397)+0</f>
        <v>5.2158183190349873E-3</v>
      </c>
      <c r="T397">
        <f t="shared" si="93"/>
        <v>6.8949730248333963E-5</v>
      </c>
      <c r="U397">
        <f t="shared" si="94"/>
        <v>7.3855944688247478E-3</v>
      </c>
      <c r="W397" s="1"/>
    </row>
    <row r="398" spans="1:23" x14ac:dyDescent="0.3">
      <c r="A398" s="8"/>
      <c r="B398">
        <f t="shared" si="95"/>
        <v>35.700000000000237</v>
      </c>
      <c r="C398">
        <f t="shared" si="80"/>
        <v>0</v>
      </c>
      <c r="D398">
        <f t="shared" si="81"/>
        <v>254.64790894703248</v>
      </c>
      <c r="E398" s="2">
        <f t="shared" si="82"/>
        <v>-352.05762848491884</v>
      </c>
      <c r="F398">
        <f t="shared" si="83"/>
        <v>-19098.593171027438</v>
      </c>
      <c r="G398">
        <f t="shared" si="84"/>
        <v>3274.1359449096617</v>
      </c>
      <c r="H398">
        <f t="shared" si="85"/>
        <v>2368.2255532073432</v>
      </c>
      <c r="I398" s="2">
        <f t="shared" si="88"/>
        <v>4040.8487297365768</v>
      </c>
      <c r="J398" s="43">
        <f t="shared" si="89"/>
        <v>434.49986341254618</v>
      </c>
      <c r="K398">
        <f t="shared" si="90"/>
        <v>10.048766400377851</v>
      </c>
      <c r="L398">
        <f t="shared" si="91"/>
        <v>3.3766016130302778E-2</v>
      </c>
      <c r="M398" s="43">
        <f t="shared" si="92"/>
        <v>10.048936590550204</v>
      </c>
      <c r="N398" s="6">
        <f t="shared" si="86"/>
        <v>-2.6783250410527663E-6</v>
      </c>
      <c r="O398" s="4">
        <f>SUM($N$41:N398)*0.1+$N$8</f>
        <v>-4.7805662037652029E-5</v>
      </c>
      <c r="P398" s="4">
        <f>SUM($O$41:O398)+0</f>
        <v>5.1811755887179629E-3</v>
      </c>
      <c r="Q398" s="6">
        <f t="shared" si="87"/>
        <v>-1.9372676971087947E-6</v>
      </c>
      <c r="R398" s="4">
        <f>SUM($Q$41:Q398)*0.1+$T$8</f>
        <v>-5.0135893968957163E-5</v>
      </c>
      <c r="S398" s="4">
        <f>SUM($R$41:R398)+0</f>
        <v>5.1656824250660306E-3</v>
      </c>
      <c r="T398">
        <f t="shared" si="93"/>
        <v>6.927473700364888E-5</v>
      </c>
      <c r="U398">
        <f t="shared" si="94"/>
        <v>7.3163416676480467E-3</v>
      </c>
      <c r="W398" s="1"/>
    </row>
    <row r="399" spans="1:23" x14ac:dyDescent="0.3">
      <c r="A399" s="8"/>
      <c r="B399">
        <f t="shared" si="95"/>
        <v>35.800000000000239</v>
      </c>
      <c r="C399">
        <f t="shared" si="80"/>
        <v>0</v>
      </c>
      <c r="D399">
        <f t="shared" si="81"/>
        <v>254.64790894703248</v>
      </c>
      <c r="E399" s="2">
        <f t="shared" si="82"/>
        <v>-352.05762848491884</v>
      </c>
      <c r="F399">
        <f t="shared" si="83"/>
        <v>-19098.593171027438</v>
      </c>
      <c r="G399">
        <f t="shared" si="84"/>
        <v>3238.9301820611699</v>
      </c>
      <c r="H399">
        <f t="shared" si="85"/>
        <v>2342.7607623126387</v>
      </c>
      <c r="I399" s="2">
        <f t="shared" si="88"/>
        <v>3997.3987433953221</v>
      </c>
      <c r="J399" s="43">
        <f t="shared" si="89"/>
        <v>434.49986341254618</v>
      </c>
      <c r="K399">
        <f t="shared" si="90"/>
        <v>9.9407151487608818</v>
      </c>
      <c r="L399">
        <f t="shared" si="91"/>
        <v>3.3766016130302778E-2</v>
      </c>
      <c r="M399" s="43">
        <f t="shared" si="92"/>
        <v>9.9408871887945693</v>
      </c>
      <c r="N399" s="6">
        <f t="shared" si="86"/>
        <v>-2.6495258470629507E-6</v>
      </c>
      <c r="O399" s="4">
        <f>SUM($N$41:N399)*0.1+$N$8</f>
        <v>-4.8070614622358317E-5</v>
      </c>
      <c r="P399" s="4">
        <f>SUM($O$41:O399)+0</f>
        <v>5.1331049740956048E-3</v>
      </c>
      <c r="Q399" s="6">
        <f t="shared" si="87"/>
        <v>-1.9164368616560103E-6</v>
      </c>
      <c r="R399" s="4">
        <f>SUM($Q$41:Q399)*0.1+$T$8</f>
        <v>-5.0327537655122769E-5</v>
      </c>
      <c r="S399" s="4">
        <f>SUM($R$41:R399)+0</f>
        <v>5.1153548874109077E-3</v>
      </c>
      <c r="T399">
        <f t="shared" si="93"/>
        <v>6.9596300451957139E-5</v>
      </c>
      <c r="U399">
        <f t="shared" si="94"/>
        <v>7.2467663339757064E-3</v>
      </c>
      <c r="W399" s="1"/>
    </row>
    <row r="400" spans="1:23" x14ac:dyDescent="0.3">
      <c r="A400" s="8"/>
      <c r="B400">
        <f t="shared" si="95"/>
        <v>35.90000000000024</v>
      </c>
      <c r="C400">
        <f t="shared" si="80"/>
        <v>0</v>
      </c>
      <c r="D400">
        <f t="shared" si="81"/>
        <v>254.64790894703248</v>
      </c>
      <c r="E400" s="2">
        <f t="shared" si="82"/>
        <v>-352.05762848491884</v>
      </c>
      <c r="F400">
        <f t="shared" si="83"/>
        <v>-19098.593171027438</v>
      </c>
      <c r="G400">
        <f t="shared" si="84"/>
        <v>3203.7244192126773</v>
      </c>
      <c r="H400">
        <f t="shared" si="85"/>
        <v>2317.295971417936</v>
      </c>
      <c r="I400" s="2">
        <f t="shared" si="88"/>
        <v>3953.9487570540673</v>
      </c>
      <c r="J400" s="43">
        <f t="shared" si="89"/>
        <v>434.49986341254618</v>
      </c>
      <c r="K400">
        <f t="shared" si="90"/>
        <v>9.8326638971439131</v>
      </c>
      <c r="L400">
        <f t="shared" si="91"/>
        <v>3.3766016130302778E-2</v>
      </c>
      <c r="M400" s="43">
        <f t="shared" si="92"/>
        <v>9.8328378276941617</v>
      </c>
      <c r="N400" s="6">
        <f t="shared" si="86"/>
        <v>-2.6207266530731347E-6</v>
      </c>
      <c r="O400" s="4">
        <f>SUM($N$41:N400)*0.1+$N$8</f>
        <v>-4.8332687287665633E-5</v>
      </c>
      <c r="P400" s="4">
        <f>SUM($O$41:O400)+0</f>
        <v>5.0847722868079389E-3</v>
      </c>
      <c r="Q400" s="6">
        <f t="shared" si="87"/>
        <v>-1.8956060262032275E-6</v>
      </c>
      <c r="R400" s="4">
        <f>SUM($Q$41:Q400)*0.1+$T$8</f>
        <v>-5.0517098257743079E-5</v>
      </c>
      <c r="S400" s="4">
        <f>SUM($R$41:R400)+0</f>
        <v>5.0648377891531647E-3</v>
      </c>
      <c r="T400">
        <f t="shared" si="93"/>
        <v>6.9914418232791886E-5</v>
      </c>
      <c r="U400">
        <f t="shared" si="94"/>
        <v>7.1768719536525073E-3</v>
      </c>
      <c r="W400" s="1"/>
    </row>
    <row r="401" spans="1:23" x14ac:dyDescent="0.3">
      <c r="A401" s="8"/>
      <c r="B401">
        <f t="shared" si="95"/>
        <v>36.000000000000242</v>
      </c>
      <c r="C401">
        <f t="shared" si="80"/>
        <v>0</v>
      </c>
      <c r="D401">
        <f t="shared" si="81"/>
        <v>254.64790894703248</v>
      </c>
      <c r="E401" s="2">
        <f t="shared" si="82"/>
        <v>-352.05762848491884</v>
      </c>
      <c r="F401">
        <f t="shared" si="83"/>
        <v>-19098.593171027438</v>
      </c>
      <c r="G401">
        <f t="shared" si="84"/>
        <v>3168.5186563641846</v>
      </c>
      <c r="H401">
        <f t="shared" si="85"/>
        <v>2291.8311805232333</v>
      </c>
      <c r="I401" s="2">
        <f t="shared" si="88"/>
        <v>3910.4987707128121</v>
      </c>
      <c r="J401" s="43">
        <f t="shared" si="89"/>
        <v>434.49986341254618</v>
      </c>
      <c r="K401">
        <f t="shared" si="90"/>
        <v>9.7246126455269426</v>
      </c>
      <c r="L401">
        <f t="shared" si="91"/>
        <v>3.3766016130302778E-2</v>
      </c>
      <c r="M401" s="43">
        <f t="shared" si="92"/>
        <v>9.7247885086041048</v>
      </c>
      <c r="N401" s="6">
        <f t="shared" si="86"/>
        <v>-2.5919274590833187E-6</v>
      </c>
      <c r="O401" s="4">
        <f>SUM($N$41:N401)*0.1+$N$8</f>
        <v>-4.8591880033573964E-5</v>
      </c>
      <c r="P401" s="4">
        <f>SUM($O$41:O401)+0</f>
        <v>5.0361804067743654E-3</v>
      </c>
      <c r="Q401" s="6">
        <f t="shared" si="87"/>
        <v>-1.8747751907504448E-6</v>
      </c>
      <c r="R401" s="4">
        <f>SUM($Q$41:Q401)*0.1+$T$8</f>
        <v>-5.0704575776818118E-5</v>
      </c>
      <c r="S401" s="4">
        <f>SUM($R$41:R401)+0</f>
        <v>5.0141332133763466E-3</v>
      </c>
      <c r="T401">
        <f t="shared" si="93"/>
        <v>7.0229088061175439E-5</v>
      </c>
      <c r="U401">
        <f t="shared" si="94"/>
        <v>7.1066620132845641E-3</v>
      </c>
      <c r="W401" s="1"/>
    </row>
    <row r="402" spans="1:23" x14ac:dyDescent="0.3">
      <c r="A402" s="8"/>
      <c r="B402">
        <f t="shared" si="95"/>
        <v>36.100000000000243</v>
      </c>
      <c r="C402">
        <f t="shared" si="80"/>
        <v>0</v>
      </c>
      <c r="D402">
        <f t="shared" si="81"/>
        <v>254.64790894703248</v>
      </c>
      <c r="E402" s="2">
        <f t="shared" si="82"/>
        <v>-352.05762848491884</v>
      </c>
      <c r="F402">
        <f t="shared" si="83"/>
        <v>-19098.593171027438</v>
      </c>
      <c r="G402">
        <f t="shared" si="84"/>
        <v>3133.3128935156919</v>
      </c>
      <c r="H402">
        <f t="shared" si="85"/>
        <v>2266.3663896285289</v>
      </c>
      <c r="I402" s="2">
        <f t="shared" si="88"/>
        <v>3867.0487843715564</v>
      </c>
      <c r="J402" s="43">
        <f t="shared" si="89"/>
        <v>434.49986341254618</v>
      </c>
      <c r="K402">
        <f t="shared" si="90"/>
        <v>9.6165613939099703</v>
      </c>
      <c r="L402">
        <f t="shared" si="91"/>
        <v>3.3766016130302778E-2</v>
      </c>
      <c r="M402" s="43">
        <f t="shared" si="92"/>
        <v>9.6167392329404251</v>
      </c>
      <c r="N402" s="6">
        <f t="shared" si="86"/>
        <v>-2.5631282650935027E-6</v>
      </c>
      <c r="O402" s="4">
        <f>SUM($N$41:N402)*0.1+$N$8</f>
        <v>-4.8848192860083322E-5</v>
      </c>
      <c r="P402" s="4">
        <f>SUM($O$41:O402)+0</f>
        <v>4.9873322139142818E-3</v>
      </c>
      <c r="Q402" s="6">
        <f t="shared" si="87"/>
        <v>-1.8539443552976605E-6</v>
      </c>
      <c r="R402" s="4">
        <f>SUM($Q$41:Q402)*0.1+$T$8</f>
        <v>-5.0889970212347901E-5</v>
      </c>
      <c r="S402" s="4">
        <f>SUM($R$41:R402)+0</f>
        <v>4.9632432431639985E-3</v>
      </c>
      <c r="T402">
        <f t="shared" si="93"/>
        <v>7.0540307724800515E-5</v>
      </c>
      <c r="U402">
        <f t="shared" si="94"/>
        <v>7.0361400002245701E-3</v>
      </c>
      <c r="W402" s="1"/>
    </row>
    <row r="403" spans="1:23" x14ac:dyDescent="0.3">
      <c r="A403" s="8"/>
      <c r="B403">
        <f t="shared" si="95"/>
        <v>36.200000000000244</v>
      </c>
      <c r="C403">
        <f t="shared" si="80"/>
        <v>0</v>
      </c>
      <c r="D403">
        <f t="shared" si="81"/>
        <v>254.64790894703248</v>
      </c>
      <c r="E403" s="2">
        <f t="shared" si="82"/>
        <v>-352.05762848491884</v>
      </c>
      <c r="F403">
        <f t="shared" si="83"/>
        <v>-19098.593171027438</v>
      </c>
      <c r="G403">
        <f t="shared" si="84"/>
        <v>3098.1071306672002</v>
      </c>
      <c r="H403">
        <f t="shared" si="85"/>
        <v>2240.9015987338244</v>
      </c>
      <c r="I403" s="2">
        <f t="shared" si="88"/>
        <v>3823.5987980303012</v>
      </c>
      <c r="J403" s="43">
        <f t="shared" si="89"/>
        <v>434.49986341254618</v>
      </c>
      <c r="K403">
        <f t="shared" si="90"/>
        <v>9.5085101422929998</v>
      </c>
      <c r="L403">
        <f t="shared" si="91"/>
        <v>3.3766016130302778E-2</v>
      </c>
      <c r="M403" s="43">
        <f t="shared" si="92"/>
        <v>9.508690002183517</v>
      </c>
      <c r="N403" s="6">
        <f t="shared" si="86"/>
        <v>-2.5343290711036876E-6</v>
      </c>
      <c r="O403" s="4">
        <f>SUM($N$41:N403)*0.1+$N$8</f>
        <v>-4.9101625767193681E-5</v>
      </c>
      <c r="P403" s="4">
        <f>SUM($O$41:O403)+0</f>
        <v>4.9382305881470884E-3</v>
      </c>
      <c r="Q403" s="6">
        <f t="shared" si="87"/>
        <v>-1.8331135198448761E-6</v>
      </c>
      <c r="R403" s="4">
        <f>SUM($Q$41:Q403)*0.1+$T$8</f>
        <v>-5.1073281564332387E-5</v>
      </c>
      <c r="S403" s="4">
        <f>SUM($R$41:R403)+0</f>
        <v>4.9121699615996663E-3</v>
      </c>
      <c r="T403">
        <f t="shared" si="93"/>
        <v>7.0848075081339458E-5</v>
      </c>
      <c r="U403">
        <f t="shared" si="94"/>
        <v>6.9653094025573341E-3</v>
      </c>
      <c r="W403" s="1"/>
    </row>
    <row r="404" spans="1:23" x14ac:dyDescent="0.3">
      <c r="A404" s="8"/>
      <c r="B404">
        <f t="shared" si="95"/>
        <v>36.300000000000246</v>
      </c>
      <c r="C404">
        <f t="shared" si="80"/>
        <v>0</v>
      </c>
      <c r="D404">
        <f t="shared" si="81"/>
        <v>254.64790894703248</v>
      </c>
      <c r="E404" s="2">
        <f t="shared" si="82"/>
        <v>-352.05762848491884</v>
      </c>
      <c r="F404">
        <f t="shared" si="83"/>
        <v>-19098.593171027438</v>
      </c>
      <c r="G404">
        <f t="shared" si="84"/>
        <v>3062.9013678187075</v>
      </c>
      <c r="H404">
        <f t="shared" si="85"/>
        <v>2215.4368078391217</v>
      </c>
      <c r="I404" s="2">
        <f t="shared" si="88"/>
        <v>3780.1488116890459</v>
      </c>
      <c r="J404" s="43">
        <f t="shared" si="89"/>
        <v>434.49986341254618</v>
      </c>
      <c r="K404">
        <f t="shared" si="90"/>
        <v>9.4004588906760294</v>
      </c>
      <c r="L404">
        <f t="shared" si="91"/>
        <v>3.3766016130302778E-2</v>
      </c>
      <c r="M404" s="43">
        <f t="shared" si="92"/>
        <v>9.400640817881829</v>
      </c>
      <c r="N404" s="6">
        <f t="shared" si="86"/>
        <v>-2.5055298771138711E-6</v>
      </c>
      <c r="O404" s="4">
        <f>SUM($N$41:N404)*0.1+$N$8</f>
        <v>-4.9352178754905068E-5</v>
      </c>
      <c r="P404" s="4">
        <f>SUM($O$41:O404)+0</f>
        <v>4.8888784093921835E-3</v>
      </c>
      <c r="Q404" s="6">
        <f t="shared" si="87"/>
        <v>-1.8122826843920933E-6</v>
      </c>
      <c r="R404" s="4">
        <f>SUM($Q$41:Q404)*0.1+$T$8</f>
        <v>-5.1254509832771589E-5</v>
      </c>
      <c r="S404" s="4">
        <f>SUM($R$41:R404)+0</f>
        <v>4.8609154517668951E-3</v>
      </c>
      <c r="T404">
        <f t="shared" si="93"/>
        <v>7.1152388055874719E-5</v>
      </c>
      <c r="U404">
        <f t="shared" si="94"/>
        <v>6.8941737090856079E-3</v>
      </c>
      <c r="W404" s="1"/>
    </row>
    <row r="405" spans="1:23" x14ac:dyDescent="0.3">
      <c r="A405" s="8"/>
      <c r="B405">
        <f t="shared" si="95"/>
        <v>36.400000000000247</v>
      </c>
      <c r="C405">
        <f t="shared" si="80"/>
        <v>0</v>
      </c>
      <c r="D405">
        <f t="shared" si="81"/>
        <v>254.64790894703248</v>
      </c>
      <c r="E405" s="2">
        <f t="shared" si="82"/>
        <v>-352.05762848491884</v>
      </c>
      <c r="F405">
        <f t="shared" si="83"/>
        <v>-19098.593171027438</v>
      </c>
      <c r="G405">
        <f t="shared" si="84"/>
        <v>3027.6956049702148</v>
      </c>
      <c r="H405">
        <f t="shared" si="85"/>
        <v>2189.9720169444172</v>
      </c>
      <c r="I405" s="2">
        <f t="shared" si="88"/>
        <v>3736.6988253477903</v>
      </c>
      <c r="J405" s="43">
        <f t="shared" si="89"/>
        <v>434.49986341254618</v>
      </c>
      <c r="K405">
        <f t="shared" si="90"/>
        <v>9.2924076390590589</v>
      </c>
      <c r="L405">
        <f t="shared" si="91"/>
        <v>3.3766016130302778E-2</v>
      </c>
      <c r="M405" s="43">
        <f t="shared" si="92"/>
        <v>9.2925916816558267</v>
      </c>
      <c r="N405" s="6">
        <f t="shared" si="86"/>
        <v>-2.4767306831240551E-6</v>
      </c>
      <c r="O405" s="4">
        <f>SUM($N$41:N405)*0.1+$N$8</f>
        <v>-4.9599851823217483E-5</v>
      </c>
      <c r="P405" s="4">
        <f>SUM($O$41:O405)+0</f>
        <v>4.8392785575689656E-3</v>
      </c>
      <c r="Q405" s="6">
        <f t="shared" si="87"/>
        <v>-1.7914518489393091E-6</v>
      </c>
      <c r="R405" s="4">
        <f>SUM($Q$41:Q405)*0.1+$T$8</f>
        <v>-5.1433655017665521E-5</v>
      </c>
      <c r="S405" s="4">
        <f>SUM($R$41:R405)+0</f>
        <v>4.80948179674923E-3</v>
      </c>
      <c r="T405">
        <f t="shared" si="93"/>
        <v>7.1453244638444236E-5</v>
      </c>
      <c r="U405">
        <f t="shared" si="94"/>
        <v>6.8227364093162044E-3</v>
      </c>
      <c r="W405" s="1"/>
    </row>
    <row r="406" spans="1:23" x14ac:dyDescent="0.3">
      <c r="A406" s="8"/>
      <c r="B406">
        <f t="shared" si="95"/>
        <v>36.500000000000249</v>
      </c>
      <c r="C406">
        <f t="shared" si="80"/>
        <v>0</v>
      </c>
      <c r="D406">
        <f t="shared" si="81"/>
        <v>254.64790894703248</v>
      </c>
      <c r="E406" s="2">
        <f t="shared" si="82"/>
        <v>-352.05762848491884</v>
      </c>
      <c r="F406">
        <f t="shared" si="83"/>
        <v>-19098.593171027438</v>
      </c>
      <c r="G406">
        <f t="shared" si="84"/>
        <v>2992.4898421217222</v>
      </c>
      <c r="H406">
        <f t="shared" si="85"/>
        <v>2164.5072260497145</v>
      </c>
      <c r="I406" s="2">
        <f t="shared" si="88"/>
        <v>3693.248839006535</v>
      </c>
      <c r="J406" s="43">
        <f t="shared" si="89"/>
        <v>434.49986341254618</v>
      </c>
      <c r="K406">
        <f t="shared" si="90"/>
        <v>9.1843563874420884</v>
      </c>
      <c r="L406">
        <f t="shared" si="91"/>
        <v>3.3766016130302778E-2</v>
      </c>
      <c r="M406" s="43">
        <f t="shared" si="92"/>
        <v>9.1845425952022346</v>
      </c>
      <c r="N406" s="6">
        <f t="shared" si="86"/>
        <v>-2.4479314891342391E-6</v>
      </c>
      <c r="O406" s="4">
        <f>SUM($N$41:N406)*0.1+$N$8</f>
        <v>-4.9844644972130898E-5</v>
      </c>
      <c r="P406" s="4">
        <f>SUM($O$41:O406)+0</f>
        <v>4.789433912596835E-3</v>
      </c>
      <c r="Q406" s="6">
        <f t="shared" si="87"/>
        <v>-1.7706210134865263E-6</v>
      </c>
      <c r="R406" s="4">
        <f>SUM($Q$41:Q406)*0.1+$T$8</f>
        <v>-5.1610717119014184E-5</v>
      </c>
      <c r="S406" s="4">
        <f>SUM($R$41:R406)+0</f>
        <v>4.7578710796302159E-3</v>
      </c>
      <c r="T406">
        <f t="shared" si="93"/>
        <v>7.1750642881696035E-5</v>
      </c>
      <c r="U406">
        <f t="shared" si="94"/>
        <v>6.7510009934463955E-3</v>
      </c>
      <c r="W406" s="1"/>
    </row>
    <row r="407" spans="1:23" x14ac:dyDescent="0.3">
      <c r="A407" s="8"/>
      <c r="B407">
        <f t="shared" si="95"/>
        <v>36.60000000000025</v>
      </c>
      <c r="C407">
        <f t="shared" si="80"/>
        <v>0</v>
      </c>
      <c r="D407">
        <f t="shared" si="81"/>
        <v>254.64790894703248</v>
      </c>
      <c r="E407" s="2">
        <f t="shared" si="82"/>
        <v>-352.05762848491884</v>
      </c>
      <c r="F407">
        <f t="shared" si="83"/>
        <v>-19098.593171027438</v>
      </c>
      <c r="G407">
        <f t="shared" si="84"/>
        <v>2957.2840792732313</v>
      </c>
      <c r="H407">
        <f t="shared" si="85"/>
        <v>2139.0424351550118</v>
      </c>
      <c r="I407" s="2">
        <f t="shared" si="88"/>
        <v>3649.7988526652816</v>
      </c>
      <c r="J407" s="43">
        <f t="shared" si="89"/>
        <v>434.49986341254618</v>
      </c>
      <c r="K407">
        <f t="shared" si="90"/>
        <v>9.0763051358251214</v>
      </c>
      <c r="L407">
        <f t="shared" si="91"/>
        <v>3.3766016130302778E-2</v>
      </c>
      <c r="M407" s="43">
        <f t="shared" si="92"/>
        <v>9.0764935602985695</v>
      </c>
      <c r="N407" s="6">
        <f t="shared" si="86"/>
        <v>-2.4191322951444244E-6</v>
      </c>
      <c r="O407" s="4">
        <f>SUM($N$41:N407)*0.1+$N$8</f>
        <v>-5.0086558201645342E-5</v>
      </c>
      <c r="P407" s="4">
        <f>SUM($O$41:O407)+0</f>
        <v>4.7393473543951899E-3</v>
      </c>
      <c r="Q407" s="6">
        <f t="shared" si="87"/>
        <v>-1.7497901780337436E-6</v>
      </c>
      <c r="R407" s="4">
        <f>SUM($Q$41:Q407)*0.1+$T$8</f>
        <v>-5.1785696136817563E-5</v>
      </c>
      <c r="S407" s="4">
        <f>SUM($R$41:R407)+0</f>
        <v>4.7060853834933981E-3</v>
      </c>
      <c r="T407">
        <f t="shared" si="93"/>
        <v>7.2044580898646409E-5</v>
      </c>
      <c r="U407">
        <f t="shared" si="94"/>
        <v>6.6789709523505858E-3</v>
      </c>
      <c r="W407" s="1"/>
    </row>
    <row r="408" spans="1:23" x14ac:dyDescent="0.3">
      <c r="A408" s="8"/>
      <c r="B408">
        <f t="shared" si="95"/>
        <v>36.700000000000252</v>
      </c>
      <c r="C408">
        <f t="shared" si="80"/>
        <v>0</v>
      </c>
      <c r="D408">
        <f t="shared" si="81"/>
        <v>254.64790894703248</v>
      </c>
      <c r="E408" s="2">
        <f t="shared" si="82"/>
        <v>-352.05762848491884</v>
      </c>
      <c r="F408">
        <f t="shared" si="83"/>
        <v>-19098.593171027438</v>
      </c>
      <c r="G408">
        <f t="shared" si="84"/>
        <v>2922.0783164247387</v>
      </c>
      <c r="H408">
        <f t="shared" si="85"/>
        <v>2113.5776442603074</v>
      </c>
      <c r="I408" s="2">
        <f t="shared" si="88"/>
        <v>3606.3488663240255</v>
      </c>
      <c r="J408" s="43">
        <f t="shared" si="89"/>
        <v>434.49986341254618</v>
      </c>
      <c r="K408">
        <f t="shared" si="90"/>
        <v>8.9682538842081492</v>
      </c>
      <c r="L408">
        <f t="shared" si="91"/>
        <v>3.3766016130302778E-2</v>
      </c>
      <c r="M408" s="43">
        <f t="shared" si="92"/>
        <v>8.9684445788079934</v>
      </c>
      <c r="N408" s="6">
        <f t="shared" si="86"/>
        <v>-2.3903331011546084E-6</v>
      </c>
      <c r="O408" s="4">
        <f>SUM($N$41:N408)*0.1+$N$8</f>
        <v>-5.03255915117608E-5</v>
      </c>
      <c r="P408" s="4">
        <f>SUM($O$41:O408)+0</f>
        <v>4.689021762883429E-3</v>
      </c>
      <c r="Q408" s="6">
        <f t="shared" si="87"/>
        <v>-1.7289593425809593E-6</v>
      </c>
      <c r="R408" s="4">
        <f>SUM($Q$41:Q408)*0.1+$T$8</f>
        <v>-5.1958592071075658E-5</v>
      </c>
      <c r="S408" s="4">
        <f>SUM($R$41:R408)+0</f>
        <v>4.6541267914223224E-3</v>
      </c>
      <c r="T408">
        <f t="shared" si="93"/>
        <v>7.2335056860536561E-5</v>
      </c>
      <c r="U408">
        <f t="shared" si="94"/>
        <v>6.6066497775672545E-3</v>
      </c>
      <c r="W408" s="1"/>
    </row>
    <row r="409" spans="1:23" x14ac:dyDescent="0.3">
      <c r="A409" s="8"/>
      <c r="B409">
        <f t="shared" si="95"/>
        <v>36.800000000000253</v>
      </c>
      <c r="C409">
        <f t="shared" si="80"/>
        <v>0</v>
      </c>
      <c r="D409">
        <f t="shared" si="81"/>
        <v>254.64790894703248</v>
      </c>
      <c r="E409" s="2">
        <f t="shared" si="82"/>
        <v>-352.05762848491884</v>
      </c>
      <c r="F409">
        <f t="shared" si="83"/>
        <v>-19098.593171027438</v>
      </c>
      <c r="G409">
        <f t="shared" si="84"/>
        <v>2886.872553576246</v>
      </c>
      <c r="H409">
        <f t="shared" si="85"/>
        <v>2088.1128533656029</v>
      </c>
      <c r="I409" s="2">
        <f t="shared" si="88"/>
        <v>3562.8988799827694</v>
      </c>
      <c r="J409" s="43">
        <f t="shared" si="89"/>
        <v>434.49986341254618</v>
      </c>
      <c r="K409">
        <f t="shared" si="90"/>
        <v>8.8602026325911769</v>
      </c>
      <c r="L409">
        <f t="shared" si="91"/>
        <v>3.3766016130302778E-2</v>
      </c>
      <c r="M409" s="43">
        <f t="shared" si="92"/>
        <v>8.8603956526845664</v>
      </c>
      <c r="N409" s="6">
        <f t="shared" si="86"/>
        <v>-2.3615339071647924E-6</v>
      </c>
      <c r="O409" s="4">
        <f>SUM($N$41:N409)*0.1+$N$8</f>
        <v>-5.0561744902477286E-5</v>
      </c>
      <c r="P409" s="4">
        <f>SUM($O$41:O409)+0</f>
        <v>4.6384600179809514E-3</v>
      </c>
      <c r="Q409" s="6">
        <f t="shared" si="87"/>
        <v>-1.7081285071281749E-6</v>
      </c>
      <c r="R409" s="4">
        <f>SUM($Q$41:Q409)*0.1+$T$8</f>
        <v>-5.212940492178847E-5</v>
      </c>
      <c r="S409" s="4">
        <f>SUM($R$41:R409)+0</f>
        <v>4.6019973865005339E-3</v>
      </c>
      <c r="T409">
        <f t="shared" si="93"/>
        <v>7.2622068994782649E-5</v>
      </c>
      <c r="U409">
        <f t="shared" si="94"/>
        <v>6.534040961286177E-3</v>
      </c>
      <c r="W409" s="1"/>
    </row>
    <row r="410" spans="1:23" x14ac:dyDescent="0.3">
      <c r="A410" s="8"/>
      <c r="B410">
        <f t="shared" si="95"/>
        <v>36.900000000000254</v>
      </c>
      <c r="C410">
        <f t="shared" si="80"/>
        <v>0</v>
      </c>
      <c r="D410">
        <f t="shared" si="81"/>
        <v>254.64790894703248</v>
      </c>
      <c r="E410" s="2">
        <f t="shared" si="82"/>
        <v>-352.05762848491884</v>
      </c>
      <c r="F410">
        <f t="shared" si="83"/>
        <v>-19098.593171027438</v>
      </c>
      <c r="G410">
        <f t="shared" si="84"/>
        <v>2851.6667907277533</v>
      </c>
      <c r="H410">
        <f t="shared" si="85"/>
        <v>2062.6480624708984</v>
      </c>
      <c r="I410" s="2">
        <f t="shared" si="88"/>
        <v>3519.4488936415137</v>
      </c>
      <c r="J410" s="43">
        <f t="shared" si="89"/>
        <v>434.49986341254618</v>
      </c>
      <c r="K410">
        <f t="shared" si="90"/>
        <v>8.7521513809742046</v>
      </c>
      <c r="L410">
        <f t="shared" si="91"/>
        <v>3.3766016130302778E-2</v>
      </c>
      <c r="M410" s="43">
        <f t="shared" si="92"/>
        <v>8.7523467839788331</v>
      </c>
      <c r="N410" s="6">
        <f t="shared" si="86"/>
        <v>-2.3327347131749764E-6</v>
      </c>
      <c r="O410" s="4">
        <f>SUM($N$41:N410)*0.1+$N$8</f>
        <v>-5.0795018373794786E-5</v>
      </c>
      <c r="P410" s="4">
        <f>SUM($O$41:O410)+0</f>
        <v>4.5876649996071566E-3</v>
      </c>
      <c r="Q410" s="6">
        <f t="shared" si="87"/>
        <v>-1.6872976716753907E-6</v>
      </c>
      <c r="R410" s="4">
        <f>SUM($Q$41:Q410)*0.1+$T$8</f>
        <v>-5.2298134688955999E-5</v>
      </c>
      <c r="S410" s="4">
        <f>SUM($R$41:R410)+0</f>
        <v>4.5496992518115776E-3</v>
      </c>
      <c r="T410">
        <f t="shared" si="93"/>
        <v>7.2905615583014814E-5</v>
      </c>
      <c r="U410">
        <f t="shared" si="94"/>
        <v>6.4611479963358953E-3</v>
      </c>
      <c r="W410" s="1"/>
    </row>
    <row r="411" spans="1:23" x14ac:dyDescent="0.3">
      <c r="A411" s="8"/>
      <c r="B411">
        <f t="shared" si="95"/>
        <v>37.000000000000256</v>
      </c>
      <c r="C411">
        <f t="shared" si="80"/>
        <v>0</v>
      </c>
      <c r="D411">
        <f t="shared" si="81"/>
        <v>254.64790894703248</v>
      </c>
      <c r="E411" s="2">
        <f t="shared" si="82"/>
        <v>-352.05762848491884</v>
      </c>
      <c r="F411">
        <f t="shared" si="83"/>
        <v>-19098.593171027438</v>
      </c>
      <c r="G411">
        <f t="shared" si="84"/>
        <v>2816.4610278792607</v>
      </c>
      <c r="H411">
        <f t="shared" si="85"/>
        <v>2037.1832715761975</v>
      </c>
      <c r="I411" s="2">
        <f t="shared" si="88"/>
        <v>3475.9989073002598</v>
      </c>
      <c r="J411" s="43">
        <f t="shared" si="89"/>
        <v>434.49986341254618</v>
      </c>
      <c r="K411">
        <f t="shared" si="90"/>
        <v>8.6441001293572377</v>
      </c>
      <c r="L411">
        <f t="shared" si="91"/>
        <v>3.3766016130302778E-2</v>
      </c>
      <c r="M411" s="43">
        <f t="shared" si="92"/>
        <v>8.6442979748438642</v>
      </c>
      <c r="N411" s="6">
        <f t="shared" si="86"/>
        <v>-2.3039355191851604E-6</v>
      </c>
      <c r="O411" s="4">
        <f>SUM($N$41:N411)*0.1+$N$8</f>
        <v>-5.10254119257133E-5</v>
      </c>
      <c r="P411" s="4">
        <f>SUM($O$41:O411)+0</f>
        <v>4.5366395876814429E-3</v>
      </c>
      <c r="Q411" s="6">
        <f t="shared" si="87"/>
        <v>-1.6664668362226094E-6</v>
      </c>
      <c r="R411" s="4">
        <f>SUM($Q$41:Q411)*0.1+$T$8</f>
        <v>-5.2464781372578258E-5</v>
      </c>
      <c r="S411" s="4">
        <f>SUM($R$41:R411)+0</f>
        <v>4.4972344704389995E-3</v>
      </c>
      <c r="T411">
        <f t="shared" si="93"/>
        <v>7.3185694959200591E-5</v>
      </c>
      <c r="U411">
        <f t="shared" si="94"/>
        <v>6.387974376171464E-3</v>
      </c>
      <c r="W411" s="1"/>
    </row>
    <row r="412" spans="1:23" x14ac:dyDescent="0.3">
      <c r="A412" s="8"/>
      <c r="B412">
        <f t="shared" si="95"/>
        <v>37.100000000000257</v>
      </c>
      <c r="C412">
        <f t="shared" si="80"/>
        <v>0</v>
      </c>
      <c r="D412">
        <f t="shared" si="81"/>
        <v>254.64790894703248</v>
      </c>
      <c r="E412" s="2">
        <f t="shared" si="82"/>
        <v>-352.05762848491884</v>
      </c>
      <c r="F412">
        <f t="shared" si="83"/>
        <v>-19098.593171027438</v>
      </c>
      <c r="G412">
        <f t="shared" si="84"/>
        <v>2781.255265030768</v>
      </c>
      <c r="H412">
        <f t="shared" si="85"/>
        <v>2011.718480681493</v>
      </c>
      <c r="I412" s="2">
        <f t="shared" si="88"/>
        <v>3432.5489209590041</v>
      </c>
      <c r="J412" s="43">
        <f t="shared" si="89"/>
        <v>434.49986341254618</v>
      </c>
      <c r="K412">
        <f t="shared" si="90"/>
        <v>8.5360488777402672</v>
      </c>
      <c r="L412">
        <f t="shared" si="91"/>
        <v>3.3766016130302778E-2</v>
      </c>
      <c r="M412" s="43">
        <f t="shared" si="92"/>
        <v>8.536249227541731</v>
      </c>
      <c r="N412" s="6">
        <f t="shared" si="86"/>
        <v>-2.2751363251953444E-6</v>
      </c>
      <c r="O412" s="4">
        <f>SUM($N$41:N412)*0.1+$N$8</f>
        <v>-5.1252925558232829E-5</v>
      </c>
      <c r="P412" s="4">
        <f>SUM($O$41:O412)+0</f>
        <v>4.4853866621232096E-3</v>
      </c>
      <c r="Q412" s="6">
        <f t="shared" si="87"/>
        <v>-1.6456360007698252E-6</v>
      </c>
      <c r="R412" s="4">
        <f>SUM($Q$41:Q412)*0.1+$T$8</f>
        <v>-5.2629344972655246E-5</v>
      </c>
      <c r="S412" s="4">
        <f>SUM($R$41:R412)+0</f>
        <v>4.4446051254663447E-3</v>
      </c>
      <c r="T412">
        <f t="shared" si="93"/>
        <v>7.3462305507848765E-5</v>
      </c>
      <c r="U412">
        <f t="shared" si="94"/>
        <v>6.3145235948624413E-3</v>
      </c>
      <c r="W412" s="1"/>
    </row>
    <row r="413" spans="1:23" x14ac:dyDescent="0.3">
      <c r="A413" s="8"/>
      <c r="B413">
        <f t="shared" si="95"/>
        <v>37.200000000000259</v>
      </c>
      <c r="C413">
        <f t="shared" si="80"/>
        <v>0</v>
      </c>
      <c r="D413">
        <f t="shared" si="81"/>
        <v>254.64790894703248</v>
      </c>
      <c r="E413" s="2">
        <f t="shared" si="82"/>
        <v>-352.05762848491884</v>
      </c>
      <c r="F413">
        <f t="shared" si="83"/>
        <v>-19098.593171027438</v>
      </c>
      <c r="G413">
        <f t="shared" si="84"/>
        <v>2746.0495021822753</v>
      </c>
      <c r="H413">
        <f t="shared" si="85"/>
        <v>1986.2536897867885</v>
      </c>
      <c r="I413" s="2">
        <f t="shared" si="88"/>
        <v>3389.098934617748</v>
      </c>
      <c r="J413" s="43">
        <f t="shared" si="89"/>
        <v>434.49986341254618</v>
      </c>
      <c r="K413">
        <f t="shared" si="90"/>
        <v>8.4279976261232932</v>
      </c>
      <c r="L413">
        <f t="shared" si="91"/>
        <v>3.3766016130302778E-2</v>
      </c>
      <c r="M413" s="43">
        <f t="shared" si="92"/>
        <v>8.4282005444505046</v>
      </c>
      <c r="N413" s="6">
        <f t="shared" si="86"/>
        <v>-2.246337131205528E-6</v>
      </c>
      <c r="O413" s="4">
        <f>SUM($N$41:N413)*0.1+$N$8</f>
        <v>-5.1477559271353386E-5</v>
      </c>
      <c r="P413" s="4">
        <f>SUM($O$41:O413)+0</f>
        <v>4.4339091028518561E-3</v>
      </c>
      <c r="Q413" s="6">
        <f t="shared" si="87"/>
        <v>-1.6248051653170409E-6</v>
      </c>
      <c r="R413" s="4">
        <f>SUM($Q$41:Q413)*0.1+$T$8</f>
        <v>-5.2791825489186952E-5</v>
      </c>
      <c r="S413" s="4">
        <f>SUM($R$41:R413)+0</f>
        <v>4.3918132999771573E-3</v>
      </c>
      <c r="T413">
        <f t="shared" si="93"/>
        <v>7.3735445662289649E-5</v>
      </c>
      <c r="U413">
        <f t="shared" si="94"/>
        <v>6.2407991470811493E-3</v>
      </c>
      <c r="W413" s="1"/>
    </row>
    <row r="414" spans="1:23" x14ac:dyDescent="0.3">
      <c r="A414" s="8"/>
      <c r="B414">
        <f t="shared" si="95"/>
        <v>37.30000000000026</v>
      </c>
      <c r="C414">
        <f t="shared" si="80"/>
        <v>0</v>
      </c>
      <c r="D414">
        <f t="shared" si="81"/>
        <v>254.64790894703248</v>
      </c>
      <c r="E414" s="2">
        <f t="shared" si="82"/>
        <v>-352.05762848491884</v>
      </c>
      <c r="F414">
        <f t="shared" si="83"/>
        <v>-19098.593171027438</v>
      </c>
      <c r="G414">
        <f t="shared" si="84"/>
        <v>2710.8437393337845</v>
      </c>
      <c r="H414">
        <f t="shared" si="85"/>
        <v>1960.788898892084</v>
      </c>
      <c r="I414" s="2">
        <f t="shared" si="88"/>
        <v>3345.6489482764932</v>
      </c>
      <c r="J414" s="43">
        <f t="shared" si="89"/>
        <v>434.49986341254618</v>
      </c>
      <c r="K414">
        <f t="shared" si="90"/>
        <v>8.3199463745063245</v>
      </c>
      <c r="L414">
        <f t="shared" si="91"/>
        <v>3.3766016130302778E-2</v>
      </c>
      <c r="M414" s="43">
        <f t="shared" si="92"/>
        <v>8.3201519280717982</v>
      </c>
      <c r="N414" s="6">
        <f t="shared" si="86"/>
        <v>-2.2175379372157137E-6</v>
      </c>
      <c r="O414" s="4">
        <f>SUM($N$41:N414)*0.1+$N$8</f>
        <v>-5.1699313065074957E-5</v>
      </c>
      <c r="P414" s="4">
        <f>SUM($O$41:O414)+0</f>
        <v>4.3822097897867809E-3</v>
      </c>
      <c r="Q414" s="6">
        <f t="shared" si="87"/>
        <v>-1.6039743298642567E-6</v>
      </c>
      <c r="R414" s="4">
        <f>SUM($Q$41:Q414)*0.1+$T$8</f>
        <v>-5.295222292217336E-5</v>
      </c>
      <c r="S414" s="4">
        <f>SUM($R$41:R414)+0</f>
        <v>4.3388610770549842E-3</v>
      </c>
      <c r="T414">
        <f t="shared" si="93"/>
        <v>7.4005113903028171E-5</v>
      </c>
      <c r="U414">
        <f t="shared" si="94"/>
        <v>6.1668045280911764E-3</v>
      </c>
      <c r="W414" s="1"/>
    </row>
    <row r="415" spans="1:23" x14ac:dyDescent="0.3">
      <c r="A415" s="8"/>
      <c r="B415">
        <f t="shared" si="95"/>
        <v>37.400000000000261</v>
      </c>
      <c r="C415">
        <f t="shared" si="80"/>
        <v>0</v>
      </c>
      <c r="D415">
        <f t="shared" si="81"/>
        <v>254.64790894703248</v>
      </c>
      <c r="E415" s="2">
        <f t="shared" si="82"/>
        <v>-352.05762848491884</v>
      </c>
      <c r="F415">
        <f t="shared" si="83"/>
        <v>-19098.593171027438</v>
      </c>
      <c r="G415">
        <f t="shared" si="84"/>
        <v>2675.6379764852918</v>
      </c>
      <c r="H415">
        <f t="shared" si="85"/>
        <v>1935.3241079973814</v>
      </c>
      <c r="I415" s="2">
        <f t="shared" si="88"/>
        <v>3302.1989619352385</v>
      </c>
      <c r="J415" s="43">
        <f t="shared" si="89"/>
        <v>434.49986341254618</v>
      </c>
      <c r="K415">
        <f t="shared" si="90"/>
        <v>8.2118951228893557</v>
      </c>
      <c r="L415">
        <f t="shared" si="91"/>
        <v>3.3766016130302778E-2</v>
      </c>
      <c r="M415" s="43">
        <f t="shared" si="92"/>
        <v>8.2121033810388617</v>
      </c>
      <c r="N415" s="6">
        <f t="shared" si="86"/>
        <v>-2.1887387432258977E-6</v>
      </c>
      <c r="O415" s="4">
        <f>SUM($N$41:N415)*0.1+$N$8</f>
        <v>-5.1918186939397542E-5</v>
      </c>
      <c r="P415" s="4">
        <f>SUM($O$41:O415)+0</f>
        <v>4.3302916028473831E-3</v>
      </c>
      <c r="Q415" s="6">
        <f t="shared" si="87"/>
        <v>-1.5831434944114737E-6</v>
      </c>
      <c r="R415" s="4">
        <f>SUM($Q$41:Q415)*0.1+$T$8</f>
        <v>-5.3110537271614512E-5</v>
      </c>
      <c r="S415" s="4">
        <f>SUM($R$41:R415)+0</f>
        <v>4.2857505397833695E-3</v>
      </c>
      <c r="T415">
        <f t="shared" si="93"/>
        <v>7.4271308756166285E-5</v>
      </c>
      <c r="U415">
        <f t="shared" si="94"/>
        <v>6.0925432337361378E-3</v>
      </c>
      <c r="W415" s="1"/>
    </row>
    <row r="416" spans="1:23" x14ac:dyDescent="0.3">
      <c r="A416" s="8"/>
      <c r="B416">
        <f t="shared" si="95"/>
        <v>37.500000000000263</v>
      </c>
      <c r="C416">
        <f t="shared" si="80"/>
        <v>0</v>
      </c>
      <c r="D416">
        <f t="shared" si="81"/>
        <v>254.64790894703248</v>
      </c>
      <c r="E416" s="2">
        <f t="shared" si="82"/>
        <v>-352.05762848491884</v>
      </c>
      <c r="F416">
        <f t="shared" si="83"/>
        <v>-19098.593171027438</v>
      </c>
      <c r="G416">
        <f t="shared" si="84"/>
        <v>2640.4322136367991</v>
      </c>
      <c r="H416">
        <f t="shared" si="85"/>
        <v>1909.8593171026787</v>
      </c>
      <c r="I416" s="2">
        <f t="shared" si="88"/>
        <v>3258.7489755939837</v>
      </c>
      <c r="J416" s="43">
        <f t="shared" si="89"/>
        <v>434.49986341254618</v>
      </c>
      <c r="K416">
        <f t="shared" si="90"/>
        <v>8.103843871272387</v>
      </c>
      <c r="L416">
        <f t="shared" si="91"/>
        <v>3.3766016130302778E-2</v>
      </c>
      <c r="M416" s="43">
        <f t="shared" si="92"/>
        <v>8.1040549061253877</v>
      </c>
      <c r="N416" s="6">
        <f t="shared" si="86"/>
        <v>-2.1599395492360813E-6</v>
      </c>
      <c r="O416" s="4">
        <f>SUM($N$41:N416)*0.1+$N$8</f>
        <v>-5.2134180894321155E-5</v>
      </c>
      <c r="P416" s="4">
        <f>SUM($O$41:O416)+0</f>
        <v>4.2781574219530622E-3</v>
      </c>
      <c r="Q416" s="6">
        <f t="shared" si="87"/>
        <v>-1.562312658958691E-6</v>
      </c>
      <c r="R416" s="4">
        <f>SUM($Q$41:Q416)*0.1+$T$8</f>
        <v>-5.3266768537510393E-5</v>
      </c>
      <c r="S416" s="4">
        <f>SUM($R$41:R416)+0</f>
        <v>4.2324837712458593E-3</v>
      </c>
      <c r="T416">
        <f t="shared" si="93"/>
        <v>7.453402879189148E-5</v>
      </c>
      <c r="U416">
        <f t="shared" si="94"/>
        <v>6.0180187604286879E-3</v>
      </c>
      <c r="W416" s="1"/>
    </row>
    <row r="417" spans="1:23" x14ac:dyDescent="0.3">
      <c r="A417" s="8"/>
      <c r="B417">
        <f t="shared" si="95"/>
        <v>37.600000000000264</v>
      </c>
      <c r="C417">
        <f t="shared" si="80"/>
        <v>0</v>
      </c>
      <c r="D417">
        <f t="shared" si="81"/>
        <v>254.64790894703248</v>
      </c>
      <c r="E417" s="2">
        <f t="shared" si="82"/>
        <v>-352.05762848491884</v>
      </c>
      <c r="F417">
        <f t="shared" si="83"/>
        <v>-19098.593171027438</v>
      </c>
      <c r="G417">
        <f t="shared" si="84"/>
        <v>2605.2264507883065</v>
      </c>
      <c r="H417">
        <f t="shared" si="85"/>
        <v>1884.3945262079742</v>
      </c>
      <c r="I417" s="2">
        <f t="shared" si="88"/>
        <v>3215.2989892527276</v>
      </c>
      <c r="J417" s="43">
        <f t="shared" si="89"/>
        <v>434.49986341254618</v>
      </c>
      <c r="K417">
        <f t="shared" si="90"/>
        <v>7.9957926196554139</v>
      </c>
      <c r="L417">
        <f t="shared" si="91"/>
        <v>3.3766016130302778E-2</v>
      </c>
      <c r="M417" s="43">
        <f t="shared" si="92"/>
        <v>7.996006506254977</v>
      </c>
      <c r="N417" s="6">
        <f t="shared" si="86"/>
        <v>-2.1311403552462653E-6</v>
      </c>
      <c r="O417" s="4">
        <f>SUM($N$41:N417)*0.1+$N$8</f>
        <v>-5.2347294929845783E-5</v>
      </c>
      <c r="P417" s="4">
        <f>SUM($O$41:O417)+0</f>
        <v>4.2258101270232166E-3</v>
      </c>
      <c r="Q417" s="6">
        <f t="shared" si="87"/>
        <v>-1.5414818235059067E-6</v>
      </c>
      <c r="R417" s="4">
        <f>SUM($Q$41:Q417)*0.1+$T$8</f>
        <v>-5.3420916719860978E-5</v>
      </c>
      <c r="S417" s="4">
        <f>SUM($R$41:R417)+0</f>
        <v>4.1790628545259985E-3</v>
      </c>
      <c r="T417">
        <f t="shared" si="93"/>
        <v>7.479327262302794E-5</v>
      </c>
      <c r="U417">
        <f t="shared" si="94"/>
        <v>5.9432346051397772E-3</v>
      </c>
      <c r="W417" s="1"/>
    </row>
    <row r="418" spans="1:23" x14ac:dyDescent="0.3">
      <c r="A418" s="8"/>
      <c r="B418">
        <f t="shared" si="95"/>
        <v>37.700000000000266</v>
      </c>
      <c r="C418">
        <f t="shared" si="80"/>
        <v>0</v>
      </c>
      <c r="D418">
        <f t="shared" si="81"/>
        <v>254.64790894703248</v>
      </c>
      <c r="E418" s="2">
        <f t="shared" si="82"/>
        <v>-352.05762848491884</v>
      </c>
      <c r="F418">
        <f t="shared" si="83"/>
        <v>-19098.593171027438</v>
      </c>
      <c r="G418">
        <f t="shared" si="84"/>
        <v>2570.0206879398138</v>
      </c>
      <c r="H418">
        <f t="shared" si="85"/>
        <v>1858.9297353132715</v>
      </c>
      <c r="I418" s="2">
        <f t="shared" si="88"/>
        <v>3171.8490029114728</v>
      </c>
      <c r="J418" s="43">
        <f t="shared" si="89"/>
        <v>434.49986341254618</v>
      </c>
      <c r="K418">
        <f t="shared" si="90"/>
        <v>7.8877413680384443</v>
      </c>
      <c r="L418">
        <f t="shared" si="91"/>
        <v>3.3766016130302778E-2</v>
      </c>
      <c r="M418" s="43">
        <f t="shared" si="92"/>
        <v>7.8879581845114348</v>
      </c>
      <c r="N418" s="6">
        <f t="shared" si="86"/>
        <v>-2.1023411612564493E-6</v>
      </c>
      <c r="O418" s="4">
        <f>SUM($N$41:N418)*0.1+$N$8</f>
        <v>-5.2557529045971438E-5</v>
      </c>
      <c r="P418" s="4">
        <f>SUM($O$41:O418)+0</f>
        <v>4.1732525979772455E-3</v>
      </c>
      <c r="Q418" s="6">
        <f t="shared" si="87"/>
        <v>-1.520650988053124E-6</v>
      </c>
      <c r="R418" s="4">
        <f>SUM($Q$41:Q418)*0.1+$T$8</f>
        <v>-5.357298181866628E-5</v>
      </c>
      <c r="S418" s="4">
        <f>SUM($R$41:R418)+0</f>
        <v>4.1254898727073322E-3</v>
      </c>
      <c r="T418">
        <f t="shared" si="93"/>
        <v>7.504903890364805E-5</v>
      </c>
      <c r="U418">
        <f t="shared" si="94"/>
        <v>5.8681942653881691E-3</v>
      </c>
      <c r="W418" s="1"/>
    </row>
    <row r="419" spans="1:23" x14ac:dyDescent="0.3">
      <c r="A419" s="8"/>
      <c r="B419">
        <f t="shared" si="95"/>
        <v>37.800000000000267</v>
      </c>
      <c r="C419">
        <f t="shared" si="80"/>
        <v>0</v>
      </c>
      <c r="D419">
        <f t="shared" si="81"/>
        <v>254.64790894703248</v>
      </c>
      <c r="E419" s="2">
        <f t="shared" si="82"/>
        <v>-352.05762848491884</v>
      </c>
      <c r="F419">
        <f t="shared" si="83"/>
        <v>-19098.593171027438</v>
      </c>
      <c r="G419">
        <f t="shared" si="84"/>
        <v>2534.8149250913229</v>
      </c>
      <c r="H419">
        <f t="shared" si="85"/>
        <v>1833.464944418567</v>
      </c>
      <c r="I419" s="2">
        <f t="shared" si="88"/>
        <v>3128.399016570218</v>
      </c>
      <c r="J419" s="43">
        <f t="shared" si="89"/>
        <v>434.49986341254618</v>
      </c>
      <c r="K419">
        <f t="shared" si="90"/>
        <v>7.7796901164214747</v>
      </c>
      <c r="L419">
        <f t="shared" si="91"/>
        <v>3.3766016130302778E-2</v>
      </c>
      <c r="M419" s="43">
        <f t="shared" si="92"/>
        <v>7.7799099441498623</v>
      </c>
      <c r="N419" s="6">
        <f t="shared" si="86"/>
        <v>-2.0735419672666345E-6</v>
      </c>
      <c r="O419" s="4">
        <f>SUM($N$41:N419)*0.1+$N$8</f>
        <v>-5.2764883242698094E-5</v>
      </c>
      <c r="P419" s="4">
        <f>SUM($O$41:O419)+0</f>
        <v>4.1204877147345475E-3</v>
      </c>
      <c r="Q419" s="6">
        <f t="shared" si="87"/>
        <v>-1.4998201526003398E-6</v>
      </c>
      <c r="R419" s="4">
        <f>SUM($Q$41:Q419)*0.1+$T$8</f>
        <v>-5.3722963833926325E-5</v>
      </c>
      <c r="S419" s="4">
        <f>SUM($R$41:R419)+0</f>
        <v>4.0717669088734055E-3</v>
      </c>
      <c r="T419">
        <f t="shared" si="93"/>
        <v>7.530132632774086E-5</v>
      </c>
      <c r="U419">
        <f t="shared" si="94"/>
        <v>5.792901239230203E-3</v>
      </c>
      <c r="W419" s="1"/>
    </row>
    <row r="420" spans="1:23" x14ac:dyDescent="0.3">
      <c r="A420" s="8"/>
      <c r="B420">
        <f t="shared" si="95"/>
        <v>37.900000000000269</v>
      </c>
      <c r="C420">
        <f t="shared" si="80"/>
        <v>0</v>
      </c>
      <c r="D420">
        <f t="shared" si="81"/>
        <v>254.64790894703248</v>
      </c>
      <c r="E420" s="2">
        <f t="shared" si="82"/>
        <v>-352.05762848491884</v>
      </c>
      <c r="F420">
        <f t="shared" si="83"/>
        <v>-19098.593171027438</v>
      </c>
      <c r="G420">
        <f t="shared" si="84"/>
        <v>2499.6091622428303</v>
      </c>
      <c r="H420">
        <f t="shared" si="85"/>
        <v>1808.0001535238644</v>
      </c>
      <c r="I420" s="2">
        <f t="shared" si="88"/>
        <v>3084.9490302289632</v>
      </c>
      <c r="J420" s="43">
        <f t="shared" si="89"/>
        <v>434.49986341254618</v>
      </c>
      <c r="K420">
        <f t="shared" si="90"/>
        <v>7.671638864804506</v>
      </c>
      <c r="L420">
        <f t="shared" si="91"/>
        <v>3.3766016130302778E-2</v>
      </c>
      <c r="M420" s="43">
        <f t="shared" si="92"/>
        <v>7.6718617886087408</v>
      </c>
      <c r="N420" s="6">
        <f t="shared" si="86"/>
        <v>-2.0447427732768186E-6</v>
      </c>
      <c r="O420" s="4">
        <f>SUM($N$41:N420)*0.1+$N$8</f>
        <v>-5.2969357520025778E-5</v>
      </c>
      <c r="P420" s="4">
        <f>SUM($O$41:O420)+0</f>
        <v>4.0675183572145219E-3</v>
      </c>
      <c r="Q420" s="6">
        <f t="shared" si="87"/>
        <v>-1.478989317147557E-6</v>
      </c>
      <c r="R420" s="4">
        <f>SUM($Q$41:Q420)*0.1+$T$8</f>
        <v>-5.3870862765641086E-5</v>
      </c>
      <c r="S420" s="4">
        <f>SUM($R$41:R420)+0</f>
        <v>4.0178960461077643E-3</v>
      </c>
      <c r="T420">
        <f t="shared" si="93"/>
        <v>7.5550133627935072E-5</v>
      </c>
      <c r="U420">
        <f t="shared" si="94"/>
        <v>5.7173590252498161E-3</v>
      </c>
      <c r="W420" s="1"/>
    </row>
    <row r="421" spans="1:23" x14ac:dyDescent="0.3">
      <c r="A421" s="8"/>
      <c r="B421">
        <f t="shared" si="95"/>
        <v>38.00000000000027</v>
      </c>
      <c r="C421">
        <f t="shared" si="80"/>
        <v>0</v>
      </c>
      <c r="D421">
        <f t="shared" si="81"/>
        <v>254.64790894703248</v>
      </c>
      <c r="E421" s="2">
        <f t="shared" si="82"/>
        <v>-352.05762848491884</v>
      </c>
      <c r="F421">
        <f t="shared" si="83"/>
        <v>-19098.593171027438</v>
      </c>
      <c r="G421">
        <f t="shared" si="84"/>
        <v>2464.4033993943376</v>
      </c>
      <c r="H421">
        <f t="shared" si="85"/>
        <v>1782.5353626291599</v>
      </c>
      <c r="I421" s="2">
        <f t="shared" si="88"/>
        <v>3041.4990438877071</v>
      </c>
      <c r="J421" s="43">
        <f t="shared" si="89"/>
        <v>434.49986341254618</v>
      </c>
      <c r="K421">
        <f t="shared" si="90"/>
        <v>7.5635876131875328</v>
      </c>
      <c r="L421">
        <f t="shared" si="91"/>
        <v>3.3766016130302778E-2</v>
      </c>
      <c r="M421" s="43">
        <f t="shared" si="92"/>
        <v>7.5638137215230135</v>
      </c>
      <c r="N421" s="6">
        <f t="shared" si="86"/>
        <v>-2.0159435792870026E-6</v>
      </c>
      <c r="O421" s="4">
        <f>SUM($N$41:N421)*0.1+$N$8</f>
        <v>-5.3170951877954477E-5</v>
      </c>
      <c r="P421" s="4">
        <f>SUM($O$41:O421)+0</f>
        <v>4.014347405336567E-3</v>
      </c>
      <c r="Q421" s="6">
        <f t="shared" si="87"/>
        <v>-1.4581584816947726E-6</v>
      </c>
      <c r="R421" s="4">
        <f>SUM($Q$41:Q421)*0.1+$T$8</f>
        <v>-5.4016678613810551E-5</v>
      </c>
      <c r="S421" s="4">
        <f>SUM($R$41:R421)+0</f>
        <v>3.9638793674939537E-3</v>
      </c>
      <c r="T421">
        <f t="shared" si="93"/>
        <v>7.5795459574274295E-5</v>
      </c>
      <c r="U421">
        <f t="shared" si="94"/>
        <v>5.6415711225488155E-3</v>
      </c>
      <c r="W421" s="1"/>
    </row>
    <row r="422" spans="1:23" x14ac:dyDescent="0.3">
      <c r="A422" s="8"/>
      <c r="B422">
        <f t="shared" si="95"/>
        <v>38.100000000000271</v>
      </c>
      <c r="C422">
        <f t="shared" si="80"/>
        <v>0</v>
      </c>
      <c r="D422">
        <f t="shared" si="81"/>
        <v>254.64790894703248</v>
      </c>
      <c r="E422" s="2">
        <f t="shared" si="82"/>
        <v>-352.05762848491884</v>
      </c>
      <c r="F422">
        <f t="shared" si="83"/>
        <v>-19098.593171027438</v>
      </c>
      <c r="G422">
        <f t="shared" si="84"/>
        <v>2429.1976365458449</v>
      </c>
      <c r="H422">
        <f t="shared" si="85"/>
        <v>1757.0705717344572</v>
      </c>
      <c r="I422" s="2">
        <f t="shared" si="88"/>
        <v>2998.0490575464523</v>
      </c>
      <c r="J422" s="43">
        <f t="shared" si="89"/>
        <v>434.49986341254618</v>
      </c>
      <c r="K422">
        <f t="shared" si="90"/>
        <v>7.4555363615705641</v>
      </c>
      <c r="L422">
        <f t="shared" si="91"/>
        <v>3.3766016130302778E-2</v>
      </c>
      <c r="M422" s="43">
        <f t="shared" si="92"/>
        <v>7.4557657467383445</v>
      </c>
      <c r="N422" s="6">
        <f t="shared" si="86"/>
        <v>-1.9871443852971866E-6</v>
      </c>
      <c r="O422" s="4">
        <f>SUM($N$41:N422)*0.1+$N$8</f>
        <v>-5.3369666316484203E-5</v>
      </c>
      <c r="P422" s="4">
        <f>SUM($O$41:O422)+0</f>
        <v>3.9609777390200831E-3</v>
      </c>
      <c r="Q422" s="6">
        <f t="shared" si="87"/>
        <v>-1.4373276462419898E-6</v>
      </c>
      <c r="R422" s="4">
        <f>SUM($Q$41:Q422)*0.1+$T$8</f>
        <v>-5.4160411378434745E-5</v>
      </c>
      <c r="S422" s="4">
        <f>SUM($R$41:R422)+0</f>
        <v>3.9097189561155187E-3</v>
      </c>
      <c r="T422">
        <f t="shared" si="93"/>
        <v>7.60373029730418E-5</v>
      </c>
      <c r="U422">
        <f t="shared" si="94"/>
        <v>5.5655410307374137E-3</v>
      </c>
      <c r="W422" s="1"/>
    </row>
    <row r="423" spans="1:23" x14ac:dyDescent="0.3">
      <c r="A423" s="8"/>
      <c r="B423">
        <f t="shared" si="95"/>
        <v>38.200000000000273</v>
      </c>
      <c r="C423">
        <f t="shared" si="80"/>
        <v>0</v>
      </c>
      <c r="D423">
        <f t="shared" si="81"/>
        <v>254.64790894703248</v>
      </c>
      <c r="E423" s="2">
        <f t="shared" si="82"/>
        <v>-352.05762848491884</v>
      </c>
      <c r="F423">
        <f t="shared" si="83"/>
        <v>-19098.593171027438</v>
      </c>
      <c r="G423">
        <f t="shared" si="84"/>
        <v>2393.9918736973523</v>
      </c>
      <c r="H423">
        <f t="shared" si="85"/>
        <v>1731.6057808397527</v>
      </c>
      <c r="I423" s="2">
        <f t="shared" si="88"/>
        <v>2954.5990712051962</v>
      </c>
      <c r="J423" s="43">
        <f t="shared" si="89"/>
        <v>434.49986341254618</v>
      </c>
      <c r="K423">
        <f t="shared" si="90"/>
        <v>7.3474851099535909</v>
      </c>
      <c r="L423">
        <f t="shared" si="91"/>
        <v>3.3766016130302778E-2</v>
      </c>
      <c r="M423" s="43">
        <f t="shared" si="92"/>
        <v>7.347717868326578</v>
      </c>
      <c r="N423" s="6">
        <f t="shared" si="86"/>
        <v>-1.9583451913073706E-6</v>
      </c>
      <c r="O423" s="4">
        <f>SUM($N$41:N423)*0.1+$N$8</f>
        <v>-5.356550083561493E-5</v>
      </c>
      <c r="P423" s="4">
        <f>SUM($O$41:O423)+0</f>
        <v>3.9074122381844685E-3</v>
      </c>
      <c r="Q423" s="6">
        <f t="shared" si="87"/>
        <v>-1.4164968107892056E-6</v>
      </c>
      <c r="R423" s="4">
        <f>SUM($Q$41:Q423)*0.1+$T$8</f>
        <v>-5.4302061059513683E-5</v>
      </c>
      <c r="S423" s="4">
        <f>SUM($R$41:R423)+0</f>
        <v>3.855416895056005E-3</v>
      </c>
      <c r="T423">
        <f t="shared" si="93"/>
        <v>7.627566266563284E-5</v>
      </c>
      <c r="U423">
        <f t="shared" si="94"/>
        <v>5.4892722499250337E-3</v>
      </c>
      <c r="W423" s="1"/>
    </row>
    <row r="424" spans="1:23" x14ac:dyDescent="0.3">
      <c r="A424" s="8"/>
      <c r="B424">
        <f t="shared" si="95"/>
        <v>38.300000000000274</v>
      </c>
      <c r="C424">
        <f t="shared" si="80"/>
        <v>0</v>
      </c>
      <c r="D424">
        <f t="shared" si="81"/>
        <v>254.64790894703248</v>
      </c>
      <c r="E424" s="2">
        <f t="shared" si="82"/>
        <v>-352.05762848491884</v>
      </c>
      <c r="F424">
        <f t="shared" si="83"/>
        <v>-19098.593171027438</v>
      </c>
      <c r="G424">
        <f t="shared" si="84"/>
        <v>2358.7861108488596</v>
      </c>
      <c r="H424">
        <f t="shared" si="85"/>
        <v>1706.1409899450482</v>
      </c>
      <c r="I424" s="2">
        <f t="shared" si="88"/>
        <v>2911.1490848639405</v>
      </c>
      <c r="J424" s="43">
        <f t="shared" si="89"/>
        <v>434.49986341254618</v>
      </c>
      <c r="K424">
        <f t="shared" si="90"/>
        <v>7.2394338583366196</v>
      </c>
      <c r="L424">
        <f t="shared" si="91"/>
        <v>3.3766016130302778E-2</v>
      </c>
      <c r="M424" s="43">
        <f t="shared" si="92"/>
        <v>7.2396700906026492</v>
      </c>
      <c r="N424" s="6">
        <f t="shared" si="86"/>
        <v>-1.9295459973175546E-6</v>
      </c>
      <c r="O424" s="4">
        <f>SUM($N$41:N424)*0.1+$N$8</f>
        <v>-5.3758455435346685E-5</v>
      </c>
      <c r="P424" s="4">
        <f>SUM($O$41:O424)+0</f>
        <v>3.8536537827491219E-3</v>
      </c>
      <c r="Q424" s="6">
        <f t="shared" si="87"/>
        <v>-1.3956659753364213E-6</v>
      </c>
      <c r="R424" s="4">
        <f>SUM($Q$41:Q424)*0.1+$T$8</f>
        <v>-5.4441627657047324E-5</v>
      </c>
      <c r="S424" s="4">
        <f>SUM($R$41:R424)+0</f>
        <v>3.8009752673989579E-3</v>
      </c>
      <c r="T424">
        <f t="shared" si="93"/>
        <v>7.6510537527472224E-5</v>
      </c>
      <c r="U424">
        <f t="shared" si="94"/>
        <v>5.412768280711377E-3</v>
      </c>
      <c r="W424" s="1"/>
    </row>
    <row r="425" spans="1:23" x14ac:dyDescent="0.3">
      <c r="A425" s="8"/>
      <c r="B425">
        <f t="shared" si="95"/>
        <v>38.400000000000276</v>
      </c>
      <c r="C425">
        <f t="shared" ref="C425:C488" si="96">IF(B425&lt;$G$6,$B$11,$B$11+$B$9)</f>
        <v>0</v>
      </c>
      <c r="D425">
        <f t="shared" ref="D425:D491" si="97">IF(B425&lt;18, $B$12, $B$12+$B$8 )</f>
        <v>254.64790894703248</v>
      </c>
      <c r="E425" s="2">
        <f t="shared" ref="E425:E491" si="98">IF(B425&lt;18, $B$13, $B$13+$B$10 )</f>
        <v>-352.05762848491884</v>
      </c>
      <c r="F425">
        <f t="shared" ref="F425:F491" si="99">IF(B425&lt;18,0,-$G$7*$B$8)</f>
        <v>-19098.593171027438</v>
      </c>
      <c r="G425">
        <f t="shared" ref="G425:G491" si="100">IF(B425&lt;$G$6,    $B$13*B425,    $B$13*B425-(-B425+$G$6)*$B$10+$G$7*$B$9)</f>
        <v>2323.5803480003669</v>
      </c>
      <c r="H425">
        <f t="shared" ref="H425:H491" si="101">IF(B425&lt;$G$6,-B425*$B$12,-B425*$B$12+(-B425+$G$6)*$B$8)</f>
        <v>1680.6761990503455</v>
      </c>
      <c r="I425" s="2">
        <f t="shared" si="88"/>
        <v>2867.6990985226853</v>
      </c>
      <c r="J425" s="43">
        <f t="shared" si="89"/>
        <v>434.49986341254618</v>
      </c>
      <c r="K425">
        <f t="shared" si="90"/>
        <v>7.1313826067196491</v>
      </c>
      <c r="L425">
        <f t="shared" si="91"/>
        <v>3.3766016130302778E-2</v>
      </c>
      <c r="M425" s="43">
        <f t="shared" si="92"/>
        <v>7.1316224181429764</v>
      </c>
      <c r="N425" s="6">
        <f t="shared" ref="N425:N491" si="102">-G425/($G$18*$B$28)</f>
        <v>-1.9007468033277383E-6</v>
      </c>
      <c r="O425" s="4">
        <f>SUM($N$41:N425)*0.1+$N$8</f>
        <v>-5.3948530115679455E-5</v>
      </c>
      <c r="P425" s="4">
        <f>SUM($O$41:O425)+0</f>
        <v>3.7997052526334424E-3</v>
      </c>
      <c r="Q425" s="6">
        <f t="shared" ref="Q425:Q491" si="103">-H425/($G$18*$B$28)</f>
        <v>-1.3748351398836386E-6</v>
      </c>
      <c r="R425" s="4">
        <f>SUM($Q$41:Q425)*0.1+$T$8</f>
        <v>-5.4579111171035682E-5</v>
      </c>
      <c r="S425" s="4">
        <f>SUM($R$41:R425)+0</f>
        <v>3.746396156227922E-3</v>
      </c>
      <c r="T425">
        <f t="shared" si="93"/>
        <v>7.6741926466975297E-5</v>
      </c>
      <c r="U425">
        <f t="shared" si="94"/>
        <v>5.3360326241777721E-3</v>
      </c>
      <c r="W425" s="1"/>
    </row>
    <row r="426" spans="1:23" x14ac:dyDescent="0.3">
      <c r="A426" s="8"/>
      <c r="B426">
        <f t="shared" si="95"/>
        <v>38.500000000000277</v>
      </c>
      <c r="C426">
        <f t="shared" si="96"/>
        <v>0</v>
      </c>
      <c r="D426">
        <f t="shared" si="97"/>
        <v>254.64790894703248</v>
      </c>
      <c r="E426" s="2">
        <f t="shared" si="98"/>
        <v>-352.05762848491884</v>
      </c>
      <c r="F426">
        <f t="shared" si="99"/>
        <v>-19098.593171027438</v>
      </c>
      <c r="G426">
        <f t="shared" si="100"/>
        <v>2288.3745851518743</v>
      </c>
      <c r="H426">
        <f t="shared" si="101"/>
        <v>1655.2114081556429</v>
      </c>
      <c r="I426" s="2">
        <f t="shared" ref="I426:I489" si="104">SQRT(H426*H426+G426*G426)</f>
        <v>2824.2491121814305</v>
      </c>
      <c r="J426" s="43">
        <f t="shared" ref="J426:J489" si="105">SQRT(D426*D426+E426*E426)</f>
        <v>434.49986341254618</v>
      </c>
      <c r="K426">
        <f t="shared" ref="K426:K489" si="106">32*I426/(PI()*$G$11^3)</f>
        <v>7.0233313551026804</v>
      </c>
      <c r="L426">
        <f t="shared" ref="L426:L489" si="107">16*J426/(PI()*$G$11^4)</f>
        <v>3.3766016130302778E-2</v>
      </c>
      <c r="M426" s="43">
        <f t="shared" ref="M426:M489" si="108">SQRT(K426^2+3*L426^2)</f>
        <v>7.0235748558055811</v>
      </c>
      <c r="N426" s="6">
        <f t="shared" si="102"/>
        <v>-1.8719476093379224E-6</v>
      </c>
      <c r="O426" s="4">
        <f>SUM($N$41:N426)*0.1+$N$8</f>
        <v>-5.4135724876613252E-5</v>
      </c>
      <c r="P426" s="4">
        <f>SUM($O$41:O426)+0</f>
        <v>3.7455695277568289E-3</v>
      </c>
      <c r="Q426" s="6">
        <f t="shared" si="103"/>
        <v>-1.3540043044308558E-6</v>
      </c>
      <c r="R426" s="4">
        <f>SUM($Q$41:Q426)*0.1+$T$8</f>
        <v>-5.4714511601478756E-5</v>
      </c>
      <c r="S426" s="4">
        <f>SUM($R$41:R426)+0</f>
        <v>3.6916816446264434E-3</v>
      </c>
      <c r="T426">
        <f t="shared" ref="T426:T489" si="109">SQRT(SUMSQ(O426,R426))</f>
        <v>7.6969828424550328E-5</v>
      </c>
      <c r="U426">
        <f t="shared" ref="U426:U489" si="110">SQRT(SUMSQ(S426,P426))</f>
        <v>5.2590687818788139E-3</v>
      </c>
      <c r="W426" s="1"/>
    </row>
    <row r="427" spans="1:23" x14ac:dyDescent="0.3">
      <c r="A427" s="8"/>
      <c r="B427">
        <f t="shared" ref="B427:B492" si="111">B426+0.1</f>
        <v>38.600000000000279</v>
      </c>
      <c r="C427">
        <f t="shared" si="96"/>
        <v>0</v>
      </c>
      <c r="D427">
        <f t="shared" si="97"/>
        <v>254.64790894703248</v>
      </c>
      <c r="E427" s="2">
        <f t="shared" si="98"/>
        <v>-352.05762848491884</v>
      </c>
      <c r="F427">
        <f t="shared" si="99"/>
        <v>-19098.593171027438</v>
      </c>
      <c r="G427">
        <f t="shared" si="100"/>
        <v>2253.1688223033834</v>
      </c>
      <c r="H427">
        <f t="shared" si="101"/>
        <v>1629.7466172609384</v>
      </c>
      <c r="I427" s="2">
        <f t="shared" si="104"/>
        <v>2780.7991258401762</v>
      </c>
      <c r="J427" s="43">
        <f t="shared" si="105"/>
        <v>434.49986341254618</v>
      </c>
      <c r="K427">
        <f t="shared" si="106"/>
        <v>6.9152801034857116</v>
      </c>
      <c r="L427">
        <f t="shared" si="107"/>
        <v>3.3766016130302778E-2</v>
      </c>
      <c r="M427" s="43">
        <f t="shared" si="108"/>
        <v>6.9155274087520819</v>
      </c>
      <c r="N427" s="6">
        <f t="shared" si="102"/>
        <v>-1.8431484153481076E-6</v>
      </c>
      <c r="O427" s="4">
        <f>SUM($N$41:N427)*0.1+$N$8</f>
        <v>-5.4320039718148063E-5</v>
      </c>
      <c r="P427" s="4">
        <f>SUM($O$41:O427)+0</f>
        <v>3.6912494880386808E-3</v>
      </c>
      <c r="Q427" s="6">
        <f t="shared" si="103"/>
        <v>-1.3331734689780714E-6</v>
      </c>
      <c r="R427" s="4">
        <f>SUM($Q$41:Q427)*0.1+$T$8</f>
        <v>-5.4847828948376574E-5</v>
      </c>
      <c r="S427" s="4">
        <f>SUM($R$41:R427)+0</f>
        <v>3.6368338156780667E-3</v>
      </c>
      <c r="T427">
        <f t="shared" si="109"/>
        <v>7.7194242371640383E-5</v>
      </c>
      <c r="U427">
        <f t="shared" si="110"/>
        <v>5.1818802558342954E-3</v>
      </c>
      <c r="W427" s="1"/>
    </row>
    <row r="428" spans="1:23" x14ac:dyDescent="0.3">
      <c r="A428" s="8"/>
      <c r="B428">
        <f t="shared" si="111"/>
        <v>38.70000000000028</v>
      </c>
      <c r="C428">
        <f t="shared" si="96"/>
        <v>0</v>
      </c>
      <c r="D428">
        <f t="shared" si="97"/>
        <v>254.64790894703248</v>
      </c>
      <c r="E428" s="2">
        <f t="shared" si="98"/>
        <v>-352.05762848491884</v>
      </c>
      <c r="F428">
        <f t="shared" si="99"/>
        <v>-19098.593171027438</v>
      </c>
      <c r="G428">
        <f t="shared" si="100"/>
        <v>2217.9630594548908</v>
      </c>
      <c r="H428">
        <f t="shared" si="101"/>
        <v>1604.2818263662339</v>
      </c>
      <c r="I428" s="2">
        <f t="shared" si="104"/>
        <v>2737.3491394989201</v>
      </c>
      <c r="J428" s="43">
        <f t="shared" si="105"/>
        <v>434.49986341254618</v>
      </c>
      <c r="K428">
        <f t="shared" si="106"/>
        <v>6.8072288518687394</v>
      </c>
      <c r="L428">
        <f t="shared" si="107"/>
        <v>3.3766016130302778E-2</v>
      </c>
      <c r="M428" s="43">
        <f t="shared" si="108"/>
        <v>6.8074800824717903</v>
      </c>
      <c r="N428" s="6">
        <f t="shared" si="102"/>
        <v>-1.8143492213582916E-6</v>
      </c>
      <c r="O428" s="4">
        <f>SUM($N$41:N428)*0.1+$N$8</f>
        <v>-5.4501474640283889E-5</v>
      </c>
      <c r="P428" s="4">
        <f>SUM($O$41:O428)+0</f>
        <v>3.636748013398397E-3</v>
      </c>
      <c r="Q428" s="6">
        <f t="shared" si="103"/>
        <v>-1.3123426335252871E-6</v>
      </c>
      <c r="R428" s="4">
        <f>SUM($Q$41:Q428)*0.1+$T$8</f>
        <v>-5.4979063211729108E-5</v>
      </c>
      <c r="S428" s="4">
        <f>SUM($R$41:R428)+0</f>
        <v>3.5818547524663377E-3</v>
      </c>
      <c r="T428">
        <f t="shared" si="109"/>
        <v>7.7415167309803141E-5</v>
      </c>
      <c r="U428">
        <f t="shared" si="110"/>
        <v>5.1044705485214503E-3</v>
      </c>
      <c r="W428" s="1"/>
    </row>
    <row r="429" spans="1:23" x14ac:dyDescent="0.3">
      <c r="A429" s="8"/>
      <c r="B429">
        <f t="shared" si="111"/>
        <v>38.800000000000281</v>
      </c>
      <c r="C429">
        <f t="shared" si="96"/>
        <v>0</v>
      </c>
      <c r="D429">
        <f t="shared" si="97"/>
        <v>254.64790894703248</v>
      </c>
      <c r="E429" s="2">
        <f t="shared" si="98"/>
        <v>-352.05762848491884</v>
      </c>
      <c r="F429">
        <f t="shared" si="99"/>
        <v>-19098.593171027438</v>
      </c>
      <c r="G429">
        <f t="shared" si="100"/>
        <v>2182.7572966063981</v>
      </c>
      <c r="H429">
        <f t="shared" si="101"/>
        <v>1578.8170354715312</v>
      </c>
      <c r="I429" s="2">
        <f t="shared" si="104"/>
        <v>2693.8991531576653</v>
      </c>
      <c r="J429" s="43">
        <f t="shared" si="105"/>
        <v>434.49986341254618</v>
      </c>
      <c r="K429">
        <f t="shared" si="106"/>
        <v>6.6991776002517698</v>
      </c>
      <c r="L429">
        <f t="shared" si="107"/>
        <v>3.3766016130302778E-2</v>
      </c>
      <c r="M429" s="43">
        <f t="shared" si="108"/>
        <v>6.6994328828081411</v>
      </c>
      <c r="N429" s="6">
        <f t="shared" si="102"/>
        <v>-1.7855500273684756E-6</v>
      </c>
      <c r="O429" s="4">
        <f>SUM($N$41:N429)*0.1+$N$8</f>
        <v>-5.4680029643020743E-5</v>
      </c>
      <c r="P429" s="4">
        <f>SUM($O$41:O429)+0</f>
        <v>3.5820679837553762E-3</v>
      </c>
      <c r="Q429" s="6">
        <f t="shared" si="103"/>
        <v>-1.2915117980725044E-6</v>
      </c>
      <c r="R429" s="4">
        <f>SUM($Q$41:Q429)*0.1+$T$8</f>
        <v>-5.5108214391536359E-5</v>
      </c>
      <c r="S429" s="4">
        <f>SUM($R$41:R429)+0</f>
        <v>3.5267465380748012E-3</v>
      </c>
      <c r="T429">
        <f t="shared" si="109"/>
        <v>7.7632602269827087E-5</v>
      </c>
      <c r="U429">
        <f t="shared" si="110"/>
        <v>5.0268431628675168E-3</v>
      </c>
      <c r="W429" s="1"/>
    </row>
    <row r="430" spans="1:23" x14ac:dyDescent="0.3">
      <c r="A430" s="8"/>
      <c r="B430">
        <f t="shared" si="111"/>
        <v>38.900000000000283</v>
      </c>
      <c r="C430">
        <f t="shared" si="96"/>
        <v>0</v>
      </c>
      <c r="D430">
        <f t="shared" si="97"/>
        <v>254.64790894703248</v>
      </c>
      <c r="E430" s="2">
        <f t="shared" si="98"/>
        <v>-352.05762848491884</v>
      </c>
      <c r="F430">
        <f t="shared" si="99"/>
        <v>-19098.593171027438</v>
      </c>
      <c r="G430">
        <f t="shared" si="100"/>
        <v>2147.5515337579054</v>
      </c>
      <c r="H430">
        <f t="shared" si="101"/>
        <v>1553.3522445768285</v>
      </c>
      <c r="I430" s="2">
        <f t="shared" si="104"/>
        <v>2650.4491668164101</v>
      </c>
      <c r="J430" s="43">
        <f t="shared" si="105"/>
        <v>434.49986341254618</v>
      </c>
      <c r="K430">
        <f t="shared" si="106"/>
        <v>6.5911263486347993</v>
      </c>
      <c r="L430">
        <f t="shared" si="107"/>
        <v>3.3766016130302778E-2</v>
      </c>
      <c r="M430" s="43">
        <f t="shared" si="108"/>
        <v>6.5913858159877003</v>
      </c>
      <c r="N430" s="6">
        <f t="shared" si="102"/>
        <v>-1.7567508333786594E-6</v>
      </c>
      <c r="O430" s="4">
        <f>SUM($N$41:N430)*0.1+$N$8</f>
        <v>-5.4855704726358611E-5</v>
      </c>
      <c r="P430" s="4">
        <f>SUM($O$41:O430)+0</f>
        <v>3.5272122790290174E-3</v>
      </c>
      <c r="Q430" s="6">
        <f t="shared" si="103"/>
        <v>-1.2706809626197216E-6</v>
      </c>
      <c r="R430" s="4">
        <f>SUM($Q$41:Q430)*0.1+$T$8</f>
        <v>-5.5235282487798326E-5</v>
      </c>
      <c r="S430" s="4">
        <f>SUM($R$41:R430)+0</f>
        <v>3.471511255587003E-3</v>
      </c>
      <c r="T430">
        <f t="shared" si="109"/>
        <v>7.7846546310882179E-5</v>
      </c>
      <c r="U430">
        <f t="shared" si="110"/>
        <v>4.9490016022426505E-3</v>
      </c>
      <c r="W430" s="1"/>
    </row>
    <row r="431" spans="1:23" x14ac:dyDescent="0.3">
      <c r="A431" s="8"/>
      <c r="B431">
        <f t="shared" si="111"/>
        <v>39.000000000000284</v>
      </c>
      <c r="C431">
        <f t="shared" si="96"/>
        <v>0</v>
      </c>
      <c r="D431">
        <f t="shared" si="97"/>
        <v>254.64790894703248</v>
      </c>
      <c r="E431" s="2">
        <f t="shared" si="98"/>
        <v>-352.05762848491884</v>
      </c>
      <c r="F431">
        <f t="shared" si="99"/>
        <v>-19098.593171027438</v>
      </c>
      <c r="G431">
        <f t="shared" si="100"/>
        <v>2112.3457709094146</v>
      </c>
      <c r="H431">
        <f t="shared" si="101"/>
        <v>1527.887453682124</v>
      </c>
      <c r="I431" s="2">
        <f t="shared" si="104"/>
        <v>2606.9991804751558</v>
      </c>
      <c r="J431" s="43">
        <f t="shared" si="105"/>
        <v>434.49986341254618</v>
      </c>
      <c r="K431">
        <f t="shared" si="106"/>
        <v>6.4830750970178315</v>
      </c>
      <c r="L431">
        <f t="shared" si="107"/>
        <v>3.3766016130302778E-2</v>
      </c>
      <c r="M431" s="43">
        <f t="shared" si="108"/>
        <v>6.4833388886521046</v>
      </c>
      <c r="N431" s="6">
        <f t="shared" si="102"/>
        <v>-1.7279516393888449E-6</v>
      </c>
      <c r="O431" s="4">
        <f>SUM($N$41:N431)*0.1+$N$8</f>
        <v>-5.5028499890297494E-5</v>
      </c>
      <c r="P431" s="4">
        <f>SUM($O$41:O431)+0</f>
        <v>3.4721837791387199E-3</v>
      </c>
      <c r="Q431" s="6">
        <f t="shared" si="103"/>
        <v>-1.2498501271669374E-6</v>
      </c>
      <c r="R431" s="4">
        <f>SUM($Q$41:Q431)*0.1+$T$8</f>
        <v>-5.536026750051501E-5</v>
      </c>
      <c r="S431" s="4">
        <f>SUM($R$41:R431)+0</f>
        <v>3.4161509880864878E-3</v>
      </c>
      <c r="T431">
        <f t="shared" si="109"/>
        <v>7.8056998519703851E-5</v>
      </c>
      <c r="U431">
        <f t="shared" si="110"/>
        <v>4.8709493704531901E-3</v>
      </c>
      <c r="W431" s="1"/>
    </row>
    <row r="432" spans="1:23" x14ac:dyDescent="0.3">
      <c r="A432" s="8"/>
      <c r="B432">
        <f t="shared" si="111"/>
        <v>39.100000000000286</v>
      </c>
      <c r="C432">
        <f t="shared" si="96"/>
        <v>0</v>
      </c>
      <c r="D432">
        <f t="shared" si="97"/>
        <v>254.64790894703248</v>
      </c>
      <c r="E432" s="2">
        <f t="shared" si="98"/>
        <v>-352.05762848491884</v>
      </c>
      <c r="F432">
        <f t="shared" si="99"/>
        <v>-19098.593171027438</v>
      </c>
      <c r="G432">
        <f t="shared" si="100"/>
        <v>2077.1400080609201</v>
      </c>
      <c r="H432">
        <f t="shared" si="101"/>
        <v>1502.4226627874195</v>
      </c>
      <c r="I432" s="2">
        <f t="shared" si="104"/>
        <v>2563.5491941338983</v>
      </c>
      <c r="J432" s="43">
        <f t="shared" si="105"/>
        <v>434.49986341254618</v>
      </c>
      <c r="K432">
        <f t="shared" si="106"/>
        <v>6.3750238454008556</v>
      </c>
      <c r="L432">
        <f t="shared" si="107"/>
        <v>3.3766016130302778E-2</v>
      </c>
      <c r="M432" s="43">
        <f t="shared" si="108"/>
        <v>6.3752921078932099</v>
      </c>
      <c r="N432" s="6">
        <f t="shared" si="102"/>
        <v>-1.6991524453990274E-6</v>
      </c>
      <c r="O432" s="4">
        <f>SUM($N$41:N432)*0.1+$N$8</f>
        <v>-5.519841513483739E-5</v>
      </c>
      <c r="P432" s="4">
        <f>SUM($O$41:O432)+0</f>
        <v>3.4169853640038826E-3</v>
      </c>
      <c r="Q432" s="6">
        <f t="shared" si="103"/>
        <v>-1.2290192917141532E-6</v>
      </c>
      <c r="R432" s="4">
        <f>SUM($Q$41:Q432)*0.1+$T$8</f>
        <v>-5.5483169429686437E-5</v>
      </c>
      <c r="S432" s="4">
        <f>SUM($R$41:R432)+0</f>
        <v>3.3606678186568015E-3</v>
      </c>
      <c r="T432">
        <f t="shared" si="109"/>
        <v>7.826395800980894E-5</v>
      </c>
      <c r="U432">
        <f t="shared" si="110"/>
        <v>4.7926899717353104E-3</v>
      </c>
      <c r="W432" s="1"/>
    </row>
    <row r="433" spans="1:23" x14ac:dyDescent="0.3">
      <c r="A433" s="8"/>
      <c r="B433">
        <f t="shared" si="111"/>
        <v>39.200000000000287</v>
      </c>
      <c r="C433">
        <f t="shared" si="96"/>
        <v>0</v>
      </c>
      <c r="D433">
        <f t="shared" si="97"/>
        <v>254.64790894703248</v>
      </c>
      <c r="E433" s="2">
        <f t="shared" si="98"/>
        <v>-352.05762848491884</v>
      </c>
      <c r="F433">
        <f t="shared" si="99"/>
        <v>-19098.593171027438</v>
      </c>
      <c r="G433">
        <f t="shared" si="100"/>
        <v>2041.9342452124292</v>
      </c>
      <c r="H433">
        <f t="shared" si="101"/>
        <v>1476.9578718927169</v>
      </c>
      <c r="I433" s="2">
        <f t="shared" si="104"/>
        <v>2520.0992077926448</v>
      </c>
      <c r="J433" s="43">
        <f t="shared" si="105"/>
        <v>434.49986341254618</v>
      </c>
      <c r="K433">
        <f t="shared" si="106"/>
        <v>6.2669725937838896</v>
      </c>
      <c r="L433">
        <f t="shared" si="107"/>
        <v>3.3766016130302778E-2</v>
      </c>
      <c r="M433" s="43">
        <f t="shared" si="108"/>
        <v>6.2672454812919449</v>
      </c>
      <c r="N433" s="6">
        <f t="shared" si="102"/>
        <v>-1.6703532514092129E-6</v>
      </c>
      <c r="O433" s="4">
        <f>SUM($N$41:N433)*0.1+$N$8</f>
        <v>-5.5365450459978315E-5</v>
      </c>
      <c r="P433" s="4">
        <f>SUM($O$41:O433)+0</f>
        <v>3.3616199135439043E-3</v>
      </c>
      <c r="Q433" s="6">
        <f t="shared" si="103"/>
        <v>-1.2081884562613702E-6</v>
      </c>
      <c r="R433" s="4">
        <f>SUM($Q$41:Q433)*0.1+$T$8</f>
        <v>-5.5603988275312581E-5</v>
      </c>
      <c r="S433" s="4">
        <f>SUM($R$41:R433)+0</f>
        <v>3.3050638303814888E-3</v>
      </c>
      <c r="T433">
        <f t="shared" si="109"/>
        <v>7.8467423920741859E-5</v>
      </c>
      <c r="U433">
        <f t="shared" si="110"/>
        <v>4.7142269107490874E-3</v>
      </c>
      <c r="W433" s="1"/>
    </row>
    <row r="434" spans="1:23" x14ac:dyDescent="0.3">
      <c r="A434" s="8"/>
      <c r="B434">
        <f t="shared" si="111"/>
        <v>39.300000000000288</v>
      </c>
      <c r="C434">
        <f t="shared" si="96"/>
        <v>0</v>
      </c>
      <c r="D434">
        <f t="shared" si="97"/>
        <v>254.64790894703248</v>
      </c>
      <c r="E434" s="2">
        <f t="shared" si="98"/>
        <v>-352.05762848491884</v>
      </c>
      <c r="F434">
        <f t="shared" si="99"/>
        <v>-19098.593171027438</v>
      </c>
      <c r="G434">
        <f t="shared" si="100"/>
        <v>2006.7284823639347</v>
      </c>
      <c r="H434">
        <f t="shared" si="101"/>
        <v>1451.4930809980124</v>
      </c>
      <c r="I434" s="2">
        <f t="shared" si="104"/>
        <v>2476.6492214513873</v>
      </c>
      <c r="J434" s="43">
        <f t="shared" si="105"/>
        <v>434.49986341254618</v>
      </c>
      <c r="K434">
        <f t="shared" si="106"/>
        <v>6.1589213421669138</v>
      </c>
      <c r="L434">
        <f t="shared" si="107"/>
        <v>3.3766016130302778E-2</v>
      </c>
      <c r="M434" s="43">
        <f t="shared" si="108"/>
        <v>6.1591990169611366</v>
      </c>
      <c r="N434" s="6">
        <f t="shared" si="102"/>
        <v>-1.6415540574193952E-6</v>
      </c>
      <c r="O434" s="4">
        <f>SUM($N$41:N434)*0.1+$N$8</f>
        <v>-5.5529605865720254E-5</v>
      </c>
      <c r="P434" s="4">
        <f>SUM($O$41:O434)+0</f>
        <v>3.306090307678184E-3</v>
      </c>
      <c r="Q434" s="6">
        <f t="shared" si="103"/>
        <v>-1.187357620808586E-6</v>
      </c>
      <c r="R434" s="4">
        <f>SUM($Q$41:Q434)*0.1+$T$8</f>
        <v>-5.5722724037393442E-5</v>
      </c>
      <c r="S434" s="4">
        <f>SUM($R$41:R434)+0</f>
        <v>3.2493411063440952E-3</v>
      </c>
      <c r="T434">
        <f t="shared" si="109"/>
        <v>7.8667395417350241E-5</v>
      </c>
      <c r="U434">
        <f t="shared" si="110"/>
        <v>4.6355636925730073E-3</v>
      </c>
      <c r="W434" s="1"/>
    </row>
    <row r="435" spans="1:23" x14ac:dyDescent="0.3">
      <c r="A435" s="8"/>
      <c r="B435">
        <f t="shared" si="111"/>
        <v>39.40000000000029</v>
      </c>
      <c r="C435">
        <f t="shared" si="96"/>
        <v>0</v>
      </c>
      <c r="D435">
        <f t="shared" si="97"/>
        <v>254.64790894703248</v>
      </c>
      <c r="E435" s="2">
        <f t="shared" si="98"/>
        <v>-352.05762848491884</v>
      </c>
      <c r="F435">
        <f t="shared" si="99"/>
        <v>-19098.593171027438</v>
      </c>
      <c r="G435">
        <f t="shared" si="100"/>
        <v>1971.5227195154439</v>
      </c>
      <c r="H435">
        <f t="shared" si="101"/>
        <v>1426.0282901033097</v>
      </c>
      <c r="I435" s="2">
        <f t="shared" si="104"/>
        <v>2433.1992351101339</v>
      </c>
      <c r="J435" s="43">
        <f t="shared" si="105"/>
        <v>434.49986341254618</v>
      </c>
      <c r="K435">
        <f t="shared" si="106"/>
        <v>6.0508700905499477</v>
      </c>
      <c r="L435">
        <f t="shared" si="107"/>
        <v>3.3766016130302778E-2</v>
      </c>
      <c r="M435" s="43">
        <f t="shared" si="108"/>
        <v>6.0511527235930735</v>
      </c>
      <c r="N435" s="6">
        <f t="shared" si="102"/>
        <v>-1.6127548634295807E-6</v>
      </c>
      <c r="O435" s="4">
        <f>SUM($N$41:N435)*0.1+$N$8</f>
        <v>-5.5690881352063221E-5</v>
      </c>
      <c r="P435" s="4">
        <f>SUM($O$41:O435)+0</f>
        <v>3.2503994263261208E-3</v>
      </c>
      <c r="Q435" s="6">
        <f t="shared" si="103"/>
        <v>-1.1665267853558032E-6</v>
      </c>
      <c r="R435" s="4">
        <f>SUM($Q$41:Q435)*0.1+$T$8</f>
        <v>-5.5839376715929019E-5</v>
      </c>
      <c r="S435" s="4">
        <f>SUM($R$41:R435)+0</f>
        <v>3.1935017296281661E-3</v>
      </c>
      <c r="T435">
        <f t="shared" si="109"/>
        <v>7.8863871689088526E-5</v>
      </c>
      <c r="U435">
        <f t="shared" si="110"/>
        <v>4.5567038226989546E-3</v>
      </c>
      <c r="W435" s="1"/>
    </row>
    <row r="436" spans="1:23" x14ac:dyDescent="0.3">
      <c r="A436" s="8"/>
      <c r="B436">
        <f t="shared" si="111"/>
        <v>39.500000000000291</v>
      </c>
      <c r="C436">
        <f t="shared" si="96"/>
        <v>0</v>
      </c>
      <c r="D436">
        <f t="shared" si="97"/>
        <v>254.64790894703248</v>
      </c>
      <c r="E436" s="2">
        <f t="shared" si="98"/>
        <v>-352.05762848491884</v>
      </c>
      <c r="F436">
        <f t="shared" si="99"/>
        <v>-19098.593171027438</v>
      </c>
      <c r="G436">
        <f t="shared" si="100"/>
        <v>1936.3169566669512</v>
      </c>
      <c r="H436">
        <f t="shared" si="101"/>
        <v>1400.563499208607</v>
      </c>
      <c r="I436" s="2">
        <f t="shared" si="104"/>
        <v>2389.7492487688792</v>
      </c>
      <c r="J436" s="43">
        <f t="shared" si="105"/>
        <v>434.49986341254618</v>
      </c>
      <c r="K436">
        <f t="shared" si="106"/>
        <v>5.9428188389329781</v>
      </c>
      <c r="L436">
        <f t="shared" si="107"/>
        <v>3.3766016130302778E-2</v>
      </c>
      <c r="M436" s="43">
        <f t="shared" si="108"/>
        <v>5.9431066105121015</v>
      </c>
      <c r="N436" s="6">
        <f t="shared" si="102"/>
        <v>-1.5839556694397647E-6</v>
      </c>
      <c r="O436" s="4">
        <f>SUM($N$41:N436)*0.1+$N$8</f>
        <v>-5.5849276919007188E-5</v>
      </c>
      <c r="P436" s="4">
        <f>SUM($O$41:O436)+0</f>
        <v>3.1945501494071138E-3</v>
      </c>
      <c r="Q436" s="6">
        <f t="shared" si="103"/>
        <v>-1.1456959499030205E-6</v>
      </c>
      <c r="R436" s="4">
        <f>SUM($Q$41:Q436)*0.1+$T$8</f>
        <v>-5.5953946310919312E-5</v>
      </c>
      <c r="S436" s="4">
        <f>SUM($R$41:R436)+0</f>
        <v>3.1375477833172466E-3</v>
      </c>
      <c r="T436">
        <f t="shared" si="109"/>
        <v>7.9056851949348386E-5</v>
      </c>
      <c r="U436">
        <f t="shared" si="110"/>
        <v>4.4776508070277186E-3</v>
      </c>
      <c r="W436" s="1"/>
    </row>
    <row r="437" spans="1:23" x14ac:dyDescent="0.3">
      <c r="A437" s="8"/>
      <c r="B437">
        <f t="shared" si="111"/>
        <v>39.600000000000293</v>
      </c>
      <c r="C437">
        <f t="shared" si="96"/>
        <v>0</v>
      </c>
      <c r="D437">
        <f t="shared" si="97"/>
        <v>254.64790894703248</v>
      </c>
      <c r="E437" s="2">
        <f t="shared" si="98"/>
        <v>-352.05762848491884</v>
      </c>
      <c r="F437">
        <f t="shared" si="99"/>
        <v>-19098.593171027438</v>
      </c>
      <c r="G437">
        <f t="shared" si="100"/>
        <v>1901.1111938184586</v>
      </c>
      <c r="H437">
        <f t="shared" si="101"/>
        <v>1375.0987083139025</v>
      </c>
      <c r="I437" s="2">
        <f t="shared" si="104"/>
        <v>2346.299262427623</v>
      </c>
      <c r="J437" s="43">
        <f t="shared" si="105"/>
        <v>434.49986341254618</v>
      </c>
      <c r="K437">
        <f t="shared" si="106"/>
        <v>5.8347675873160059</v>
      </c>
      <c r="L437">
        <f t="shared" si="107"/>
        <v>3.3766016130302778E-2</v>
      </c>
      <c r="M437" s="43">
        <f t="shared" si="108"/>
        <v>5.8350606877331943</v>
      </c>
      <c r="N437" s="6">
        <f t="shared" si="102"/>
        <v>-1.5551564754499485E-6</v>
      </c>
      <c r="O437" s="4">
        <f>SUM($N$41:N437)*0.1+$N$8</f>
        <v>-5.6004792566552184E-5</v>
      </c>
      <c r="P437" s="4">
        <f>SUM($O$41:O437)+0</f>
        <v>3.1385453568405618E-3</v>
      </c>
      <c r="Q437" s="6">
        <f t="shared" si="103"/>
        <v>-1.1248651144502362E-6</v>
      </c>
      <c r="R437" s="4">
        <f>SUM($Q$41:Q437)*0.1+$T$8</f>
        <v>-5.6066432822364349E-5</v>
      </c>
      <c r="S437" s="4">
        <f>SUM($R$41:R437)+0</f>
        <v>3.0814813504948823E-3</v>
      </c>
      <c r="T437">
        <f t="shared" si="109"/>
        <v>7.9246335434815117E-5</v>
      </c>
      <c r="U437">
        <f t="shared" si="110"/>
        <v>4.3984081518650825E-3</v>
      </c>
      <c r="W437" s="1"/>
    </row>
    <row r="438" spans="1:23" x14ac:dyDescent="0.3">
      <c r="A438" s="8"/>
      <c r="B438">
        <f t="shared" si="111"/>
        <v>39.700000000000294</v>
      </c>
      <c r="C438">
        <f t="shared" si="96"/>
        <v>0</v>
      </c>
      <c r="D438">
        <f t="shared" si="97"/>
        <v>254.64790894703248</v>
      </c>
      <c r="E438" s="2">
        <f t="shared" si="98"/>
        <v>-352.05762848491884</v>
      </c>
      <c r="F438">
        <f t="shared" si="99"/>
        <v>-19098.593171027438</v>
      </c>
      <c r="G438">
        <f t="shared" si="100"/>
        <v>1865.9054309699659</v>
      </c>
      <c r="H438">
        <f t="shared" si="101"/>
        <v>1349.633917419198</v>
      </c>
      <c r="I438" s="2">
        <f t="shared" si="104"/>
        <v>2302.8492760863674</v>
      </c>
      <c r="J438" s="43">
        <f t="shared" si="105"/>
        <v>434.49986341254618</v>
      </c>
      <c r="K438">
        <f t="shared" si="106"/>
        <v>5.7267163356990345</v>
      </c>
      <c r="L438">
        <f t="shared" si="107"/>
        <v>3.3766016130302778E-2</v>
      </c>
      <c r="M438" s="43">
        <f t="shared" si="108"/>
        <v>5.7270149660270757</v>
      </c>
      <c r="N438" s="6">
        <f t="shared" si="102"/>
        <v>-1.5263572814601325E-6</v>
      </c>
      <c r="O438" s="4">
        <f>SUM($N$41:N438)*0.1+$N$8</f>
        <v>-5.6157428294698207E-5</v>
      </c>
      <c r="P438" s="4">
        <f>SUM($O$41:O438)+0</f>
        <v>3.0823879285458637E-3</v>
      </c>
      <c r="Q438" s="6">
        <f t="shared" si="103"/>
        <v>-1.104034278997452E-6</v>
      </c>
      <c r="R438" s="4">
        <f>SUM($Q$41:Q438)*0.1+$T$8</f>
        <v>-5.6176836250264076E-5</v>
      </c>
      <c r="S438" s="4">
        <f>SUM($R$41:R438)+0</f>
        <v>3.0253045142446182E-3</v>
      </c>
      <c r="T438">
        <f t="shared" si="109"/>
        <v>7.9432321404848517E-5</v>
      </c>
      <c r="U438">
        <f t="shared" si="110"/>
        <v>4.3189793639185322E-3</v>
      </c>
      <c r="W438" s="1"/>
    </row>
    <row r="439" spans="1:23" x14ac:dyDescent="0.3">
      <c r="A439" s="8"/>
      <c r="B439">
        <f t="shared" si="111"/>
        <v>39.800000000000296</v>
      </c>
      <c r="C439">
        <f t="shared" si="96"/>
        <v>0</v>
      </c>
      <c r="D439">
        <f t="shared" si="97"/>
        <v>254.64790894703248</v>
      </c>
      <c r="E439" s="2">
        <f t="shared" si="98"/>
        <v>-352.05762848491884</v>
      </c>
      <c r="F439">
        <f t="shared" si="99"/>
        <v>-19098.593171027438</v>
      </c>
      <c r="G439">
        <f t="shared" si="100"/>
        <v>1830.6996681214732</v>
      </c>
      <c r="H439">
        <f t="shared" si="101"/>
        <v>1324.1691265244954</v>
      </c>
      <c r="I439" s="2">
        <f t="shared" si="104"/>
        <v>2259.3992897451121</v>
      </c>
      <c r="J439" s="43">
        <f t="shared" si="105"/>
        <v>434.49986341254618</v>
      </c>
      <c r="K439">
        <f t="shared" si="106"/>
        <v>5.618665084082064</v>
      </c>
      <c r="L439">
        <f t="shared" si="107"/>
        <v>3.3766016130302778E-2</v>
      </c>
      <c r="M439" s="43">
        <f t="shared" si="108"/>
        <v>5.6189694569928781</v>
      </c>
      <c r="N439" s="6">
        <f t="shared" si="102"/>
        <v>-1.4975580874703165E-6</v>
      </c>
      <c r="O439" s="4">
        <f>SUM($N$41:N439)*0.1+$N$8</f>
        <v>-5.6307184103445232E-5</v>
      </c>
      <c r="P439" s="4">
        <f>SUM($O$41:O439)+0</f>
        <v>3.0260807444424183E-3</v>
      </c>
      <c r="Q439" s="6">
        <f t="shared" si="103"/>
        <v>-1.083203443544669E-6</v>
      </c>
      <c r="R439" s="4">
        <f>SUM($Q$41:Q439)*0.1+$T$8</f>
        <v>-5.6285156594618546E-5</v>
      </c>
      <c r="S439" s="4">
        <f>SUM($R$41:R439)+0</f>
        <v>2.9690193576499997E-3</v>
      </c>
      <c r="T439">
        <f t="shared" si="109"/>
        <v>7.9614809140887891E-5</v>
      </c>
      <c r="U439">
        <f t="shared" si="110"/>
        <v>4.2393679502946658E-3</v>
      </c>
      <c r="W439" s="1"/>
    </row>
    <row r="440" spans="1:23" x14ac:dyDescent="0.3">
      <c r="A440" s="8"/>
      <c r="B440">
        <f t="shared" si="111"/>
        <v>39.900000000000297</v>
      </c>
      <c r="C440">
        <f t="shared" si="96"/>
        <v>0</v>
      </c>
      <c r="D440">
        <f t="shared" si="97"/>
        <v>254.64790894703248</v>
      </c>
      <c r="E440" s="2">
        <f t="shared" si="98"/>
        <v>-352.05762848491884</v>
      </c>
      <c r="F440">
        <f t="shared" si="99"/>
        <v>-19098.593171027438</v>
      </c>
      <c r="G440">
        <f t="shared" si="100"/>
        <v>1795.4939052729824</v>
      </c>
      <c r="H440">
        <f t="shared" si="101"/>
        <v>1298.7043356297927</v>
      </c>
      <c r="I440" s="2">
        <f t="shared" si="104"/>
        <v>2215.9493034038587</v>
      </c>
      <c r="J440" s="43">
        <f t="shared" si="105"/>
        <v>434.49986341254618</v>
      </c>
      <c r="K440">
        <f t="shared" si="106"/>
        <v>5.5106138324650979</v>
      </c>
      <c r="L440">
        <f t="shared" si="107"/>
        <v>3.3766016130302778E-2</v>
      </c>
      <c r="M440" s="43">
        <f t="shared" si="108"/>
        <v>5.5109241731393483</v>
      </c>
      <c r="N440" s="6">
        <f t="shared" si="102"/>
        <v>-1.4687588934805018E-6</v>
      </c>
      <c r="O440" s="4">
        <f>SUM($N$41:N440)*0.1+$N$8</f>
        <v>-5.6454059992793284E-5</v>
      </c>
      <c r="P440" s="4">
        <f>SUM($O$41:O440)+0</f>
        <v>2.969626684449625E-3</v>
      </c>
      <c r="Q440" s="6">
        <f t="shared" si="103"/>
        <v>-1.0623726080918863E-6</v>
      </c>
      <c r="R440" s="4">
        <f>SUM($Q$41:Q440)*0.1+$T$8</f>
        <v>-5.6391393855427733E-5</v>
      </c>
      <c r="S440" s="4">
        <f>SUM($R$41:R440)+0</f>
        <v>2.912627963794572E-3</v>
      </c>
      <c r="T440">
        <f t="shared" si="109"/>
        <v>7.97937979458797E-5</v>
      </c>
      <c r="U440">
        <f t="shared" si="110"/>
        <v>4.1595774184973872E-3</v>
      </c>
      <c r="W440" s="1"/>
    </row>
    <row r="441" spans="1:23" x14ac:dyDescent="0.3">
      <c r="A441" s="8"/>
      <c r="B441">
        <f t="shared" si="111"/>
        <v>40.000000000000298</v>
      </c>
      <c r="C441">
        <f t="shared" si="96"/>
        <v>0</v>
      </c>
      <c r="D441">
        <f t="shared" si="97"/>
        <v>254.64790894703248</v>
      </c>
      <c r="E441" s="2">
        <f t="shared" si="98"/>
        <v>-352.05762848491884</v>
      </c>
      <c r="F441">
        <f t="shared" si="99"/>
        <v>-19098.593171027438</v>
      </c>
      <c r="G441">
        <f t="shared" si="100"/>
        <v>1760.2881424244897</v>
      </c>
      <c r="H441">
        <f t="shared" si="101"/>
        <v>1273.2395447350882</v>
      </c>
      <c r="I441" s="2">
        <f t="shared" si="104"/>
        <v>2172.4993170626026</v>
      </c>
      <c r="J441" s="43">
        <f t="shared" si="105"/>
        <v>434.49986341254618</v>
      </c>
      <c r="K441">
        <f t="shared" si="106"/>
        <v>5.4025625808481248</v>
      </c>
      <c r="L441">
        <f t="shared" si="107"/>
        <v>3.3766016130302778E-2</v>
      </c>
      <c r="M441" s="43">
        <f t="shared" si="108"/>
        <v>5.4028791279757762</v>
      </c>
      <c r="N441" s="6">
        <f t="shared" si="102"/>
        <v>-1.4399596994906858E-6</v>
      </c>
      <c r="O441" s="4">
        <f>SUM($N$41:N441)*0.1+$N$8</f>
        <v>-5.659805596274235E-5</v>
      </c>
      <c r="P441" s="4">
        <f>SUM($O$41:O441)+0</f>
        <v>2.9130286284868826E-3</v>
      </c>
      <c r="Q441" s="6">
        <f t="shared" si="103"/>
        <v>-1.041541772639102E-6</v>
      </c>
      <c r="R441" s="4">
        <f>SUM($Q$41:Q441)*0.1+$T$8</f>
        <v>-5.6495548032691663E-5</v>
      </c>
      <c r="S441" s="4">
        <f>SUM($R$41:R441)+0</f>
        <v>2.8561324157618802E-3</v>
      </c>
      <c r="T441">
        <f t="shared" si="109"/>
        <v>7.9969287143727164E-5</v>
      </c>
      <c r="U441">
        <f t="shared" si="110"/>
        <v>4.0796112764269546E-3</v>
      </c>
      <c r="W441" s="1"/>
    </row>
    <row r="442" spans="1:23" x14ac:dyDescent="0.3">
      <c r="A442" s="8"/>
      <c r="B442">
        <f t="shared" si="111"/>
        <v>40.1000000000003</v>
      </c>
      <c r="C442">
        <f t="shared" si="96"/>
        <v>0</v>
      </c>
      <c r="D442">
        <f t="shared" si="97"/>
        <v>254.64790894703248</v>
      </c>
      <c r="E442" s="2">
        <f t="shared" si="98"/>
        <v>-352.05762848491884</v>
      </c>
      <c r="F442">
        <f t="shared" si="99"/>
        <v>-19098.593171027438</v>
      </c>
      <c r="G442">
        <f t="shared" si="100"/>
        <v>1725.082379575997</v>
      </c>
      <c r="H442">
        <f t="shared" si="101"/>
        <v>1247.7747538403837</v>
      </c>
      <c r="I442" s="2">
        <f t="shared" si="104"/>
        <v>2129.0493307213469</v>
      </c>
      <c r="J442" s="43">
        <f t="shared" si="105"/>
        <v>434.49986341254618</v>
      </c>
      <c r="K442">
        <f t="shared" si="106"/>
        <v>5.2945113292311534</v>
      </c>
      <c r="L442">
        <f t="shared" si="107"/>
        <v>3.3766016130302778E-2</v>
      </c>
      <c r="M442" s="43">
        <f t="shared" si="108"/>
        <v>5.2948343361141124</v>
      </c>
      <c r="N442" s="6">
        <f t="shared" si="102"/>
        <v>-1.4111605055008698E-6</v>
      </c>
      <c r="O442" s="4">
        <f>SUM($N$41:N442)*0.1+$N$8</f>
        <v>-5.6739172013292445E-5</v>
      </c>
      <c r="P442" s="4">
        <f>SUM($O$41:O442)+0</f>
        <v>2.85628945647359E-3</v>
      </c>
      <c r="Q442" s="6">
        <f t="shared" si="103"/>
        <v>-1.0207109371863178E-6</v>
      </c>
      <c r="R442" s="4">
        <f>SUM($Q$41:Q442)*0.1+$T$8</f>
        <v>-5.6597619126410283E-5</v>
      </c>
      <c r="S442" s="4">
        <f>SUM($R$41:R442)+0</f>
        <v>2.7995347966354701E-3</v>
      </c>
      <c r="T442">
        <f t="shared" si="109"/>
        <v>8.0141276078761012E-5</v>
      </c>
      <c r="U442">
        <f t="shared" si="110"/>
        <v>3.9994730323800161E-3</v>
      </c>
      <c r="W442" s="1"/>
    </row>
    <row r="443" spans="1:23" x14ac:dyDescent="0.3">
      <c r="A443" s="8"/>
      <c r="B443">
        <f t="shared" si="111"/>
        <v>40.200000000000301</v>
      </c>
      <c r="C443">
        <f t="shared" si="96"/>
        <v>0</v>
      </c>
      <c r="D443">
        <f t="shared" si="97"/>
        <v>254.64790894703248</v>
      </c>
      <c r="E443" s="2">
        <f t="shared" si="98"/>
        <v>-352.05762848491884</v>
      </c>
      <c r="F443">
        <f t="shared" si="99"/>
        <v>-19098.593171027438</v>
      </c>
      <c r="G443">
        <f t="shared" si="100"/>
        <v>1689.8766167275044</v>
      </c>
      <c r="H443">
        <f t="shared" si="101"/>
        <v>1222.3099629456792</v>
      </c>
      <c r="I443" s="2">
        <f t="shared" si="104"/>
        <v>2085.5993443800908</v>
      </c>
      <c r="J443" s="43">
        <f t="shared" si="105"/>
        <v>434.49986341254618</v>
      </c>
      <c r="K443">
        <f t="shared" si="106"/>
        <v>5.1864600776141812</v>
      </c>
      <c r="L443">
        <f t="shared" si="107"/>
        <v>3.3766016130302778E-2</v>
      </c>
      <c r="M443" s="43">
        <f t="shared" si="108"/>
        <v>5.1867898133837693</v>
      </c>
      <c r="N443" s="6">
        <f t="shared" si="102"/>
        <v>-1.3823613115110536E-6</v>
      </c>
      <c r="O443" s="4">
        <f>SUM($N$41:N443)*0.1+$N$8</f>
        <v>-5.687740814444354E-5</v>
      </c>
      <c r="P443" s="4">
        <f>SUM($O$41:O443)+0</f>
        <v>2.7994120483291465E-3</v>
      </c>
      <c r="Q443" s="6">
        <f t="shared" si="103"/>
        <v>-9.9988010173353358E-7</v>
      </c>
      <c r="R443" s="4">
        <f>SUM($Q$41:Q443)*0.1+$T$8</f>
        <v>-5.6697607136583646E-5</v>
      </c>
      <c r="S443" s="4">
        <f>SUM($R$41:R443)+0</f>
        <v>2.7428371894988863E-3</v>
      </c>
      <c r="T443">
        <f t="shared" si="109"/>
        <v>8.0309764115230677E-5</v>
      </c>
      <c r="U443">
        <f t="shared" si="110"/>
        <v>3.9191661950507455E-3</v>
      </c>
      <c r="W443" s="1"/>
    </row>
    <row r="444" spans="1:23" x14ac:dyDescent="0.3">
      <c r="A444" s="8"/>
      <c r="B444">
        <f t="shared" si="111"/>
        <v>40.300000000000303</v>
      </c>
      <c r="C444">
        <f t="shared" si="96"/>
        <v>0</v>
      </c>
      <c r="D444">
        <f t="shared" si="97"/>
        <v>254.64790894703248</v>
      </c>
      <c r="E444" s="2">
        <f t="shared" si="98"/>
        <v>-352.05762848491884</v>
      </c>
      <c r="F444">
        <f t="shared" si="99"/>
        <v>-19098.593171027438</v>
      </c>
      <c r="G444">
        <f t="shared" si="100"/>
        <v>1654.6708538790117</v>
      </c>
      <c r="H444">
        <f t="shared" si="101"/>
        <v>1196.8451720509784</v>
      </c>
      <c r="I444" s="2">
        <f t="shared" si="104"/>
        <v>2042.1493580388369</v>
      </c>
      <c r="J444" s="43">
        <f t="shared" si="105"/>
        <v>434.49986341254618</v>
      </c>
      <c r="K444">
        <f t="shared" si="106"/>
        <v>5.0784088259972142</v>
      </c>
      <c r="L444">
        <f t="shared" si="107"/>
        <v>3.3766016130302778E-2</v>
      </c>
      <c r="M444" s="43">
        <f t="shared" si="108"/>
        <v>5.0787455769611398</v>
      </c>
      <c r="N444" s="6">
        <f t="shared" si="102"/>
        <v>-1.3535621175212376E-6</v>
      </c>
      <c r="O444" s="4">
        <f>SUM($N$41:N444)*0.1+$N$8</f>
        <v>-5.7012764356195663E-5</v>
      </c>
      <c r="P444" s="4">
        <f>SUM($O$41:O444)+0</f>
        <v>2.742399283972951E-3</v>
      </c>
      <c r="Q444" s="6">
        <f t="shared" si="103"/>
        <v>-9.7904926628075231E-7</v>
      </c>
      <c r="R444" s="4">
        <f>SUM($Q$41:Q444)*0.1+$T$8</f>
        <v>-5.6795512063211726E-5</v>
      </c>
      <c r="S444" s="4">
        <f>SUM($R$41:R444)+0</f>
        <v>2.6860416774356745E-3</v>
      </c>
      <c r="T444">
        <f t="shared" si="109"/>
        <v>8.0474750636814793E-5</v>
      </c>
      <c r="U444">
        <f t="shared" si="110"/>
        <v>3.8386942735332292E-3</v>
      </c>
      <c r="W444" s="1"/>
    </row>
    <row r="445" spans="1:23" x14ac:dyDescent="0.3">
      <c r="A445" s="8"/>
      <c r="B445">
        <f t="shared" si="111"/>
        <v>40.400000000000304</v>
      </c>
      <c r="C445">
        <f t="shared" si="96"/>
        <v>0</v>
      </c>
      <c r="D445">
        <f t="shared" si="97"/>
        <v>254.64790894703248</v>
      </c>
      <c r="E445" s="2">
        <f t="shared" si="98"/>
        <v>-352.05762848491884</v>
      </c>
      <c r="F445">
        <f t="shared" si="99"/>
        <v>-19098.593171027438</v>
      </c>
      <c r="G445">
        <f t="shared" si="100"/>
        <v>1619.4650910305209</v>
      </c>
      <c r="H445">
        <f t="shared" si="101"/>
        <v>1171.3803811562739</v>
      </c>
      <c r="I445" s="2">
        <f t="shared" si="104"/>
        <v>1998.6993716975824</v>
      </c>
      <c r="J445" s="43">
        <f t="shared" si="105"/>
        <v>434.49986341254618</v>
      </c>
      <c r="K445">
        <f t="shared" si="106"/>
        <v>4.9703575743802455</v>
      </c>
      <c r="L445">
        <f t="shared" si="107"/>
        <v>3.3766016130302778E-2</v>
      </c>
      <c r="M445" s="43">
        <f t="shared" si="108"/>
        <v>4.9707016455159536</v>
      </c>
      <c r="N445" s="6">
        <f t="shared" si="102"/>
        <v>-1.324762923531423E-6</v>
      </c>
      <c r="O445" s="4">
        <f>SUM($N$41:N445)*0.1+$N$8</f>
        <v>-5.7145240648548814E-5</v>
      </c>
      <c r="P445" s="4">
        <f>SUM($O$41:O445)+0</f>
        <v>2.685254043324402E-3</v>
      </c>
      <c r="Q445" s="6">
        <f t="shared" si="103"/>
        <v>-9.5821843082796786E-7</v>
      </c>
      <c r="R445" s="4">
        <f>SUM($Q$41:Q445)*0.1+$T$8</f>
        <v>-5.6891333906294522E-5</v>
      </c>
      <c r="S445" s="4">
        <f>SUM($R$41:R445)+0</f>
        <v>2.6291503435293801E-3</v>
      </c>
      <c r="T445">
        <f t="shared" si="109"/>
        <v>8.0636235046150639E-5</v>
      </c>
      <c r="U445">
        <f t="shared" si="110"/>
        <v>3.7580607773252824E-3</v>
      </c>
      <c r="W445" s="1"/>
    </row>
    <row r="446" spans="1:23" x14ac:dyDescent="0.3">
      <c r="A446" s="8"/>
      <c r="B446">
        <f t="shared" si="111"/>
        <v>40.500000000000306</v>
      </c>
      <c r="C446">
        <f t="shared" si="96"/>
        <v>0</v>
      </c>
      <c r="D446">
        <f t="shared" si="97"/>
        <v>254.64790894703248</v>
      </c>
      <c r="E446" s="2">
        <f t="shared" si="98"/>
        <v>-352.05762848491884</v>
      </c>
      <c r="F446">
        <f t="shared" si="99"/>
        <v>-19098.593171027438</v>
      </c>
      <c r="G446">
        <f t="shared" si="100"/>
        <v>1584.2593281820264</v>
      </c>
      <c r="H446">
        <f t="shared" si="101"/>
        <v>1145.9155902615694</v>
      </c>
      <c r="I446" s="2">
        <f t="shared" si="104"/>
        <v>1955.2493853563249</v>
      </c>
      <c r="J446" s="43">
        <f t="shared" si="105"/>
        <v>434.49986341254618</v>
      </c>
      <c r="K446">
        <f t="shared" si="106"/>
        <v>4.8623063227632688</v>
      </c>
      <c r="L446">
        <f t="shared" si="107"/>
        <v>3.3766016130302778E-2</v>
      </c>
      <c r="M446" s="43">
        <f t="shared" si="108"/>
        <v>4.8626580393771883</v>
      </c>
      <c r="N446" s="6">
        <f t="shared" si="102"/>
        <v>-1.2959637295416054E-6</v>
      </c>
      <c r="O446" s="4">
        <f>SUM($N$41:N446)*0.1+$N$8</f>
        <v>-5.7274837021502965E-5</v>
      </c>
      <c r="P446" s="4">
        <f>SUM($O$41:O446)+0</f>
        <v>2.6279792063028991E-3</v>
      </c>
      <c r="Q446" s="6">
        <f t="shared" si="103"/>
        <v>-9.3738759537518362E-7</v>
      </c>
      <c r="R446" s="4">
        <f>SUM($Q$41:Q446)*0.1+$T$8</f>
        <v>-5.6985072665832035E-5</v>
      </c>
      <c r="S446" s="4">
        <f>SUM($R$41:R446)+0</f>
        <v>2.5721652708635481E-3</v>
      </c>
      <c r="T446">
        <f t="shared" si="109"/>
        <v>8.0794216764381617E-5</v>
      </c>
      <c r="U446">
        <f t="shared" si="110"/>
        <v>3.6772692163339043E-3</v>
      </c>
      <c r="W446" s="1"/>
    </row>
    <row r="447" spans="1:23" x14ac:dyDescent="0.3">
      <c r="A447" s="8"/>
      <c r="B447">
        <f t="shared" si="111"/>
        <v>40.600000000000307</v>
      </c>
      <c r="C447">
        <f t="shared" si="96"/>
        <v>0</v>
      </c>
      <c r="D447">
        <f t="shared" si="97"/>
        <v>254.64790894703248</v>
      </c>
      <c r="E447" s="2">
        <f t="shared" si="98"/>
        <v>-352.05762848491884</v>
      </c>
      <c r="F447">
        <f t="shared" si="99"/>
        <v>-19098.593171027438</v>
      </c>
      <c r="G447">
        <f t="shared" si="100"/>
        <v>1549.0535653335355</v>
      </c>
      <c r="H447">
        <f t="shared" si="101"/>
        <v>1120.4507993668667</v>
      </c>
      <c r="I447" s="2">
        <f t="shared" si="104"/>
        <v>1911.7993990150715</v>
      </c>
      <c r="J447" s="43">
        <f t="shared" si="105"/>
        <v>434.49986341254618</v>
      </c>
      <c r="K447">
        <f t="shared" si="106"/>
        <v>4.7542550711463036</v>
      </c>
      <c r="L447">
        <f t="shared" si="107"/>
        <v>3.3766016130302778E-2</v>
      </c>
      <c r="M447" s="43">
        <f t="shared" si="108"/>
        <v>4.7546147807215968</v>
      </c>
      <c r="N447" s="6">
        <f t="shared" si="102"/>
        <v>-1.2671645355517908E-6</v>
      </c>
      <c r="O447" s="4">
        <f>SUM($N$41:N447)*0.1+$N$8</f>
        <v>-5.7401553475058145E-5</v>
      </c>
      <c r="P447" s="4">
        <f>SUM($O$41:O447)+0</f>
        <v>2.5705776528278409E-3</v>
      </c>
      <c r="Q447" s="6">
        <f t="shared" si="103"/>
        <v>-9.1655675992240087E-7</v>
      </c>
      <c r="R447" s="4">
        <f>SUM($Q$41:Q447)*0.1+$T$8</f>
        <v>-5.7076728341824264E-5</v>
      </c>
      <c r="S447" s="4">
        <f>SUM($R$41:R447)+0</f>
        <v>2.5150885425217237E-3</v>
      </c>
      <c r="T447">
        <f t="shared" si="109"/>
        <v>8.0948695230722314E-5</v>
      </c>
      <c r="U447">
        <f t="shared" si="110"/>
        <v>3.5963231008826137E-3</v>
      </c>
      <c r="W447" s="1"/>
    </row>
    <row r="448" spans="1:23" x14ac:dyDescent="0.3">
      <c r="A448" s="8"/>
      <c r="B448">
        <f t="shared" si="111"/>
        <v>40.700000000000308</v>
      </c>
      <c r="C448">
        <f t="shared" si="96"/>
        <v>0</v>
      </c>
      <c r="D448">
        <f t="shared" si="97"/>
        <v>254.64790894703248</v>
      </c>
      <c r="E448" s="2">
        <f t="shared" si="98"/>
        <v>-352.05762848491884</v>
      </c>
      <c r="F448">
        <f t="shared" si="99"/>
        <v>-19098.593171027438</v>
      </c>
      <c r="G448">
        <f t="shared" si="100"/>
        <v>1513.8478024850428</v>
      </c>
      <c r="H448">
        <f t="shared" si="101"/>
        <v>1094.9860084721622</v>
      </c>
      <c r="I448" s="2">
        <f t="shared" si="104"/>
        <v>1868.3494126738156</v>
      </c>
      <c r="J448" s="43">
        <f t="shared" si="105"/>
        <v>434.49986341254618</v>
      </c>
      <c r="K448">
        <f t="shared" si="106"/>
        <v>4.6462038195293314</v>
      </c>
      <c r="L448">
        <f t="shared" si="107"/>
        <v>3.3766016130302778E-2</v>
      </c>
      <c r="M448" s="43">
        <f t="shared" si="108"/>
        <v>4.6465718937884608</v>
      </c>
      <c r="N448" s="6">
        <f t="shared" si="102"/>
        <v>-1.2383653415619748E-6</v>
      </c>
      <c r="O448" s="4">
        <f>SUM($N$41:N448)*0.1+$N$8</f>
        <v>-5.7525390009214339E-5</v>
      </c>
      <c r="P448" s="4">
        <f>SUM($O$41:O448)+0</f>
        <v>2.5130522628186267E-3</v>
      </c>
      <c r="Q448" s="6">
        <f t="shared" si="103"/>
        <v>-8.9572592446961664E-7</v>
      </c>
      <c r="R448" s="4">
        <f>SUM($Q$41:Q448)*0.1+$T$8</f>
        <v>-5.7166300934271237E-5</v>
      </c>
      <c r="S448" s="4">
        <f>SUM($R$41:R448)+0</f>
        <v>2.4579222415874523E-3</v>
      </c>
      <c r="T448">
        <f t="shared" si="109"/>
        <v>8.1099669902040148E-5</v>
      </c>
      <c r="U448">
        <f t="shared" si="110"/>
        <v>3.5152259417209736E-3</v>
      </c>
      <c r="W448" s="1"/>
    </row>
    <row r="449" spans="1:23" x14ac:dyDescent="0.3">
      <c r="A449" s="8"/>
      <c r="B449">
        <f t="shared" si="111"/>
        <v>40.80000000000031</v>
      </c>
      <c r="C449">
        <f t="shared" si="96"/>
        <v>0</v>
      </c>
      <c r="D449">
        <f t="shared" si="97"/>
        <v>254.64790894703248</v>
      </c>
      <c r="E449" s="2">
        <f t="shared" si="98"/>
        <v>-352.05762848491884</v>
      </c>
      <c r="F449">
        <f t="shared" si="99"/>
        <v>-19098.593171027438</v>
      </c>
      <c r="G449">
        <f t="shared" si="100"/>
        <v>1478.6420396365502</v>
      </c>
      <c r="H449">
        <f t="shared" si="101"/>
        <v>1069.5212175774595</v>
      </c>
      <c r="I449" s="2">
        <f t="shared" si="104"/>
        <v>1824.8994263325608</v>
      </c>
      <c r="J449" s="43">
        <f t="shared" si="105"/>
        <v>434.49986341254618</v>
      </c>
      <c r="K449">
        <f t="shared" si="106"/>
        <v>4.5381525679123618</v>
      </c>
      <c r="L449">
        <f t="shared" si="107"/>
        <v>3.3766016130302778E-2</v>
      </c>
      <c r="M449" s="43">
        <f t="shared" si="108"/>
        <v>4.5385294051251339</v>
      </c>
      <c r="N449" s="6">
        <f t="shared" si="102"/>
        <v>-1.2095661475721586E-6</v>
      </c>
      <c r="O449" s="4">
        <f>SUM($N$41:N449)*0.1+$N$8</f>
        <v>-5.764634662397156E-5</v>
      </c>
      <c r="P449" s="4">
        <f>SUM($O$41:O449)+0</f>
        <v>2.4554059161946552E-3</v>
      </c>
      <c r="Q449" s="6">
        <f t="shared" si="103"/>
        <v>-8.7489508901683378E-7</v>
      </c>
      <c r="R449" s="4">
        <f>SUM($Q$41:Q449)*0.1+$T$8</f>
        <v>-5.7253790443172927E-5</v>
      </c>
      <c r="S449" s="4">
        <f>SUM($R$41:R449)+0</f>
        <v>2.4006684511442794E-3</v>
      </c>
      <c r="T449">
        <f t="shared" si="109"/>
        <v>8.1247140252453426E-5</v>
      </c>
      <c r="U449">
        <f t="shared" si="110"/>
        <v>3.4339812500366372E-3</v>
      </c>
      <c r="W449" s="1"/>
    </row>
    <row r="450" spans="1:23" x14ac:dyDescent="0.3">
      <c r="A450" s="8"/>
      <c r="B450">
        <f t="shared" si="111"/>
        <v>40.900000000000311</v>
      </c>
      <c r="C450">
        <f t="shared" si="96"/>
        <v>0</v>
      </c>
      <c r="D450">
        <f t="shared" si="97"/>
        <v>254.64790894703248</v>
      </c>
      <c r="E450" s="2">
        <f t="shared" si="98"/>
        <v>-352.05762848491884</v>
      </c>
      <c r="F450">
        <f t="shared" si="99"/>
        <v>-19098.593171027438</v>
      </c>
      <c r="G450">
        <f t="shared" si="100"/>
        <v>1443.4362767880575</v>
      </c>
      <c r="H450">
        <f t="shared" si="101"/>
        <v>1044.056426682755</v>
      </c>
      <c r="I450" s="2">
        <f t="shared" si="104"/>
        <v>1781.4494399913046</v>
      </c>
      <c r="J450" s="43">
        <f t="shared" si="105"/>
        <v>434.49986341254618</v>
      </c>
      <c r="K450">
        <f t="shared" si="106"/>
        <v>4.4301013162953895</v>
      </c>
      <c r="L450">
        <f t="shared" si="107"/>
        <v>3.3766016130302778E-2</v>
      </c>
      <c r="M450" s="43">
        <f t="shared" si="108"/>
        <v>4.4304873438684007</v>
      </c>
      <c r="N450" s="6">
        <f t="shared" si="102"/>
        <v>-1.1807669535823426E-6</v>
      </c>
      <c r="O450" s="4">
        <f>SUM($N$41:N450)*0.1+$N$8</f>
        <v>-5.7764423319329797E-5</v>
      </c>
      <c r="P450" s="4">
        <f>SUM($O$41:O450)+0</f>
        <v>2.3976414928753255E-3</v>
      </c>
      <c r="Q450" s="6">
        <f t="shared" si="103"/>
        <v>-8.5406425356404954E-7</v>
      </c>
      <c r="R450" s="4">
        <f>SUM($Q$41:Q450)*0.1+$T$8</f>
        <v>-5.7339196868529333E-5</v>
      </c>
      <c r="S450" s="4">
        <f>SUM($R$41:R450)+0</f>
        <v>2.3433292542757501E-3</v>
      </c>
      <c r="T450">
        <f t="shared" si="109"/>
        <v>8.139110577294484E-5</v>
      </c>
      <c r="U450">
        <f t="shared" si="110"/>
        <v>3.3525925374703622E-3</v>
      </c>
      <c r="W450" s="1"/>
    </row>
    <row r="451" spans="1:23" x14ac:dyDescent="0.3">
      <c r="A451" s="8"/>
      <c r="B451">
        <f t="shared" si="111"/>
        <v>41.000000000000313</v>
      </c>
      <c r="C451">
        <f t="shared" si="96"/>
        <v>0</v>
      </c>
      <c r="D451">
        <f t="shared" si="97"/>
        <v>254.64790894703248</v>
      </c>
      <c r="E451" s="2">
        <f t="shared" si="98"/>
        <v>-352.05762848491884</v>
      </c>
      <c r="F451">
        <f t="shared" si="99"/>
        <v>-19098.593171027438</v>
      </c>
      <c r="G451">
        <f t="shared" si="100"/>
        <v>1408.2305139395648</v>
      </c>
      <c r="H451">
        <f t="shared" si="101"/>
        <v>1018.5916357880524</v>
      </c>
      <c r="I451" s="2">
        <f t="shared" si="104"/>
        <v>1737.9994536500496</v>
      </c>
      <c r="J451" s="43">
        <f t="shared" si="105"/>
        <v>434.49986341254618</v>
      </c>
      <c r="K451">
        <f t="shared" si="106"/>
        <v>4.3220500646784199</v>
      </c>
      <c r="L451">
        <f t="shared" si="107"/>
        <v>3.3766016130302778E-2</v>
      </c>
      <c r="M451" s="43">
        <f t="shared" si="108"/>
        <v>4.3224457420681031</v>
      </c>
      <c r="N451" s="6">
        <f t="shared" si="102"/>
        <v>-1.1519677595925266E-6</v>
      </c>
      <c r="O451" s="4">
        <f>SUM($N$41:N451)*0.1+$N$8</f>
        <v>-5.7879620095289047E-5</v>
      </c>
      <c r="P451" s="4">
        <f>SUM($O$41:O451)+0</f>
        <v>2.3397618727800363E-3</v>
      </c>
      <c r="Q451" s="6">
        <f t="shared" si="103"/>
        <v>-8.3323341811126679E-7</v>
      </c>
      <c r="R451" s="4">
        <f>SUM($Q$41:Q451)*0.1+$T$8</f>
        <v>-5.7422520210340455E-5</v>
      </c>
      <c r="S451" s="4">
        <f>SUM($R$41:R451)+0</f>
        <v>2.2859067340654095E-3</v>
      </c>
      <c r="T451">
        <f t="shared" si="109"/>
        <v>8.1531565970990318E-5</v>
      </c>
      <c r="U451">
        <f t="shared" si="110"/>
        <v>3.2710633161344843E-3</v>
      </c>
      <c r="W451" s="1"/>
    </row>
    <row r="452" spans="1:23" x14ac:dyDescent="0.3">
      <c r="A452" s="8"/>
      <c r="B452">
        <f t="shared" si="111"/>
        <v>41.100000000000314</v>
      </c>
      <c r="C452">
        <f t="shared" si="96"/>
        <v>0</v>
      </c>
      <c r="D452">
        <f t="shared" si="97"/>
        <v>254.64790894703248</v>
      </c>
      <c r="E452" s="2">
        <f t="shared" si="98"/>
        <v>-352.05762848491884</v>
      </c>
      <c r="F452">
        <f t="shared" si="99"/>
        <v>-19098.593171027438</v>
      </c>
      <c r="G452">
        <f t="shared" si="100"/>
        <v>1373.024751091074</v>
      </c>
      <c r="H452">
        <f t="shared" si="101"/>
        <v>993.12684489334788</v>
      </c>
      <c r="I452" s="2">
        <f t="shared" si="104"/>
        <v>1694.5494673087953</v>
      </c>
      <c r="J452" s="43">
        <f t="shared" si="105"/>
        <v>434.49986341254618</v>
      </c>
      <c r="K452">
        <f t="shared" si="106"/>
        <v>4.2139988130614512</v>
      </c>
      <c r="L452">
        <f t="shared" si="107"/>
        <v>3.3766016130302778E-2</v>
      </c>
      <c r="M452" s="43">
        <f t="shared" si="108"/>
        <v>4.2144046350604798</v>
      </c>
      <c r="N452" s="6">
        <f t="shared" si="102"/>
        <v>-1.1231685656027119E-6</v>
      </c>
      <c r="O452" s="4">
        <f>SUM($N$41:N452)*0.1+$N$8</f>
        <v>-5.7991936951849312E-5</v>
      </c>
      <c r="P452" s="4">
        <f>SUM($O$41:O452)+0</f>
        <v>2.281769935828187E-3</v>
      </c>
      <c r="Q452" s="6">
        <f t="shared" si="103"/>
        <v>-8.1240258265848245E-7</v>
      </c>
      <c r="R452" s="4">
        <f>SUM($Q$41:Q452)*0.1+$T$8</f>
        <v>-5.7503760468606294E-5</v>
      </c>
      <c r="S452" s="4">
        <f>SUM($R$41:R452)+0</f>
        <v>2.228402973596803E-3</v>
      </c>
      <c r="T452">
        <f t="shared" si="109"/>
        <v>8.1668520370202093E-5</v>
      </c>
      <c r="U452">
        <f t="shared" si="110"/>
        <v>3.189397098635484E-3</v>
      </c>
      <c r="W452" s="1"/>
    </row>
    <row r="453" spans="1:23" x14ac:dyDescent="0.3">
      <c r="A453" s="8"/>
      <c r="B453">
        <f t="shared" si="111"/>
        <v>41.200000000000315</v>
      </c>
      <c r="C453">
        <f t="shared" si="96"/>
        <v>0</v>
      </c>
      <c r="D453">
        <f t="shared" si="97"/>
        <v>254.64790894703248</v>
      </c>
      <c r="E453" s="2">
        <f t="shared" si="98"/>
        <v>-352.05762848491884</v>
      </c>
      <c r="F453">
        <f t="shared" si="99"/>
        <v>-19098.593171027438</v>
      </c>
      <c r="G453">
        <f t="shared" si="100"/>
        <v>1337.8189882425813</v>
      </c>
      <c r="H453">
        <f t="shared" si="101"/>
        <v>967.66205399864339</v>
      </c>
      <c r="I453" s="2">
        <f t="shared" si="104"/>
        <v>1651.0994809675392</v>
      </c>
      <c r="J453" s="43">
        <f t="shared" si="105"/>
        <v>434.49986341254618</v>
      </c>
      <c r="K453">
        <f t="shared" si="106"/>
        <v>4.1059475614444789</v>
      </c>
      <c r="L453">
        <f t="shared" si="107"/>
        <v>3.3766016130302778E-2</v>
      </c>
      <c r="M453" s="43">
        <f t="shared" si="108"/>
        <v>4.1063640619004786</v>
      </c>
      <c r="N453" s="6">
        <f t="shared" si="102"/>
        <v>-1.0943693716128959E-6</v>
      </c>
      <c r="O453" s="4">
        <f>SUM($N$41:N453)*0.1+$N$8</f>
        <v>-5.8101373889010604E-5</v>
      </c>
      <c r="P453" s="4">
        <f>SUM($O$41:O453)+0</f>
        <v>2.2236685619391764E-3</v>
      </c>
      <c r="Q453" s="6">
        <f t="shared" si="103"/>
        <v>-7.9157174720569822E-7</v>
      </c>
      <c r="R453" s="4">
        <f>SUM($Q$41:Q453)*0.1+$T$8</f>
        <v>-5.758291764332685E-5</v>
      </c>
      <c r="S453" s="4">
        <f>SUM($R$41:R453)+0</f>
        <v>2.1708200559534762E-3</v>
      </c>
      <c r="T453">
        <f t="shared" si="109"/>
        <v>8.1801968509986157E-5</v>
      </c>
      <c r="U453">
        <f t="shared" si="110"/>
        <v>3.1075973981013853E-3</v>
      </c>
      <c r="W453" s="1"/>
    </row>
    <row r="454" spans="1:23" x14ac:dyDescent="0.3">
      <c r="A454" s="8"/>
      <c r="B454">
        <f t="shared" si="111"/>
        <v>41.300000000000317</v>
      </c>
      <c r="C454">
        <f t="shared" si="96"/>
        <v>0</v>
      </c>
      <c r="D454">
        <f t="shared" si="97"/>
        <v>254.64790894703248</v>
      </c>
      <c r="E454" s="2">
        <f t="shared" si="98"/>
        <v>-352.05762848491884</v>
      </c>
      <c r="F454">
        <f t="shared" si="99"/>
        <v>-19098.593171027438</v>
      </c>
      <c r="G454">
        <f t="shared" si="100"/>
        <v>1302.6132253940887</v>
      </c>
      <c r="H454">
        <f t="shared" si="101"/>
        <v>942.19726310394253</v>
      </c>
      <c r="I454" s="2">
        <f t="shared" si="104"/>
        <v>1607.6494946262853</v>
      </c>
      <c r="J454" s="43">
        <f t="shared" si="105"/>
        <v>434.49986341254618</v>
      </c>
      <c r="K454">
        <f t="shared" si="106"/>
        <v>3.9978963098275115</v>
      </c>
      <c r="L454">
        <f t="shared" si="107"/>
        <v>3.3766016130302778E-2</v>
      </c>
      <c r="M454" s="43">
        <f t="shared" si="108"/>
        <v>3.9983240658641428</v>
      </c>
      <c r="N454" s="6">
        <f t="shared" si="102"/>
        <v>-1.0655701776230799E-6</v>
      </c>
      <c r="O454" s="4">
        <f>SUM($N$41:N454)*0.1+$N$8</f>
        <v>-5.8207930906772911E-5</v>
      </c>
      <c r="P454" s="4">
        <f>SUM($O$41:O454)+0</f>
        <v>2.1654606310324035E-3</v>
      </c>
      <c r="Q454" s="6">
        <f t="shared" si="103"/>
        <v>-7.7074091175291695E-7</v>
      </c>
      <c r="R454" s="4">
        <f>SUM($Q$41:Q454)*0.1+$T$8</f>
        <v>-5.7659991734502149E-5</v>
      </c>
      <c r="S454" s="4">
        <f>SUM($R$41:R454)+0</f>
        <v>2.1131600642189741E-3</v>
      </c>
      <c r="T454">
        <f t="shared" si="109"/>
        <v>8.1931909945213077E-5</v>
      </c>
      <c r="U454">
        <f t="shared" si="110"/>
        <v>3.025667728214913E-3</v>
      </c>
      <c r="W454" s="1"/>
    </row>
    <row r="455" spans="1:23" x14ac:dyDescent="0.3">
      <c r="A455" s="8"/>
      <c r="B455">
        <f t="shared" si="111"/>
        <v>41.400000000000318</v>
      </c>
      <c r="C455">
        <f t="shared" si="96"/>
        <v>0</v>
      </c>
      <c r="D455">
        <f t="shared" si="97"/>
        <v>254.64790894703248</v>
      </c>
      <c r="E455" s="2">
        <f t="shared" si="98"/>
        <v>-352.05762848491884</v>
      </c>
      <c r="F455">
        <f t="shared" si="99"/>
        <v>-19098.593171027438</v>
      </c>
      <c r="G455">
        <f t="shared" si="100"/>
        <v>1267.407462545596</v>
      </c>
      <c r="H455">
        <f t="shared" si="101"/>
        <v>916.73247220923804</v>
      </c>
      <c r="I455" s="2">
        <f t="shared" si="104"/>
        <v>1564.1995082850294</v>
      </c>
      <c r="J455" s="43">
        <f t="shared" si="105"/>
        <v>434.49986341254618</v>
      </c>
      <c r="K455">
        <f t="shared" si="106"/>
        <v>3.8898450582105397</v>
      </c>
      <c r="L455">
        <f t="shared" si="107"/>
        <v>3.3766016130302778E-2</v>
      </c>
      <c r="M455" s="43">
        <f t="shared" si="108"/>
        <v>3.8902846950346568</v>
      </c>
      <c r="N455" s="6">
        <f t="shared" si="102"/>
        <v>-1.0367709836332639E-6</v>
      </c>
      <c r="O455" s="4">
        <f>SUM($N$41:N455)*0.1+$N$8</f>
        <v>-5.8311608005136233E-5</v>
      </c>
      <c r="P455" s="4">
        <f>SUM($O$41:O455)+0</f>
        <v>2.1071490230272672E-3</v>
      </c>
      <c r="Q455" s="6">
        <f t="shared" si="103"/>
        <v>-7.4991007630013261E-7</v>
      </c>
      <c r="R455" s="4">
        <f>SUM($Q$41:Q455)*0.1+$T$8</f>
        <v>-5.7734982742132165E-5</v>
      </c>
      <c r="S455" s="4">
        <f>SUM($R$41:R455)+0</f>
        <v>2.0554250814768418E-3</v>
      </c>
      <c r="T455">
        <f t="shared" si="109"/>
        <v>8.2058344245902054E-5</v>
      </c>
      <c r="U455">
        <f t="shared" si="110"/>
        <v>2.9436116032535353E-3</v>
      </c>
      <c r="W455" s="1"/>
    </row>
    <row r="456" spans="1:23" x14ac:dyDescent="0.3">
      <c r="A456" s="8"/>
      <c r="B456">
        <f t="shared" si="111"/>
        <v>41.50000000000032</v>
      </c>
      <c r="C456">
        <f t="shared" si="96"/>
        <v>0</v>
      </c>
      <c r="D456">
        <f t="shared" si="97"/>
        <v>254.64790894703248</v>
      </c>
      <c r="E456" s="2">
        <f t="shared" si="98"/>
        <v>-352.05762848491884</v>
      </c>
      <c r="F456">
        <f t="shared" si="99"/>
        <v>-19098.593171027438</v>
      </c>
      <c r="G456">
        <f t="shared" si="100"/>
        <v>1232.2016996971033</v>
      </c>
      <c r="H456">
        <f t="shared" si="101"/>
        <v>891.26768131453355</v>
      </c>
      <c r="I456" s="2">
        <f t="shared" si="104"/>
        <v>1520.7495219437733</v>
      </c>
      <c r="J456" s="43">
        <f t="shared" si="105"/>
        <v>434.49986341254618</v>
      </c>
      <c r="K456">
        <f t="shared" si="106"/>
        <v>3.781793806593567</v>
      </c>
      <c r="L456">
        <f t="shared" si="107"/>
        <v>3.3766016130302778E-2</v>
      </c>
      <c r="M456" s="43">
        <f t="shared" si="108"/>
        <v>3.7822460029888849</v>
      </c>
      <c r="N456" s="6">
        <f t="shared" si="102"/>
        <v>-1.0079717896434477E-6</v>
      </c>
      <c r="O456" s="4">
        <f>SUM($N$41:N456)*0.1+$N$8</f>
        <v>-5.8412405184100582E-5</v>
      </c>
      <c r="P456" s="4">
        <f>SUM($O$41:O456)+0</f>
        <v>2.0487366178431666E-3</v>
      </c>
      <c r="Q456" s="6">
        <f t="shared" si="103"/>
        <v>-7.2907924084734837E-7</v>
      </c>
      <c r="R456" s="4">
        <f>SUM($Q$41:Q456)*0.1+$T$8</f>
        <v>-5.7807890666216897E-5</v>
      </c>
      <c r="S456" s="4">
        <f>SUM($R$41:R456)+0</f>
        <v>1.9976171908106248E-3</v>
      </c>
      <c r="T456">
        <f t="shared" si="109"/>
        <v>8.2181270996917714E-5</v>
      </c>
      <c r="U456">
        <f t="shared" si="110"/>
        <v>2.8614325381377749E-3</v>
      </c>
      <c r="W456" s="1"/>
    </row>
    <row r="457" spans="1:23" x14ac:dyDescent="0.3">
      <c r="A457" s="8"/>
      <c r="B457">
        <f t="shared" si="111"/>
        <v>41.600000000000321</v>
      </c>
      <c r="C457">
        <f t="shared" si="96"/>
        <v>0</v>
      </c>
      <c r="D457">
        <f t="shared" si="97"/>
        <v>254.64790894703248</v>
      </c>
      <c r="E457" s="2">
        <f t="shared" si="98"/>
        <v>-352.05762848491884</v>
      </c>
      <c r="F457">
        <f t="shared" si="99"/>
        <v>-19098.593171027438</v>
      </c>
      <c r="G457">
        <f t="shared" si="100"/>
        <v>1196.9959368486107</v>
      </c>
      <c r="H457">
        <f t="shared" si="101"/>
        <v>865.80289041982905</v>
      </c>
      <c r="I457" s="2">
        <f t="shared" si="104"/>
        <v>1477.2995356025174</v>
      </c>
      <c r="J457" s="43">
        <f t="shared" si="105"/>
        <v>434.49986341254618</v>
      </c>
      <c r="K457">
        <f t="shared" si="106"/>
        <v>3.6737425549765947</v>
      </c>
      <c r="L457">
        <f t="shared" si="107"/>
        <v>3.3766016130302778E-2</v>
      </c>
      <c r="M457" s="43">
        <f t="shared" si="108"/>
        <v>3.6742080496049612</v>
      </c>
      <c r="N457" s="6">
        <f t="shared" si="102"/>
        <v>-9.791725956536317E-7</v>
      </c>
      <c r="O457" s="4">
        <f>SUM($N$41:N457)*0.1+$N$8</f>
        <v>-5.8510322443665945E-5</v>
      </c>
      <c r="P457" s="4">
        <f>SUM($O$41:O457)+0</f>
        <v>1.9902262953995008E-3</v>
      </c>
      <c r="Q457" s="6">
        <f t="shared" si="103"/>
        <v>-7.0824840539456414E-7</v>
      </c>
      <c r="R457" s="4">
        <f>SUM($Q$41:Q457)*0.1+$T$8</f>
        <v>-5.7878715506756346E-5</v>
      </c>
      <c r="S457" s="4">
        <f>SUM($R$41:R457)+0</f>
        <v>1.9397384753038684E-3</v>
      </c>
      <c r="T457">
        <f t="shared" si="109"/>
        <v>8.2300689797679068E-5</v>
      </c>
      <c r="U457">
        <f t="shared" si="110"/>
        <v>2.7791340484895283E-3</v>
      </c>
      <c r="W457" s="1"/>
    </row>
    <row r="458" spans="1:23" x14ac:dyDescent="0.3">
      <c r="A458" s="8"/>
      <c r="B458">
        <f t="shared" si="111"/>
        <v>41.700000000000323</v>
      </c>
      <c r="C458">
        <f t="shared" si="96"/>
        <v>0</v>
      </c>
      <c r="D458">
        <f t="shared" si="97"/>
        <v>254.64790894703248</v>
      </c>
      <c r="E458" s="2">
        <f t="shared" si="98"/>
        <v>-352.05762848491884</v>
      </c>
      <c r="F458">
        <f t="shared" si="99"/>
        <v>-19098.593171027438</v>
      </c>
      <c r="G458">
        <f t="shared" si="100"/>
        <v>1161.790174000118</v>
      </c>
      <c r="H458">
        <f t="shared" si="101"/>
        <v>840.33809952512638</v>
      </c>
      <c r="I458" s="2">
        <f t="shared" si="104"/>
        <v>1433.8495492612624</v>
      </c>
      <c r="J458" s="43">
        <f t="shared" si="105"/>
        <v>434.49986341254618</v>
      </c>
      <c r="K458">
        <f t="shared" si="106"/>
        <v>3.5656913033596251</v>
      </c>
      <c r="L458">
        <f t="shared" si="107"/>
        <v>3.3766016130302778E-2</v>
      </c>
      <c r="M458" s="43">
        <f t="shared" si="108"/>
        <v>3.5661709020166712</v>
      </c>
      <c r="N458" s="6">
        <f t="shared" si="102"/>
        <v>-9.503734016638156E-7</v>
      </c>
      <c r="O458" s="4">
        <f>SUM($N$41:N458)*0.1+$N$8</f>
        <v>-5.8605359783832337E-5</v>
      </c>
      <c r="P458" s="4">
        <f>SUM($O$41:O458)+0</f>
        <v>1.9316209356156685E-3</v>
      </c>
      <c r="Q458" s="6">
        <f t="shared" si="103"/>
        <v>-6.8741756994178128E-7</v>
      </c>
      <c r="R458" s="4">
        <f>SUM($Q$41:Q458)*0.1+$T$8</f>
        <v>-5.7947457263750538E-5</v>
      </c>
      <c r="S458" s="4">
        <f>SUM($R$41:R458)+0</f>
        <v>1.8817910180401179E-3</v>
      </c>
      <c r="T458">
        <f t="shared" si="109"/>
        <v>8.2416600261880666E-5</v>
      </c>
      <c r="U458">
        <f t="shared" si="110"/>
        <v>2.6967196507025372E-3</v>
      </c>
      <c r="W458" s="1"/>
    </row>
    <row r="459" spans="1:23" x14ac:dyDescent="0.3">
      <c r="A459" s="8"/>
      <c r="B459">
        <f t="shared" si="111"/>
        <v>41.800000000000324</v>
      </c>
      <c r="C459">
        <f t="shared" si="96"/>
        <v>0</v>
      </c>
      <c r="D459">
        <f t="shared" si="97"/>
        <v>254.64790894703248</v>
      </c>
      <c r="E459" s="2">
        <f t="shared" si="98"/>
        <v>-352.05762848491884</v>
      </c>
      <c r="F459">
        <f t="shared" si="99"/>
        <v>-19098.593171027438</v>
      </c>
      <c r="G459">
        <f t="shared" si="100"/>
        <v>1126.5844111516271</v>
      </c>
      <c r="H459">
        <f t="shared" si="101"/>
        <v>814.87330863042371</v>
      </c>
      <c r="I459" s="2">
        <f t="shared" si="104"/>
        <v>1390.399562920009</v>
      </c>
      <c r="J459" s="43">
        <f t="shared" si="105"/>
        <v>434.49986341254618</v>
      </c>
      <c r="K459">
        <f t="shared" si="106"/>
        <v>3.4576400517426591</v>
      </c>
      <c r="L459">
        <f t="shared" si="107"/>
        <v>3.3766016130302778E-2</v>
      </c>
      <c r="M459" s="43">
        <f t="shared" si="108"/>
        <v>3.4581346357466933</v>
      </c>
      <c r="N459" s="6">
        <f t="shared" si="102"/>
        <v>-9.2157420767400108E-7</v>
      </c>
      <c r="O459" s="4">
        <f>SUM($N$41:N459)*0.1+$N$8</f>
        <v>-5.8697517204599729E-5</v>
      </c>
      <c r="P459" s="4">
        <f>SUM($O$41:O459)+0</f>
        <v>1.8729234184110687E-3</v>
      </c>
      <c r="Q459" s="6">
        <f t="shared" si="103"/>
        <v>-6.6658673448899853E-7</v>
      </c>
      <c r="R459" s="4">
        <f>SUM($Q$41:Q459)*0.1+$T$8</f>
        <v>-5.8014115937199447E-5</v>
      </c>
      <c r="S459" s="4">
        <f>SUM($R$41:R459)+0</f>
        <v>1.8237769021029184E-3</v>
      </c>
      <c r="T459">
        <f t="shared" si="109"/>
        <v>8.2529002017224829E-5</v>
      </c>
      <c r="U459">
        <f t="shared" si="110"/>
        <v>2.6141928620277274E-3</v>
      </c>
      <c r="W459" s="1"/>
    </row>
    <row r="460" spans="1:23" x14ac:dyDescent="0.3">
      <c r="A460" s="8"/>
      <c r="B460">
        <f t="shared" si="111"/>
        <v>41.900000000000325</v>
      </c>
      <c r="C460">
        <f t="shared" si="96"/>
        <v>0</v>
      </c>
      <c r="D460">
        <f t="shared" si="97"/>
        <v>254.64790894703248</v>
      </c>
      <c r="E460" s="2">
        <f t="shared" si="98"/>
        <v>-352.05762848491884</v>
      </c>
      <c r="F460">
        <f t="shared" si="99"/>
        <v>-19098.593171027438</v>
      </c>
      <c r="G460">
        <f t="shared" si="100"/>
        <v>1091.3786483031345</v>
      </c>
      <c r="H460">
        <f t="shared" si="101"/>
        <v>789.40851773571922</v>
      </c>
      <c r="I460" s="2">
        <f t="shared" si="104"/>
        <v>1346.9495765787531</v>
      </c>
      <c r="J460" s="43">
        <f t="shared" si="105"/>
        <v>434.49986341254618</v>
      </c>
      <c r="K460">
        <f t="shared" si="106"/>
        <v>3.3495888001256873</v>
      </c>
      <c r="L460">
        <f t="shared" si="107"/>
        <v>3.3766016130302778E-2</v>
      </c>
      <c r="M460" s="43">
        <f t="shared" si="108"/>
        <v>3.3500993360590634</v>
      </c>
      <c r="N460" s="6">
        <f t="shared" si="102"/>
        <v>-8.9277501368418498E-7</v>
      </c>
      <c r="O460" s="4">
        <f>SUM($N$41:N460)*0.1+$N$8</f>
        <v>-5.8786794705968149E-5</v>
      </c>
      <c r="P460" s="4">
        <f>SUM($O$41:O460)+0</f>
        <v>1.8141366237051006E-3</v>
      </c>
      <c r="Q460" s="6">
        <f t="shared" si="103"/>
        <v>-6.4575589903621429E-7</v>
      </c>
      <c r="R460" s="4">
        <f>SUM($Q$41:Q460)*0.1+$T$8</f>
        <v>-5.8078691527103045E-5</v>
      </c>
      <c r="S460" s="4">
        <f>SUM($R$41:R460)+0</f>
        <v>1.7656982105758155E-3</v>
      </c>
      <c r="T460">
        <f t="shared" si="109"/>
        <v>8.2637894705165602E-5</v>
      </c>
      <c r="U460">
        <f t="shared" si="110"/>
        <v>2.5315572006768443E-3</v>
      </c>
      <c r="W460" s="1"/>
    </row>
    <row r="461" spans="1:23" x14ac:dyDescent="0.3">
      <c r="A461" s="8"/>
      <c r="B461">
        <f t="shared" si="111"/>
        <v>42.000000000000327</v>
      </c>
      <c r="C461">
        <f t="shared" si="96"/>
        <v>0</v>
      </c>
      <c r="D461">
        <f t="shared" si="97"/>
        <v>254.64790894703248</v>
      </c>
      <c r="E461" s="2">
        <f t="shared" si="98"/>
        <v>-352.05762848491884</v>
      </c>
      <c r="F461">
        <f t="shared" si="99"/>
        <v>-19098.593171027438</v>
      </c>
      <c r="G461">
        <f t="shared" si="100"/>
        <v>1056.1728854546418</v>
      </c>
      <c r="H461">
        <f t="shared" si="101"/>
        <v>763.94372684101472</v>
      </c>
      <c r="I461" s="2">
        <f t="shared" si="104"/>
        <v>1303.4995902374969</v>
      </c>
      <c r="J461" s="43">
        <f t="shared" si="105"/>
        <v>434.49986341254618</v>
      </c>
      <c r="K461">
        <f t="shared" si="106"/>
        <v>3.2415375485087146</v>
      </c>
      <c r="L461">
        <f t="shared" si="107"/>
        <v>3.3766016130302778E-2</v>
      </c>
      <c r="M461" s="43">
        <f t="shared" si="108"/>
        <v>3.2420650995820277</v>
      </c>
      <c r="N461" s="6">
        <f t="shared" si="102"/>
        <v>-8.6397581969436888E-7</v>
      </c>
      <c r="O461" s="4">
        <f>SUM($N$41:N461)*0.1+$N$8</f>
        <v>-5.8873192287937584E-5</v>
      </c>
      <c r="P461" s="4">
        <f>SUM($O$41:O461)+0</f>
        <v>1.755263431417163E-3</v>
      </c>
      <c r="Q461" s="6">
        <f t="shared" si="103"/>
        <v>-6.2492506358342995E-7</v>
      </c>
      <c r="R461" s="4">
        <f>SUM($Q$41:Q461)*0.1+$T$8</f>
        <v>-5.8141184033461414E-5</v>
      </c>
      <c r="S461" s="4">
        <f>SUM($R$41:R461)+0</f>
        <v>1.707557026542354E-3</v>
      </c>
      <c r="T461">
        <f t="shared" si="109"/>
        <v>8.2743277980663191E-5</v>
      </c>
      <c r="U461">
        <f t="shared" si="110"/>
        <v>2.4488161859487368E-3</v>
      </c>
      <c r="W461" s="1"/>
    </row>
    <row r="462" spans="1:23" x14ac:dyDescent="0.3">
      <c r="A462" s="8"/>
      <c r="B462">
        <f t="shared" si="111"/>
        <v>42.100000000000328</v>
      </c>
      <c r="C462">
        <f t="shared" si="96"/>
        <v>0</v>
      </c>
      <c r="D462">
        <f t="shared" si="97"/>
        <v>254.64790894703248</v>
      </c>
      <c r="E462" s="2">
        <f t="shared" si="98"/>
        <v>-352.05762848491884</v>
      </c>
      <c r="F462">
        <f t="shared" si="99"/>
        <v>-19098.593171027438</v>
      </c>
      <c r="G462">
        <f t="shared" si="100"/>
        <v>1020.9671226061491</v>
      </c>
      <c r="H462">
        <f t="shared" si="101"/>
        <v>738.47893594631205</v>
      </c>
      <c r="I462" s="2">
        <f t="shared" si="104"/>
        <v>1260.0496038962422</v>
      </c>
      <c r="J462" s="43">
        <f t="shared" si="105"/>
        <v>434.49986341254618</v>
      </c>
      <c r="K462">
        <f t="shared" si="106"/>
        <v>3.133486296891745</v>
      </c>
      <c r="L462">
        <f t="shared" si="107"/>
        <v>3.3766016130302778E-2</v>
      </c>
      <c r="M462" s="43">
        <f t="shared" si="108"/>
        <v>3.1340320362664253</v>
      </c>
      <c r="N462" s="6">
        <f t="shared" si="102"/>
        <v>-8.3517662570455288E-7</v>
      </c>
      <c r="O462" s="4">
        <f>SUM($N$41:N462)*0.1+$N$8</f>
        <v>-5.8956709950508046E-5</v>
      </c>
      <c r="P462" s="4">
        <f>SUM($O$41:O462)+0</f>
        <v>1.6963067214666549E-3</v>
      </c>
      <c r="Q462" s="6">
        <f t="shared" si="103"/>
        <v>-6.040942281306472E-7</v>
      </c>
      <c r="R462" s="4">
        <f>SUM($Q$41:Q462)*0.1+$T$8</f>
        <v>-5.8201593456274473E-5</v>
      </c>
      <c r="S462" s="4">
        <f>SUM($R$41:R462)+0</f>
        <v>1.6493554330860795E-3</v>
      </c>
      <c r="T462">
        <f t="shared" si="109"/>
        <v>8.2845151511948994E-5</v>
      </c>
      <c r="U462">
        <f t="shared" si="110"/>
        <v>2.3659733383839133E-3</v>
      </c>
      <c r="W462" s="1"/>
    </row>
    <row r="463" spans="1:23" x14ac:dyDescent="0.3">
      <c r="A463" s="8"/>
      <c r="B463">
        <f t="shared" si="111"/>
        <v>42.20000000000033</v>
      </c>
      <c r="C463">
        <f t="shared" si="96"/>
        <v>0</v>
      </c>
      <c r="D463">
        <f t="shared" si="97"/>
        <v>254.64790894703248</v>
      </c>
      <c r="E463" s="2">
        <f t="shared" si="98"/>
        <v>-352.05762848491884</v>
      </c>
      <c r="F463">
        <f t="shared" si="99"/>
        <v>-19098.593171027438</v>
      </c>
      <c r="G463">
        <f t="shared" si="100"/>
        <v>985.76135975765646</v>
      </c>
      <c r="H463">
        <f t="shared" si="101"/>
        <v>713.01414505160938</v>
      </c>
      <c r="I463" s="2">
        <f t="shared" si="104"/>
        <v>1216.5996175549874</v>
      </c>
      <c r="J463" s="43">
        <f t="shared" si="105"/>
        <v>434.49986341254618</v>
      </c>
      <c r="K463">
        <f t="shared" si="106"/>
        <v>3.0254350452747758</v>
      </c>
      <c r="L463">
        <f t="shared" si="107"/>
        <v>3.3766016130302778E-2</v>
      </c>
      <c r="M463" s="43">
        <f t="shared" si="108"/>
        <v>3.0260002717634911</v>
      </c>
      <c r="N463" s="6">
        <f t="shared" si="102"/>
        <v>-8.0637743171473677E-7</v>
      </c>
      <c r="O463" s="4">
        <f>SUM($N$41:N463)*0.1+$N$8</f>
        <v>-5.9037347693679509E-5</v>
      </c>
      <c r="P463" s="4">
        <f>SUM($O$41:O463)+0</f>
        <v>1.6372693737729755E-3</v>
      </c>
      <c r="Q463" s="6">
        <f t="shared" si="103"/>
        <v>-5.8326339267786445E-7</v>
      </c>
      <c r="R463" s="4">
        <f>SUM($Q$41:Q463)*0.1+$T$8</f>
        <v>-5.8259919795542248E-5</v>
      </c>
      <c r="S463" s="4">
        <f>SUM($R$41:R463)+0</f>
        <v>1.5910955132905373E-3</v>
      </c>
      <c r="T463">
        <f t="shared" si="109"/>
        <v>8.294351498030102E-5</v>
      </c>
      <c r="U463">
        <f t="shared" si="110"/>
        <v>2.283032179954595E-3</v>
      </c>
      <c r="W463" s="1"/>
    </row>
    <row r="464" spans="1:23" x14ac:dyDescent="0.3">
      <c r="A464" s="8"/>
      <c r="B464">
        <f t="shared" si="111"/>
        <v>42.300000000000331</v>
      </c>
      <c r="C464">
        <f t="shared" si="96"/>
        <v>0</v>
      </c>
      <c r="D464">
        <f t="shared" si="97"/>
        <v>254.64790894703248</v>
      </c>
      <c r="E464" s="2">
        <f t="shared" si="98"/>
        <v>-352.05762848491884</v>
      </c>
      <c r="F464">
        <f t="shared" si="99"/>
        <v>-19098.593171027438</v>
      </c>
      <c r="G464">
        <f t="shared" si="100"/>
        <v>950.55559690916562</v>
      </c>
      <c r="H464">
        <f t="shared" si="101"/>
        <v>687.54935415690488</v>
      </c>
      <c r="I464" s="2">
        <f t="shared" si="104"/>
        <v>1173.1496312137328</v>
      </c>
      <c r="J464" s="43">
        <f t="shared" si="105"/>
        <v>434.49986341254618</v>
      </c>
      <c r="K464">
        <f t="shared" si="106"/>
        <v>2.9173837936578071</v>
      </c>
      <c r="L464">
        <f t="shared" si="107"/>
        <v>3.3766016130302778E-2</v>
      </c>
      <c r="M464" s="43">
        <f t="shared" si="108"/>
        <v>2.9179699503307353</v>
      </c>
      <c r="N464" s="6">
        <f t="shared" si="102"/>
        <v>-7.7757823772492215E-7</v>
      </c>
      <c r="O464" s="4">
        <f>SUM($N$41:N464)*0.1+$N$8</f>
        <v>-5.9115105517452E-5</v>
      </c>
      <c r="P464" s="4">
        <f>SUM($O$41:O464)+0</f>
        <v>1.5781542682555235E-3</v>
      </c>
      <c r="Q464" s="6">
        <f t="shared" si="103"/>
        <v>-5.6243255722508011E-7</v>
      </c>
      <c r="R464" s="4">
        <f>SUM($Q$41:Q464)*0.1+$T$8</f>
        <v>-5.8316163051264766E-5</v>
      </c>
      <c r="S464" s="4">
        <f>SUM($R$41:R464)+0</f>
        <v>1.5327793502392724E-3</v>
      </c>
      <c r="T464">
        <f t="shared" si="109"/>
        <v>8.3038368079829108E-5</v>
      </c>
      <c r="U464">
        <f t="shared" si="110"/>
        <v>2.1999962342997437E-3</v>
      </c>
      <c r="W464" s="1"/>
    </row>
    <row r="465" spans="1:23" x14ac:dyDescent="0.3">
      <c r="A465" s="8"/>
      <c r="B465">
        <f t="shared" si="111"/>
        <v>42.400000000000333</v>
      </c>
      <c r="C465">
        <f t="shared" si="96"/>
        <v>0</v>
      </c>
      <c r="D465">
        <f t="shared" si="97"/>
        <v>254.64790894703248</v>
      </c>
      <c r="E465" s="2">
        <f t="shared" si="98"/>
        <v>-352.05762848491884</v>
      </c>
      <c r="F465">
        <f t="shared" si="99"/>
        <v>-19098.593171027438</v>
      </c>
      <c r="G465">
        <f t="shared" si="100"/>
        <v>915.34983406067113</v>
      </c>
      <c r="H465">
        <f t="shared" si="101"/>
        <v>662.08456326220221</v>
      </c>
      <c r="I465" s="2">
        <f t="shared" si="104"/>
        <v>1129.6996448724763</v>
      </c>
      <c r="J465" s="43">
        <f t="shared" si="105"/>
        <v>434.49986341254618</v>
      </c>
      <c r="K465">
        <f t="shared" si="106"/>
        <v>2.8093325420408335</v>
      </c>
      <c r="L465">
        <f t="shared" si="107"/>
        <v>3.3766016130302778E-2</v>
      </c>
      <c r="M465" s="43">
        <f t="shared" si="108"/>
        <v>2.8099412384079399</v>
      </c>
      <c r="N465" s="6">
        <f t="shared" si="102"/>
        <v>-7.4877904373510467E-7</v>
      </c>
      <c r="O465" s="4">
        <f>SUM($N$41:N465)*0.1+$N$8</f>
        <v>-5.9189983421825505E-5</v>
      </c>
      <c r="P465" s="4">
        <f>SUM($O$41:O465)+0</f>
        <v>1.5189642848336979E-3</v>
      </c>
      <c r="Q465" s="6">
        <f t="shared" si="103"/>
        <v>-5.4160172177229735E-7</v>
      </c>
      <c r="R465" s="4">
        <f>SUM($Q$41:Q465)*0.1+$T$8</f>
        <v>-5.8370323223442001E-5</v>
      </c>
      <c r="S465" s="4">
        <f>SUM($R$41:R465)+0</f>
        <v>1.4744090270158304E-3</v>
      </c>
      <c r="T465">
        <f t="shared" si="109"/>
        <v>8.3129710517269758E-5</v>
      </c>
      <c r="U465">
        <f t="shared" si="110"/>
        <v>2.1168690270175232E-3</v>
      </c>
      <c r="W465" s="1"/>
    </row>
    <row r="466" spans="1:23" x14ac:dyDescent="0.3">
      <c r="A466" s="8"/>
      <c r="B466">
        <f t="shared" si="111"/>
        <v>42.500000000000334</v>
      </c>
      <c r="C466">
        <f t="shared" si="96"/>
        <v>0</v>
      </c>
      <c r="D466">
        <f t="shared" si="97"/>
        <v>254.64790894703248</v>
      </c>
      <c r="E466" s="2">
        <f t="shared" si="98"/>
        <v>-352.05762848491884</v>
      </c>
      <c r="F466">
        <f t="shared" si="99"/>
        <v>-19098.593171027438</v>
      </c>
      <c r="G466">
        <f t="shared" si="100"/>
        <v>880.14407121218028</v>
      </c>
      <c r="H466">
        <f t="shared" si="101"/>
        <v>636.61977236749772</v>
      </c>
      <c r="I466" s="2">
        <f t="shared" si="104"/>
        <v>1086.2496585312217</v>
      </c>
      <c r="J466" s="43">
        <f t="shared" si="105"/>
        <v>434.49986341254618</v>
      </c>
      <c r="K466">
        <f t="shared" si="106"/>
        <v>2.7012812904238648</v>
      </c>
      <c r="L466">
        <f t="shared" si="107"/>
        <v>3.3766016130302778E-2</v>
      </c>
      <c r="M466" s="43">
        <f t="shared" si="108"/>
        <v>2.7019143290507852</v>
      </c>
      <c r="N466" s="6">
        <f t="shared" si="102"/>
        <v>-7.1997984974529005E-7</v>
      </c>
      <c r="O466" s="4">
        <f>SUM($N$41:N466)*0.1+$N$8</f>
        <v>-5.9261981406800039E-5</v>
      </c>
      <c r="P466" s="4">
        <f>SUM($O$41:O466)+0</f>
        <v>1.4597023034268978E-3</v>
      </c>
      <c r="Q466" s="6">
        <f t="shared" si="103"/>
        <v>-5.2077088631951312E-7</v>
      </c>
      <c r="R466" s="4">
        <f>SUM($Q$41:Q466)*0.1+$T$8</f>
        <v>-5.8422400312073953E-5</v>
      </c>
      <c r="S466" s="4">
        <f>SUM($R$41:R466)+0</f>
        <v>1.4159866267037565E-3</v>
      </c>
      <c r="T466">
        <f t="shared" si="109"/>
        <v>8.3217542011790593E-5</v>
      </c>
      <c r="U466">
        <f t="shared" si="110"/>
        <v>2.0336540860317605E-3</v>
      </c>
      <c r="W466" s="1"/>
    </row>
    <row r="467" spans="1:23" x14ac:dyDescent="0.3">
      <c r="A467" s="8"/>
      <c r="B467">
        <f t="shared" si="111"/>
        <v>42.600000000000335</v>
      </c>
      <c r="C467">
        <f t="shared" si="96"/>
        <v>0</v>
      </c>
      <c r="D467">
        <f t="shared" si="97"/>
        <v>254.64790894703248</v>
      </c>
      <c r="E467" s="2">
        <f t="shared" si="98"/>
        <v>-352.05762848491884</v>
      </c>
      <c r="F467">
        <f t="shared" si="99"/>
        <v>-19098.593171027438</v>
      </c>
      <c r="G467">
        <f t="shared" si="100"/>
        <v>844.93830836368761</v>
      </c>
      <c r="H467">
        <f t="shared" si="101"/>
        <v>611.15498147279322</v>
      </c>
      <c r="I467" s="2">
        <f t="shared" si="104"/>
        <v>1042.7996721899658</v>
      </c>
      <c r="J467" s="43">
        <f t="shared" si="105"/>
        <v>434.49986341254618</v>
      </c>
      <c r="K467">
        <f t="shared" si="106"/>
        <v>2.5932300388068925</v>
      </c>
      <c r="L467">
        <f t="shared" si="107"/>
        <v>3.3766016130302778E-2</v>
      </c>
      <c r="M467" s="43">
        <f t="shared" si="108"/>
        <v>2.5938894474719487</v>
      </c>
      <c r="N467" s="6">
        <f t="shared" si="102"/>
        <v>-6.9118065575547395E-7</v>
      </c>
      <c r="O467" s="4">
        <f>SUM($N$41:N467)*0.1+$N$8</f>
        <v>-5.9331099472375586E-5</v>
      </c>
      <c r="P467" s="4">
        <f>SUM($O$41:O467)+0</f>
        <v>1.4003712039545222E-3</v>
      </c>
      <c r="Q467" s="6">
        <f t="shared" si="103"/>
        <v>-4.9994005086672878E-7</v>
      </c>
      <c r="R467" s="4">
        <f>SUM($Q$41:Q467)*0.1+$T$8</f>
        <v>-5.8472394317160621E-5</v>
      </c>
      <c r="S467" s="4">
        <f>SUM($R$41:R467)+0</f>
        <v>1.3575142323865958E-3</v>
      </c>
      <c r="T467">
        <f t="shared" si="109"/>
        <v>8.3301862294803738E-5</v>
      </c>
      <c r="U467">
        <f t="shared" si="110"/>
        <v>1.9503549420547038E-3</v>
      </c>
      <c r="W467" s="1"/>
    </row>
    <row r="468" spans="1:23" x14ac:dyDescent="0.3">
      <c r="A468" s="8"/>
      <c r="B468">
        <f t="shared" si="111"/>
        <v>42.700000000000337</v>
      </c>
      <c r="C468">
        <f t="shared" si="96"/>
        <v>0</v>
      </c>
      <c r="D468">
        <f t="shared" si="97"/>
        <v>254.64790894703248</v>
      </c>
      <c r="E468" s="2">
        <f t="shared" si="98"/>
        <v>-352.05762848491884</v>
      </c>
      <c r="F468">
        <f t="shared" si="99"/>
        <v>-19098.593171027438</v>
      </c>
      <c r="G468">
        <f t="shared" si="100"/>
        <v>809.73254551519494</v>
      </c>
      <c r="H468">
        <f t="shared" si="101"/>
        <v>585.69019057809055</v>
      </c>
      <c r="I468" s="2">
        <f t="shared" si="104"/>
        <v>999.34968584871092</v>
      </c>
      <c r="J468" s="43">
        <f t="shared" si="105"/>
        <v>434.49986341254618</v>
      </c>
      <c r="K468">
        <f t="shared" si="106"/>
        <v>2.4851787871899229</v>
      </c>
      <c r="L468">
        <f t="shared" si="107"/>
        <v>3.3766016130302778E-2</v>
      </c>
      <c r="M468" s="43">
        <f t="shared" si="108"/>
        <v>2.485866858026534</v>
      </c>
      <c r="N468" s="6">
        <f t="shared" si="102"/>
        <v>-6.6238146176565795E-7</v>
      </c>
      <c r="O468" s="4">
        <f>SUM($N$41:N468)*0.1+$N$8</f>
        <v>-5.9397337618552148E-5</v>
      </c>
      <c r="P468" s="4">
        <f>SUM($O$41:O468)+0</f>
        <v>1.3409738663359701E-3</v>
      </c>
      <c r="Q468" s="6">
        <f t="shared" si="103"/>
        <v>-4.7910921541394603E-7</v>
      </c>
      <c r="R468" s="4">
        <f>SUM($Q$41:Q468)*0.1+$T$8</f>
        <v>-5.8520305238702033E-5</v>
      </c>
      <c r="S468" s="4">
        <f>SUM($R$41:R468)+0</f>
        <v>1.2989939271478939E-3</v>
      </c>
      <c r="T468">
        <f t="shared" si="109"/>
        <v>8.3382671109788315E-5</v>
      </c>
      <c r="U468">
        <f t="shared" si="110"/>
        <v>1.8669751291763765E-3</v>
      </c>
      <c r="W468" s="1"/>
    </row>
    <row r="469" spans="1:23" x14ac:dyDescent="0.3">
      <c r="A469" s="8"/>
      <c r="B469">
        <f t="shared" si="111"/>
        <v>42.800000000000338</v>
      </c>
      <c r="C469">
        <f t="shared" si="96"/>
        <v>0</v>
      </c>
      <c r="D469">
        <f t="shared" si="97"/>
        <v>254.64790894703248</v>
      </c>
      <c r="E469" s="2">
        <f t="shared" si="98"/>
        <v>-352.05762848491884</v>
      </c>
      <c r="F469">
        <f t="shared" si="99"/>
        <v>-19098.593171027438</v>
      </c>
      <c r="G469">
        <f t="shared" si="100"/>
        <v>774.52678266670227</v>
      </c>
      <c r="H469">
        <f t="shared" si="101"/>
        <v>560.22539968338788</v>
      </c>
      <c r="I469" s="2">
        <f t="shared" si="104"/>
        <v>955.89969950745603</v>
      </c>
      <c r="J469" s="43">
        <f t="shared" si="105"/>
        <v>434.49986341254618</v>
      </c>
      <c r="K469">
        <f t="shared" si="106"/>
        <v>2.3771275355729533</v>
      </c>
      <c r="L469">
        <f t="shared" si="107"/>
        <v>3.3766016130302778E-2</v>
      </c>
      <c r="M469" s="43">
        <f t="shared" si="108"/>
        <v>2.3778468731007636</v>
      </c>
      <c r="N469" s="6">
        <f t="shared" si="102"/>
        <v>-6.3358226777584184E-7</v>
      </c>
      <c r="O469" s="4">
        <f>SUM($N$41:N469)*0.1+$N$8</f>
        <v>-5.9460695845329738E-5</v>
      </c>
      <c r="P469" s="4">
        <f>SUM($O$41:O469)+0</f>
        <v>1.2815131704906402E-3</v>
      </c>
      <c r="Q469" s="6">
        <f t="shared" si="103"/>
        <v>-4.5827837996116322E-7</v>
      </c>
      <c r="R469" s="4">
        <f>SUM($Q$41:Q469)*0.1+$T$8</f>
        <v>-5.8566133076698134E-5</v>
      </c>
      <c r="S469" s="4">
        <f>SUM($R$41:R469)+0</f>
        <v>1.2404277940711956E-3</v>
      </c>
      <c r="T469">
        <f t="shared" si="109"/>
        <v>8.3459968212121481E-5</v>
      </c>
      <c r="U469">
        <f t="shared" si="110"/>
        <v>1.7835181856222563E-3</v>
      </c>
      <c r="W469" s="1"/>
    </row>
    <row r="470" spans="1:23" x14ac:dyDescent="0.3">
      <c r="A470" s="8"/>
      <c r="B470">
        <f t="shared" si="111"/>
        <v>42.90000000000034</v>
      </c>
      <c r="C470">
        <f t="shared" si="96"/>
        <v>0</v>
      </c>
      <c r="D470">
        <f t="shared" si="97"/>
        <v>254.64790894703248</v>
      </c>
      <c r="E470" s="2">
        <f t="shared" si="98"/>
        <v>-352.05762848491884</v>
      </c>
      <c r="F470">
        <f t="shared" si="99"/>
        <v>-19098.593171027438</v>
      </c>
      <c r="G470">
        <f t="shared" si="100"/>
        <v>739.32101981820961</v>
      </c>
      <c r="H470">
        <f t="shared" si="101"/>
        <v>534.76060878868338</v>
      </c>
      <c r="I470" s="2">
        <f t="shared" si="104"/>
        <v>912.44971316620013</v>
      </c>
      <c r="J470" s="43">
        <f t="shared" si="105"/>
        <v>434.49986341254618</v>
      </c>
      <c r="K470">
        <f t="shared" si="106"/>
        <v>2.2690762839559815</v>
      </c>
      <c r="L470">
        <f t="shared" si="107"/>
        <v>3.3766016130302778E-2</v>
      </c>
      <c r="M470" s="43">
        <f t="shared" si="108"/>
        <v>2.2698298645377415</v>
      </c>
      <c r="N470" s="6">
        <f t="shared" si="102"/>
        <v>-6.0478307378602585E-7</v>
      </c>
      <c r="O470" s="4">
        <f>SUM($N$41:N470)*0.1+$N$8</f>
        <v>-5.9521174152708342E-5</v>
      </c>
      <c r="P470" s="4">
        <f>SUM($O$41:O470)+0</f>
        <v>1.2219919963379318E-3</v>
      </c>
      <c r="Q470" s="6">
        <f t="shared" si="103"/>
        <v>-4.3744754450837898E-7</v>
      </c>
      <c r="R470" s="4">
        <f>SUM($Q$41:Q470)*0.1+$T$8</f>
        <v>-5.8609877831148979E-5</v>
      </c>
      <c r="S470" s="4">
        <f>SUM($R$41:R470)+0</f>
        <v>1.1818179162400467E-3</v>
      </c>
      <c r="T470">
        <f t="shared" si="109"/>
        <v>8.3533753368918154E-5</v>
      </c>
      <c r="U470">
        <f t="shared" si="110"/>
        <v>1.6999876547375073E-3</v>
      </c>
      <c r="W470" s="1"/>
    </row>
    <row r="471" spans="1:23" x14ac:dyDescent="0.3">
      <c r="A471" s="8"/>
      <c r="B471">
        <f t="shared" si="111"/>
        <v>43.000000000000341</v>
      </c>
      <c r="C471">
        <f t="shared" si="96"/>
        <v>0</v>
      </c>
      <c r="D471">
        <f t="shared" si="97"/>
        <v>254.64790894703248</v>
      </c>
      <c r="E471" s="2">
        <f t="shared" si="98"/>
        <v>-352.05762848491884</v>
      </c>
      <c r="F471">
        <f t="shared" si="99"/>
        <v>-19098.593171027438</v>
      </c>
      <c r="G471">
        <f t="shared" si="100"/>
        <v>704.11525696971694</v>
      </c>
      <c r="H471">
        <f t="shared" si="101"/>
        <v>509.29581789397889</v>
      </c>
      <c r="I471" s="2">
        <f t="shared" si="104"/>
        <v>868.9997268249441</v>
      </c>
      <c r="J471" s="43">
        <f t="shared" si="105"/>
        <v>434.49986341254618</v>
      </c>
      <c r="K471">
        <f t="shared" si="106"/>
        <v>2.1610250323390092</v>
      </c>
      <c r="L471">
        <f t="shared" si="107"/>
        <v>3.3766016130302778E-2</v>
      </c>
      <c r="M471" s="43">
        <f t="shared" si="108"/>
        <v>2.1618162784870854</v>
      </c>
      <c r="N471" s="6">
        <f t="shared" si="102"/>
        <v>-5.7598387979620974E-7</v>
      </c>
      <c r="O471" s="4">
        <f>SUM($N$41:N471)*0.1+$N$8</f>
        <v>-5.957877254068796E-5</v>
      </c>
      <c r="P471" s="4">
        <f>SUM($O$41:O471)+0</f>
        <v>1.1624132237972439E-3</v>
      </c>
      <c r="Q471" s="6">
        <f t="shared" si="103"/>
        <v>-4.166167090555947E-7</v>
      </c>
      <c r="R471" s="4">
        <f>SUM($Q$41:Q471)*0.1+$T$8</f>
        <v>-5.865153950205454E-5</v>
      </c>
      <c r="S471" s="4">
        <f>SUM($R$41:R471)+0</f>
        <v>1.123166376737992E-3</v>
      </c>
      <c r="T471">
        <f t="shared" si="109"/>
        <v>8.3604026358878778E-5</v>
      </c>
      <c r="U471">
        <f t="shared" si="110"/>
        <v>1.6163870862802173E-3</v>
      </c>
      <c r="W471" s="1"/>
    </row>
    <row r="472" spans="1:23" x14ac:dyDescent="0.3">
      <c r="A472" s="8"/>
      <c r="B472">
        <f t="shared" si="111"/>
        <v>43.100000000000342</v>
      </c>
      <c r="C472">
        <f t="shared" si="96"/>
        <v>0</v>
      </c>
      <c r="D472">
        <f t="shared" si="97"/>
        <v>254.64790894703248</v>
      </c>
      <c r="E472" s="2">
        <f t="shared" si="98"/>
        <v>-352.05762848491884</v>
      </c>
      <c r="F472">
        <f t="shared" si="99"/>
        <v>-19098.593171027438</v>
      </c>
      <c r="G472">
        <f t="shared" si="100"/>
        <v>668.90949412122609</v>
      </c>
      <c r="H472">
        <f t="shared" si="101"/>
        <v>483.8310269992744</v>
      </c>
      <c r="I472" s="2">
        <f t="shared" si="104"/>
        <v>825.54974048368956</v>
      </c>
      <c r="J472" s="43">
        <f t="shared" si="105"/>
        <v>434.49986341254618</v>
      </c>
      <c r="K472">
        <f t="shared" si="106"/>
        <v>2.0529737807220405</v>
      </c>
      <c r="L472">
        <f t="shared" si="107"/>
        <v>3.3766016130302778E-2</v>
      </c>
      <c r="M472" s="43">
        <f t="shared" si="108"/>
        <v>2.0538066549381138</v>
      </c>
      <c r="N472" s="6">
        <f t="shared" si="102"/>
        <v>-5.4718468580639512E-7</v>
      </c>
      <c r="O472" s="4">
        <f>SUM($N$41:N472)*0.1+$N$8</f>
        <v>-5.9633491009268593E-5</v>
      </c>
      <c r="P472" s="4">
        <f>SUM($O$41:O472)+0</f>
        <v>1.1027797327879754E-3</v>
      </c>
      <c r="Q472" s="6">
        <f t="shared" si="103"/>
        <v>-3.9578587360281041E-7</v>
      </c>
      <c r="R472" s="4">
        <f>SUM($Q$41:Q472)*0.1+$T$8</f>
        <v>-5.8691118089414818E-5</v>
      </c>
      <c r="S472" s="4">
        <f>SUM($R$41:R472)+0</f>
        <v>1.0644752586485772E-3</v>
      </c>
      <c r="T472">
        <f t="shared" si="109"/>
        <v>8.3670786972145494E-5</v>
      </c>
      <c r="U472">
        <f t="shared" si="110"/>
        <v>1.5327200381422806E-3</v>
      </c>
      <c r="W472" s="1"/>
    </row>
    <row r="473" spans="1:23" x14ac:dyDescent="0.3">
      <c r="A473" s="8"/>
      <c r="B473">
        <f t="shared" si="111"/>
        <v>43.200000000000344</v>
      </c>
      <c r="C473">
        <f t="shared" si="96"/>
        <v>0</v>
      </c>
      <c r="D473">
        <f t="shared" si="97"/>
        <v>254.64790894703248</v>
      </c>
      <c r="E473" s="2">
        <f t="shared" si="98"/>
        <v>-352.05762848491884</v>
      </c>
      <c r="F473">
        <f t="shared" si="99"/>
        <v>-19098.593171027438</v>
      </c>
      <c r="G473">
        <f t="shared" si="100"/>
        <v>633.70373127273342</v>
      </c>
      <c r="H473">
        <f t="shared" si="101"/>
        <v>458.36623610457173</v>
      </c>
      <c r="I473" s="2">
        <f t="shared" si="104"/>
        <v>782.09975414243468</v>
      </c>
      <c r="J473" s="43">
        <f t="shared" si="105"/>
        <v>434.49986341254618</v>
      </c>
      <c r="K473">
        <f t="shared" si="106"/>
        <v>1.9449225291050707</v>
      </c>
      <c r="L473">
        <f t="shared" si="107"/>
        <v>3.3766016130302778E-2</v>
      </c>
      <c r="M473" s="43">
        <f t="shared" si="108"/>
        <v>1.9458016537551817</v>
      </c>
      <c r="N473" s="6">
        <f t="shared" si="102"/>
        <v>-5.1838549181657912E-7</v>
      </c>
      <c r="O473" s="4">
        <f>SUM($N$41:N473)*0.1+$N$8</f>
        <v>-5.9685329558450254E-5</v>
      </c>
      <c r="P473" s="4">
        <f>SUM($O$41:O473)+0</f>
        <v>1.0430944032295251E-3</v>
      </c>
      <c r="Q473" s="6">
        <f t="shared" si="103"/>
        <v>-3.7495503815002766E-7</v>
      </c>
      <c r="R473" s="4">
        <f>SUM($Q$41:Q473)*0.1+$T$8</f>
        <v>-5.8728613593229812E-5</v>
      </c>
      <c r="S473" s="4">
        <f>SUM($R$41:R473)+0</f>
        <v>1.0057466450553473E-3</v>
      </c>
      <c r="T473">
        <f t="shared" si="109"/>
        <v>8.3734035010166053E-5</v>
      </c>
      <c r="U473">
        <f t="shared" si="110"/>
        <v>1.4489900786716402E-3</v>
      </c>
      <c r="W473" s="1"/>
    </row>
    <row r="474" spans="1:23" x14ac:dyDescent="0.3">
      <c r="A474" s="8"/>
      <c r="B474">
        <f t="shared" si="111"/>
        <v>43.300000000000345</v>
      </c>
      <c r="C474">
        <f t="shared" si="96"/>
        <v>0</v>
      </c>
      <c r="D474">
        <f t="shared" si="97"/>
        <v>254.64790894703248</v>
      </c>
      <c r="E474" s="2">
        <f t="shared" si="98"/>
        <v>-352.05762848491884</v>
      </c>
      <c r="F474">
        <f t="shared" si="99"/>
        <v>-19098.593171027438</v>
      </c>
      <c r="G474">
        <f t="shared" si="100"/>
        <v>598.49796842424075</v>
      </c>
      <c r="H474">
        <f t="shared" si="101"/>
        <v>432.90144520987087</v>
      </c>
      <c r="I474" s="2">
        <f t="shared" si="104"/>
        <v>738.6497678011807</v>
      </c>
      <c r="J474" s="43">
        <f t="shared" si="105"/>
        <v>434.49986341254618</v>
      </c>
      <c r="K474">
        <f t="shared" si="106"/>
        <v>1.8368712774881035</v>
      </c>
      <c r="L474">
        <f t="shared" si="107"/>
        <v>3.3766016130302778E-2</v>
      </c>
      <c r="M474" s="43">
        <f t="shared" si="108"/>
        <v>1.8378020898880034</v>
      </c>
      <c r="N474" s="6">
        <f t="shared" si="102"/>
        <v>-4.8958629782676302E-7</v>
      </c>
      <c r="O474" s="4">
        <f>SUM($N$41:N474)*0.1+$N$8</f>
        <v>-5.9734288188232929E-5</v>
      </c>
      <c r="P474" s="4">
        <f>SUM($O$41:O474)+0</f>
        <v>9.8336011504129221E-4</v>
      </c>
      <c r="Q474" s="6">
        <f t="shared" si="103"/>
        <v>-3.5412420269724633E-7</v>
      </c>
      <c r="R474" s="4">
        <f>SUM($Q$41:Q474)*0.1+$T$8</f>
        <v>-5.876402601349955E-5</v>
      </c>
      <c r="S474" s="4">
        <f>SUM($R$41:R474)+0</f>
        <v>9.4698261904184781E-4</v>
      </c>
      <c r="T474">
        <f t="shared" si="109"/>
        <v>8.3793770285565478E-5</v>
      </c>
      <c r="U474">
        <f t="shared" si="110"/>
        <v>1.3652007898552435E-3</v>
      </c>
      <c r="W474" s="1"/>
    </row>
    <row r="475" spans="1:23" x14ac:dyDescent="0.3">
      <c r="A475" s="8"/>
      <c r="B475">
        <f t="shared" si="111"/>
        <v>43.400000000000347</v>
      </c>
      <c r="C475">
        <f t="shared" si="96"/>
        <v>0</v>
      </c>
      <c r="D475">
        <f t="shared" si="97"/>
        <v>254.64790894703248</v>
      </c>
      <c r="E475" s="2">
        <f t="shared" si="98"/>
        <v>-352.05762848491884</v>
      </c>
      <c r="F475">
        <f t="shared" si="99"/>
        <v>-19098.593171027438</v>
      </c>
      <c r="G475">
        <f t="shared" si="100"/>
        <v>563.29220557574808</v>
      </c>
      <c r="H475">
        <f t="shared" si="101"/>
        <v>407.43665431516638</v>
      </c>
      <c r="I475" s="2">
        <f t="shared" si="104"/>
        <v>695.19978145992479</v>
      </c>
      <c r="J475" s="43">
        <f t="shared" si="105"/>
        <v>434.49986341254618</v>
      </c>
      <c r="K475">
        <f t="shared" si="106"/>
        <v>1.7288200258711315</v>
      </c>
      <c r="L475">
        <f t="shared" si="107"/>
        <v>3.3766016130302778E-2</v>
      </c>
      <c r="M475" s="43">
        <f t="shared" si="108"/>
        <v>1.7298089817633031</v>
      </c>
      <c r="N475" s="6">
        <f t="shared" si="102"/>
        <v>-4.6078710383694697E-7</v>
      </c>
      <c r="O475" s="4">
        <f>SUM($N$41:N475)*0.1+$N$8</f>
        <v>-5.9780366898616632E-5</v>
      </c>
      <c r="P475" s="4">
        <f>SUM($O$41:O475)+0</f>
        <v>9.2357974814267552E-4</v>
      </c>
      <c r="Q475" s="6">
        <f t="shared" si="103"/>
        <v>-3.3329336724446205E-7</v>
      </c>
      <c r="R475" s="4">
        <f>SUM($Q$41:Q475)*0.1+$T$8</f>
        <v>-5.8797355350223977E-5</v>
      </c>
      <c r="S475" s="4">
        <f>SUM($R$41:R475)+0</f>
        <v>8.8818526369162387E-4</v>
      </c>
      <c r="T475">
        <f t="shared" si="109"/>
        <v>8.3849992622025499E-5</v>
      </c>
      <c r="U475">
        <f t="shared" si="110"/>
        <v>1.2813557717582761E-3</v>
      </c>
      <c r="W475" s="1"/>
    </row>
    <row r="476" spans="1:23" x14ac:dyDescent="0.3">
      <c r="A476" s="8"/>
      <c r="B476">
        <f t="shared" si="111"/>
        <v>43.500000000000348</v>
      </c>
      <c r="C476">
        <f t="shared" si="96"/>
        <v>0</v>
      </c>
      <c r="D476">
        <f t="shared" si="97"/>
        <v>254.64790894703248</v>
      </c>
      <c r="E476" s="2">
        <f t="shared" si="98"/>
        <v>-352.05762848491884</v>
      </c>
      <c r="F476">
        <f t="shared" si="99"/>
        <v>-19098.593171027438</v>
      </c>
      <c r="G476">
        <f t="shared" si="100"/>
        <v>528.08644272725724</v>
      </c>
      <c r="H476">
        <f t="shared" si="101"/>
        <v>381.97186342046189</v>
      </c>
      <c r="I476" s="2">
        <f t="shared" si="104"/>
        <v>651.74979511867036</v>
      </c>
      <c r="J476" s="43">
        <f t="shared" si="105"/>
        <v>434.49986341254618</v>
      </c>
      <c r="K476">
        <f t="shared" si="106"/>
        <v>1.620768774254163</v>
      </c>
      <c r="L476">
        <f t="shared" si="107"/>
        <v>3.3766016130302778E-2</v>
      </c>
      <c r="M476" s="43">
        <f t="shared" si="108"/>
        <v>1.6218236189959985</v>
      </c>
      <c r="N476" s="6">
        <f t="shared" si="102"/>
        <v>-4.3198790984713235E-7</v>
      </c>
      <c r="O476" s="4">
        <f>SUM($N$41:N476)*0.1+$N$8</f>
        <v>-5.9823565689601335E-5</v>
      </c>
      <c r="P476" s="4">
        <f>SUM($O$41:O476)+0</f>
        <v>8.6375618245307416E-4</v>
      </c>
      <c r="Q476" s="6">
        <f t="shared" si="103"/>
        <v>-3.1246253179167781E-7</v>
      </c>
      <c r="R476" s="4">
        <f>SUM($Q$41:Q476)*0.1+$T$8</f>
        <v>-5.8828601603403148E-5</v>
      </c>
      <c r="S476" s="4">
        <f>SUM($R$41:R476)+0</f>
        <v>8.2935666208822068E-4</v>
      </c>
      <c r="T476">
        <f t="shared" si="109"/>
        <v>8.3902701854171377E-5</v>
      </c>
      <c r="U476">
        <f t="shared" si="110"/>
        <v>1.1974586488376221E-3</v>
      </c>
      <c r="W476" s="1"/>
    </row>
    <row r="477" spans="1:23" x14ac:dyDescent="0.3">
      <c r="A477" s="8"/>
      <c r="B477">
        <f t="shared" si="111"/>
        <v>43.60000000000035</v>
      </c>
      <c r="C477">
        <f t="shared" si="96"/>
        <v>0</v>
      </c>
      <c r="D477">
        <f t="shared" si="97"/>
        <v>254.64790894703248</v>
      </c>
      <c r="E477" s="2">
        <f t="shared" si="98"/>
        <v>-352.05762848491884</v>
      </c>
      <c r="F477">
        <f t="shared" si="99"/>
        <v>-19098.593171027438</v>
      </c>
      <c r="G477">
        <f t="shared" si="100"/>
        <v>492.88067987876275</v>
      </c>
      <c r="H477">
        <f t="shared" si="101"/>
        <v>356.50707252575739</v>
      </c>
      <c r="I477" s="2">
        <f t="shared" si="104"/>
        <v>608.29980877741286</v>
      </c>
      <c r="J477" s="43">
        <f t="shared" si="105"/>
        <v>434.49986341254618</v>
      </c>
      <c r="K477">
        <f t="shared" si="106"/>
        <v>1.512717522637187</v>
      </c>
      <c r="L477">
        <f t="shared" si="107"/>
        <v>3.3766016130302778E-2</v>
      </c>
      <c r="M477" s="43">
        <f t="shared" si="108"/>
        <v>1.5138476590560637</v>
      </c>
      <c r="N477" s="6">
        <f t="shared" si="102"/>
        <v>-4.0318871585731481E-7</v>
      </c>
      <c r="O477" s="4">
        <f>SUM($N$41:N477)*0.1+$N$8</f>
        <v>-5.9863884561187067E-5</v>
      </c>
      <c r="P477" s="4">
        <f>SUM($O$41:O477)+0</f>
        <v>8.0389229789188711E-4</v>
      </c>
      <c r="Q477" s="6">
        <f t="shared" si="103"/>
        <v>-2.9163169633889352E-7</v>
      </c>
      <c r="R477" s="4">
        <f>SUM($Q$41:Q477)*0.1+$T$8</f>
        <v>-5.8857764773037036E-5</v>
      </c>
      <c r="S477" s="4">
        <f>SUM($R$41:R477)+0</f>
        <v>7.7049889731518363E-4</v>
      </c>
      <c r="T477">
        <f t="shared" si="109"/>
        <v>8.3951897827466002E-5</v>
      </c>
      <c r="U477">
        <f t="shared" si="110"/>
        <v>1.1135130791211265E-3</v>
      </c>
      <c r="W477" s="1"/>
    </row>
    <row r="478" spans="1:23" x14ac:dyDescent="0.3">
      <c r="A478" s="8"/>
      <c r="B478">
        <f t="shared" si="111"/>
        <v>43.700000000000351</v>
      </c>
      <c r="C478">
        <f t="shared" si="96"/>
        <v>0</v>
      </c>
      <c r="D478">
        <f t="shared" si="97"/>
        <v>254.64790894703248</v>
      </c>
      <c r="E478" s="2">
        <f t="shared" si="98"/>
        <v>-352.05762848491884</v>
      </c>
      <c r="F478">
        <f t="shared" si="99"/>
        <v>-19098.593171027438</v>
      </c>
      <c r="G478">
        <f t="shared" si="100"/>
        <v>457.6749170302719</v>
      </c>
      <c r="H478">
        <f t="shared" si="101"/>
        <v>331.04228163105472</v>
      </c>
      <c r="I478" s="2">
        <f t="shared" si="104"/>
        <v>564.84982243615934</v>
      </c>
      <c r="J478" s="43">
        <f t="shared" si="105"/>
        <v>434.49986341254618</v>
      </c>
      <c r="K478">
        <f t="shared" si="106"/>
        <v>1.4046662710202207</v>
      </c>
      <c r="L478">
        <f t="shared" si="107"/>
        <v>3.3766016130302778E-2</v>
      </c>
      <c r="M478" s="43">
        <f t="shared" si="108"/>
        <v>1.4058832684393778</v>
      </c>
      <c r="N478" s="6">
        <f t="shared" si="102"/>
        <v>-3.7438952186750024E-7</v>
      </c>
      <c r="O478" s="4">
        <f>SUM($N$41:N478)*0.1+$N$8</f>
        <v>-5.9901323513373826E-5</v>
      </c>
      <c r="P478" s="4">
        <f>SUM($O$41:O478)+0</f>
        <v>7.4399097437851324E-4</v>
      </c>
      <c r="Q478" s="6">
        <f t="shared" si="103"/>
        <v>-2.7080086088611072E-7</v>
      </c>
      <c r="R478" s="4">
        <f>SUM($Q$41:Q478)*0.1+$T$8</f>
        <v>-5.8884844859125667E-5</v>
      </c>
      <c r="S478" s="4">
        <f>SUM($R$41:R478)+0</f>
        <v>7.1161405245605801E-4</v>
      </c>
      <c r="T478">
        <f t="shared" si="109"/>
        <v>8.3997580398111288E-5</v>
      </c>
      <c r="U478">
        <f t="shared" si="110"/>
        <v>1.0295227678927858E-3</v>
      </c>
      <c r="W478" s="1"/>
    </row>
    <row r="479" spans="1:23" x14ac:dyDescent="0.3">
      <c r="A479" s="8"/>
      <c r="B479">
        <f t="shared" si="111"/>
        <v>43.800000000000352</v>
      </c>
      <c r="C479">
        <f t="shared" si="96"/>
        <v>0</v>
      </c>
      <c r="D479">
        <f t="shared" si="97"/>
        <v>254.64790894703248</v>
      </c>
      <c r="E479" s="2">
        <f t="shared" si="98"/>
        <v>-352.05762848491884</v>
      </c>
      <c r="F479">
        <f t="shared" si="99"/>
        <v>-19098.593171027438</v>
      </c>
      <c r="G479">
        <f t="shared" si="100"/>
        <v>422.46915418177741</v>
      </c>
      <c r="H479">
        <f t="shared" si="101"/>
        <v>305.57749073634841</v>
      </c>
      <c r="I479" s="2">
        <f t="shared" si="104"/>
        <v>521.39983609490093</v>
      </c>
      <c r="J479" s="43">
        <f t="shared" si="105"/>
        <v>434.49986341254618</v>
      </c>
      <c r="K479">
        <f t="shared" si="106"/>
        <v>1.2966150194032424</v>
      </c>
      <c r="L479">
        <f t="shared" si="107"/>
        <v>3.3766016130302778E-2</v>
      </c>
      <c r="M479" s="43">
        <f t="shared" si="108"/>
        <v>1.2979333342194452</v>
      </c>
      <c r="N479" s="6">
        <f t="shared" si="102"/>
        <v>-3.4559032787768271E-7</v>
      </c>
      <c r="O479" s="4">
        <f>SUM($N$41:N479)*0.1+$N$8</f>
        <v>-5.9935882546161587E-5</v>
      </c>
      <c r="P479" s="4">
        <f>SUM($O$41:O479)+0</f>
        <v>6.8405509183235166E-4</v>
      </c>
      <c r="Q479" s="6">
        <f t="shared" si="103"/>
        <v>-2.4997002543332495E-7</v>
      </c>
      <c r="R479" s="4">
        <f>SUM($Q$41:Q479)*0.1+$T$8</f>
        <v>-5.8909841861668987E-5</v>
      </c>
      <c r="S479" s="4">
        <f>SUM($R$41:R479)+0</f>
        <v>6.5270421059438898E-4</v>
      </c>
      <c r="T479">
        <f t="shared" si="109"/>
        <v>8.403974943295657E-5</v>
      </c>
      <c r="U479">
        <f t="shared" si="110"/>
        <v>9.4549148869220998E-4</v>
      </c>
      <c r="W479" s="1"/>
    </row>
    <row r="480" spans="1:23" x14ac:dyDescent="0.3">
      <c r="A480" s="8"/>
      <c r="B480">
        <f t="shared" si="111"/>
        <v>43.900000000000354</v>
      </c>
      <c r="C480">
        <f t="shared" si="96"/>
        <v>0</v>
      </c>
      <c r="D480">
        <f t="shared" si="97"/>
        <v>254.64790894703248</v>
      </c>
      <c r="E480" s="2">
        <f t="shared" si="98"/>
        <v>-352.05762848491884</v>
      </c>
      <c r="F480">
        <f t="shared" si="99"/>
        <v>-19098.593171027438</v>
      </c>
      <c r="G480">
        <f t="shared" si="100"/>
        <v>387.26339133328656</v>
      </c>
      <c r="H480">
        <f t="shared" si="101"/>
        <v>280.11269984164755</v>
      </c>
      <c r="I480" s="2">
        <f t="shared" si="104"/>
        <v>477.94984975364849</v>
      </c>
      <c r="J480" s="43">
        <f t="shared" si="105"/>
        <v>434.49986341254618</v>
      </c>
      <c r="K480">
        <f t="shared" si="106"/>
        <v>1.188563767786279</v>
      </c>
      <c r="L480">
        <f t="shared" si="107"/>
        <v>3.3766016130302778E-2</v>
      </c>
      <c r="M480" s="43">
        <f t="shared" si="108"/>
        <v>1.1900017905995988</v>
      </c>
      <c r="N480" s="6">
        <f t="shared" si="102"/>
        <v>-3.1679113388786809E-7</v>
      </c>
      <c r="O480" s="4">
        <f>SUM($N$41:N480)*0.1+$N$8</f>
        <v>-5.9967561659550375E-5</v>
      </c>
      <c r="P480" s="4">
        <f>SUM($O$41:O480)+0</f>
        <v>6.2408753017280123E-4</v>
      </c>
      <c r="Q480" s="6">
        <f t="shared" si="103"/>
        <v>-2.2913918998054368E-7</v>
      </c>
      <c r="R480" s="4">
        <f>SUM($Q$41:Q480)*0.1+$T$8</f>
        <v>-5.8932755780667051E-5</v>
      </c>
      <c r="S480" s="4">
        <f>SUM($R$41:R480)+0</f>
        <v>5.9377145481372194E-4</v>
      </c>
      <c r="T480">
        <f t="shared" si="109"/>
        <v>8.4078404809414183E-5</v>
      </c>
      <c r="U480">
        <f t="shared" si="110"/>
        <v>8.6142311663246589E-4</v>
      </c>
      <c r="W480" s="1"/>
    </row>
    <row r="481" spans="1:23" x14ac:dyDescent="0.3">
      <c r="A481" s="8"/>
      <c r="B481">
        <f t="shared" si="111"/>
        <v>44.000000000000355</v>
      </c>
      <c r="C481">
        <f t="shared" si="96"/>
        <v>0</v>
      </c>
      <c r="D481">
        <f t="shared" si="97"/>
        <v>254.64790894703248</v>
      </c>
      <c r="E481" s="2">
        <f t="shared" si="98"/>
        <v>-352.05762848491884</v>
      </c>
      <c r="F481">
        <f t="shared" si="99"/>
        <v>-19098.593171027438</v>
      </c>
      <c r="G481">
        <f t="shared" si="100"/>
        <v>352.0576284847939</v>
      </c>
      <c r="H481">
        <f t="shared" si="101"/>
        <v>254.64790894694306</v>
      </c>
      <c r="I481" s="2">
        <f t="shared" si="104"/>
        <v>434.49986341239253</v>
      </c>
      <c r="J481" s="43">
        <f t="shared" si="105"/>
        <v>434.49986341254618</v>
      </c>
      <c r="K481">
        <f t="shared" si="106"/>
        <v>1.0805125161693068</v>
      </c>
      <c r="L481">
        <f t="shared" si="107"/>
        <v>3.3766016130302778E-2</v>
      </c>
      <c r="M481" s="43">
        <f t="shared" si="108"/>
        <v>1.0820941406062885</v>
      </c>
      <c r="N481" s="6">
        <f t="shared" si="102"/>
        <v>-2.8799193989805204E-7</v>
      </c>
      <c r="O481" s="4">
        <f>SUM($N$41:N481)*0.1+$N$8</f>
        <v>-5.9996360853540177E-5</v>
      </c>
      <c r="P481" s="4">
        <f>SUM($O$41:O481)+0</f>
        <v>5.6409116931926105E-4</v>
      </c>
      <c r="Q481" s="6">
        <f t="shared" si="103"/>
        <v>-2.0830835452775942E-7</v>
      </c>
      <c r="R481" s="4">
        <f>SUM($Q$41:Q481)*0.1+$T$8</f>
        <v>-5.8953586616119805E-5</v>
      </c>
      <c r="S481" s="4">
        <f>SUM($R$41:R481)+0</f>
        <v>5.3481786819760218E-4</v>
      </c>
      <c r="T481">
        <f t="shared" si="109"/>
        <v>8.4113546415381569E-5</v>
      </c>
      <c r="U481">
        <f t="shared" si="110"/>
        <v>7.7732168337657926E-4</v>
      </c>
      <c r="W481" s="1"/>
    </row>
    <row r="482" spans="1:23" x14ac:dyDescent="0.3">
      <c r="A482" s="8"/>
      <c r="B482">
        <f t="shared" si="111"/>
        <v>44.100000000000357</v>
      </c>
      <c r="C482">
        <f t="shared" si="96"/>
        <v>0</v>
      </c>
      <c r="D482">
        <f t="shared" si="97"/>
        <v>254.64790894703248</v>
      </c>
      <c r="E482" s="2">
        <f t="shared" si="98"/>
        <v>-352.05762848491884</v>
      </c>
      <c r="F482">
        <f t="shared" si="99"/>
        <v>-19098.593171027438</v>
      </c>
      <c r="G482">
        <f t="shared" si="100"/>
        <v>316.85186563630123</v>
      </c>
      <c r="H482">
        <f t="shared" si="101"/>
        <v>229.18311805224221</v>
      </c>
      <c r="I482" s="2">
        <f t="shared" si="104"/>
        <v>391.04987707113867</v>
      </c>
      <c r="J482" s="43">
        <f t="shared" si="105"/>
        <v>434.49986341254618</v>
      </c>
      <c r="K482">
        <f t="shared" si="106"/>
        <v>0.97246126455233972</v>
      </c>
      <c r="L482">
        <f t="shared" si="107"/>
        <v>3.3766016130302778E-2</v>
      </c>
      <c r="M482" s="43">
        <f t="shared" si="108"/>
        <v>0.97421832388365148</v>
      </c>
      <c r="N482" s="6">
        <f t="shared" si="102"/>
        <v>-2.5919274590823599E-7</v>
      </c>
      <c r="O482" s="4">
        <f>SUM($N$41:N482)*0.1+$N$8</f>
        <v>-6.0022280128131008E-5</v>
      </c>
      <c r="P482" s="4">
        <f>SUM($O$41:O482)+0</f>
        <v>5.0406888919113E-4</v>
      </c>
      <c r="Q482" s="6">
        <f t="shared" si="103"/>
        <v>-1.8747751907497809E-7</v>
      </c>
      <c r="R482" s="4">
        <f>SUM($Q$41:Q482)*0.1+$T$8</f>
        <v>-5.8972334368027329E-5</v>
      </c>
      <c r="S482" s="4">
        <f>SUM($R$41:R482)+0</f>
        <v>4.7584553382957486E-4</v>
      </c>
      <c r="T482">
        <f t="shared" si="109"/>
        <v>8.414517414917059E-5</v>
      </c>
      <c r="U482">
        <f t="shared" si="110"/>
        <v>6.931914721892738E-4</v>
      </c>
      <c r="W482" s="1"/>
    </row>
    <row r="483" spans="1:23" x14ac:dyDescent="0.3">
      <c r="A483" s="8"/>
      <c r="B483">
        <f t="shared" si="111"/>
        <v>44.200000000000358</v>
      </c>
      <c r="C483">
        <f t="shared" si="96"/>
        <v>0</v>
      </c>
      <c r="D483">
        <f t="shared" si="97"/>
        <v>254.64790894703248</v>
      </c>
      <c r="E483" s="2">
        <f t="shared" si="98"/>
        <v>-352.05762848491884</v>
      </c>
      <c r="F483">
        <f t="shared" si="99"/>
        <v>-19098.593171027438</v>
      </c>
      <c r="G483">
        <f t="shared" si="100"/>
        <v>281.64610278780856</v>
      </c>
      <c r="H483">
        <f t="shared" si="101"/>
        <v>203.71832715753771</v>
      </c>
      <c r="I483" s="2">
        <f t="shared" si="104"/>
        <v>347.5998907298827</v>
      </c>
      <c r="J483" s="43">
        <f t="shared" si="105"/>
        <v>434.49986341254618</v>
      </c>
      <c r="K483">
        <f t="shared" si="106"/>
        <v>0.86441001293536746</v>
      </c>
      <c r="L483">
        <f t="shared" si="107"/>
        <v>3.3766016130302778E-2</v>
      </c>
      <c r="M483" s="43">
        <f t="shared" si="108"/>
        <v>0.86638623142271698</v>
      </c>
      <c r="N483" s="6">
        <f t="shared" si="102"/>
        <v>-2.3039355191841991E-7</v>
      </c>
      <c r="O483" s="4">
        <f>SUM($N$41:N483)*0.1+$N$8</f>
        <v>-6.0045319483322839E-5</v>
      </c>
      <c r="P483" s="4">
        <f>SUM($O$41:O483)+0</f>
        <v>4.4402356970780718E-4</v>
      </c>
      <c r="Q483" s="6">
        <f t="shared" si="103"/>
        <v>-1.6664668362219383E-7</v>
      </c>
      <c r="R483" s="4">
        <f>SUM($Q$41:Q483)*0.1+$T$8</f>
        <v>-5.8988999036389543E-5</v>
      </c>
      <c r="S483" s="4">
        <f>SUM($R$41:R483)+0</f>
        <v>4.1685653479318533E-4</v>
      </c>
      <c r="T483">
        <f t="shared" si="109"/>
        <v>8.4173287919443152E-5</v>
      </c>
      <c r="U483">
        <f t="shared" si="110"/>
        <v>6.0903719184943552E-4</v>
      </c>
      <c r="W483" s="1"/>
    </row>
    <row r="484" spans="1:23" x14ac:dyDescent="0.3">
      <c r="A484" s="8"/>
      <c r="B484">
        <f t="shared" si="111"/>
        <v>44.30000000000036</v>
      </c>
      <c r="C484">
        <f t="shared" si="96"/>
        <v>0</v>
      </c>
      <c r="D484">
        <f t="shared" si="97"/>
        <v>254.64790894703248</v>
      </c>
      <c r="E484" s="2">
        <f t="shared" si="98"/>
        <v>-352.05762848491884</v>
      </c>
      <c r="F484">
        <f t="shared" si="99"/>
        <v>-19098.593171027438</v>
      </c>
      <c r="G484">
        <f t="shared" si="100"/>
        <v>246.44033993931589</v>
      </c>
      <c r="H484">
        <f t="shared" si="101"/>
        <v>178.25353626283322</v>
      </c>
      <c r="I484" s="2">
        <f t="shared" si="104"/>
        <v>304.14990438862674</v>
      </c>
      <c r="J484" s="43">
        <f t="shared" si="105"/>
        <v>434.49986341254618</v>
      </c>
      <c r="K484">
        <f t="shared" si="106"/>
        <v>0.7563587613183953</v>
      </c>
      <c r="L484">
        <f t="shared" si="107"/>
        <v>3.3766016130302778E-2</v>
      </c>
      <c r="M484" s="43">
        <f t="shared" si="108"/>
        <v>0.75861650875724618</v>
      </c>
      <c r="N484" s="6">
        <f t="shared" si="102"/>
        <v>-2.0159435792860383E-7</v>
      </c>
      <c r="O484" s="4">
        <f>SUM($N$41:N484)*0.1+$N$8</f>
        <v>-6.0065478919115698E-5</v>
      </c>
      <c r="P484" s="4">
        <f>SUM($O$41:O484)+0</f>
        <v>3.8395809078869145E-4</v>
      </c>
      <c r="Q484" s="6">
        <f t="shared" si="103"/>
        <v>-1.4581584816940957E-7</v>
      </c>
      <c r="R484" s="4">
        <f>SUM($Q$41:Q484)*0.1+$T$8</f>
        <v>-5.90035806212065E-5</v>
      </c>
      <c r="S484" s="4">
        <f>SUM($R$41:R484)+0</f>
        <v>3.5785295417197882E-4</v>
      </c>
      <c r="T484">
        <f t="shared" si="109"/>
        <v>8.4197887645153825E-5</v>
      </c>
      <c r="U484">
        <f t="shared" si="110"/>
        <v>5.2486431798295203E-4</v>
      </c>
      <c r="W484" s="1"/>
    </row>
    <row r="485" spans="1:23" x14ac:dyDescent="0.3">
      <c r="A485" s="8"/>
      <c r="B485">
        <f t="shared" si="111"/>
        <v>44.400000000000361</v>
      </c>
      <c r="C485">
        <f t="shared" si="96"/>
        <v>0</v>
      </c>
      <c r="D485">
        <f t="shared" si="97"/>
        <v>254.64790894703248</v>
      </c>
      <c r="E485" s="2">
        <f t="shared" si="98"/>
        <v>-352.05762848491884</v>
      </c>
      <c r="F485">
        <f t="shared" si="99"/>
        <v>-19098.593171027438</v>
      </c>
      <c r="G485">
        <f t="shared" si="100"/>
        <v>211.23457709082504</v>
      </c>
      <c r="H485">
        <f t="shared" si="101"/>
        <v>152.78874536812873</v>
      </c>
      <c r="I485" s="2">
        <f t="shared" si="104"/>
        <v>260.69991804737219</v>
      </c>
      <c r="J485" s="43">
        <f t="shared" si="105"/>
        <v>434.49986341254618</v>
      </c>
      <c r="K485">
        <f t="shared" si="106"/>
        <v>0.64830750970142659</v>
      </c>
      <c r="L485">
        <f t="shared" si="107"/>
        <v>3.3766016130302778E-2</v>
      </c>
      <c r="M485" s="43">
        <f t="shared" si="108"/>
        <v>0.65094013447566812</v>
      </c>
      <c r="N485" s="6">
        <f t="shared" si="102"/>
        <v>-1.7279516393878926E-7</v>
      </c>
      <c r="O485" s="4">
        <f>SUM($N$41:N485)*0.1+$N$8</f>
        <v>-6.0082758435509585E-5</v>
      </c>
      <c r="P485" s="4">
        <f>SUM($O$41:O485)+0</f>
        <v>3.2387533235318187E-4</v>
      </c>
      <c r="Q485" s="6">
        <f t="shared" si="103"/>
        <v>-1.2498501271662528E-7</v>
      </c>
      <c r="R485" s="4">
        <f>SUM($Q$41:Q485)*0.1+$T$8</f>
        <v>-5.9016079122478147E-5</v>
      </c>
      <c r="S485" s="4">
        <f>SUM($R$41:R485)+0</f>
        <v>2.9883687504950066E-4</v>
      </c>
      <c r="T485">
        <f t="shared" si="109"/>
        <v>8.4218973255498667E-5</v>
      </c>
      <c r="U485">
        <f t="shared" si="110"/>
        <v>4.4067982571957488E-4</v>
      </c>
      <c r="W485" s="1"/>
    </row>
    <row r="486" spans="1:23" x14ac:dyDescent="0.3">
      <c r="A486" s="8"/>
      <c r="B486">
        <f t="shared" si="111"/>
        <v>44.500000000000362</v>
      </c>
      <c r="C486">
        <f t="shared" si="96"/>
        <v>0</v>
      </c>
      <c r="D486">
        <f t="shared" si="97"/>
        <v>254.64790894703248</v>
      </c>
      <c r="E486" s="2">
        <f t="shared" si="98"/>
        <v>-352.05762848491884</v>
      </c>
      <c r="F486">
        <f t="shared" si="99"/>
        <v>-19098.593171027438</v>
      </c>
      <c r="G486">
        <f t="shared" si="100"/>
        <v>176.02881424233237</v>
      </c>
      <c r="H486">
        <f t="shared" si="101"/>
        <v>127.32395447342424</v>
      </c>
      <c r="I486" s="2">
        <f t="shared" si="104"/>
        <v>217.24993170611623</v>
      </c>
      <c r="J486" s="43">
        <f t="shared" si="105"/>
        <v>434.49986341254618</v>
      </c>
      <c r="K486">
        <f t="shared" si="106"/>
        <v>0.54025625808445432</v>
      </c>
      <c r="L486">
        <f t="shared" si="107"/>
        <v>3.3766016130302778E-2</v>
      </c>
      <c r="M486" s="43">
        <f t="shared" si="108"/>
        <v>0.54341260192909779</v>
      </c>
      <c r="N486" s="6">
        <f t="shared" si="102"/>
        <v>-1.4399596994897318E-7</v>
      </c>
      <c r="O486" s="4">
        <f>SUM($N$41:N486)*0.1+$N$8</f>
        <v>-6.0097158032504472E-5</v>
      </c>
      <c r="P486" s="4">
        <f>SUM($O$41:O486)+0</f>
        <v>2.6377817432067741E-4</v>
      </c>
      <c r="Q486" s="6">
        <f t="shared" si="103"/>
        <v>-1.0415417726384101E-7</v>
      </c>
      <c r="R486" s="4">
        <f>SUM($Q$41:Q486)*0.1+$T$8</f>
        <v>-5.902649454020451E-5</v>
      </c>
      <c r="S486" s="4">
        <f>SUM($R$41:R486)+0</f>
        <v>2.3981038050929613E-4</v>
      </c>
      <c r="T486">
        <f t="shared" si="109"/>
        <v>8.4236544689870855E-5</v>
      </c>
      <c r="U486">
        <f t="shared" si="110"/>
        <v>3.564939604649188E-4</v>
      </c>
      <c r="W486" s="1"/>
    </row>
    <row r="487" spans="1:23" x14ac:dyDescent="0.3">
      <c r="A487" s="8"/>
      <c r="B487">
        <f t="shared" si="111"/>
        <v>44.600000000000364</v>
      </c>
      <c r="C487">
        <f t="shared" si="96"/>
        <v>0</v>
      </c>
      <c r="D487">
        <f t="shared" si="97"/>
        <v>254.64790894703248</v>
      </c>
      <c r="E487" s="2">
        <f t="shared" si="98"/>
        <v>-352.05762848491884</v>
      </c>
      <c r="F487">
        <f t="shared" si="99"/>
        <v>-19098.593171027438</v>
      </c>
      <c r="G487">
        <f t="shared" si="100"/>
        <v>140.82305139383971</v>
      </c>
      <c r="H487">
        <f t="shared" si="101"/>
        <v>101.85916357871974</v>
      </c>
      <c r="I487" s="2">
        <f t="shared" si="104"/>
        <v>173.79994536486026</v>
      </c>
      <c r="J487" s="43">
        <f t="shared" si="105"/>
        <v>434.49986341254618</v>
      </c>
      <c r="K487">
        <f t="shared" si="106"/>
        <v>0.43220500646748211</v>
      </c>
      <c r="L487">
        <f t="shared" si="107"/>
        <v>3.3766016130302778E-2</v>
      </c>
      <c r="M487" s="43">
        <f t="shared" si="108"/>
        <v>0.43614401194042762</v>
      </c>
      <c r="N487" s="6">
        <f t="shared" si="102"/>
        <v>-1.1519677595915713E-7</v>
      </c>
      <c r="O487" s="4">
        <f>SUM($N$41:N487)*0.1+$N$8</f>
        <v>-6.0108677710100401E-5</v>
      </c>
      <c r="P487" s="4">
        <f>SUM($O$41:O487)+0</f>
        <v>2.0366949661057701E-4</v>
      </c>
      <c r="Q487" s="6">
        <f t="shared" si="103"/>
        <v>-8.3323341811056735E-8</v>
      </c>
      <c r="R487" s="4">
        <f>SUM($Q$41:Q487)*0.1+$T$8</f>
        <v>-5.9034826874385644E-5</v>
      </c>
      <c r="S487" s="4">
        <f>SUM($R$41:R487)+0</f>
        <v>1.8077555363491048E-4</v>
      </c>
      <c r="T487">
        <f t="shared" si="109"/>
        <v>8.4250601897822695E-5</v>
      </c>
      <c r="U487">
        <f t="shared" si="110"/>
        <v>2.7232529196094551E-4</v>
      </c>
      <c r="W487" s="1"/>
    </row>
    <row r="488" spans="1:23" x14ac:dyDescent="0.3">
      <c r="A488" s="8"/>
      <c r="B488">
        <f t="shared" si="111"/>
        <v>44.700000000000365</v>
      </c>
      <c r="C488">
        <f t="shared" si="96"/>
        <v>0</v>
      </c>
      <c r="D488">
        <f t="shared" si="97"/>
        <v>254.64790894703248</v>
      </c>
      <c r="E488" s="2">
        <f t="shared" si="98"/>
        <v>-352.05762848491884</v>
      </c>
      <c r="F488">
        <f t="shared" si="99"/>
        <v>-19098.593171027438</v>
      </c>
      <c r="G488">
        <f t="shared" si="100"/>
        <v>105.61728854534704</v>
      </c>
      <c r="H488">
        <f t="shared" si="101"/>
        <v>76.394372684015252</v>
      </c>
      <c r="I488" s="2">
        <f t="shared" si="104"/>
        <v>130.34995902360427</v>
      </c>
      <c r="J488" s="43">
        <f t="shared" si="105"/>
        <v>434.49986341254618</v>
      </c>
      <c r="K488">
        <f t="shared" si="106"/>
        <v>0.32415375485050979</v>
      </c>
      <c r="L488">
        <f t="shared" si="107"/>
        <v>3.3766016130302778E-2</v>
      </c>
      <c r="M488" s="43">
        <f t="shared" si="108"/>
        <v>0.32938744408313442</v>
      </c>
      <c r="N488" s="6">
        <f t="shared" si="102"/>
        <v>-8.639758196934107E-8</v>
      </c>
      <c r="O488" s="4">
        <f>SUM($N$41:N488)*0.1+$N$8</f>
        <v>-6.0117317468297331E-5</v>
      </c>
      <c r="P488" s="4">
        <f>SUM($O$41:O488)+0</f>
        <v>1.4355217914227968E-4</v>
      </c>
      <c r="Q488" s="6">
        <f t="shared" si="103"/>
        <v>-6.2492506358272474E-8</v>
      </c>
      <c r="R488" s="4">
        <f>SUM($Q$41:Q488)*0.1+$T$8</f>
        <v>-5.9041076125021467E-5</v>
      </c>
      <c r="S488" s="4">
        <f>SUM($R$41:R488)+0</f>
        <v>1.2173447750988901E-4</v>
      </c>
      <c r="T488">
        <f t="shared" si="109"/>
        <v>8.4261144839033764E-5</v>
      </c>
      <c r="U488">
        <f t="shared" si="110"/>
        <v>1.8821931662585227E-4</v>
      </c>
      <c r="W488" s="1"/>
    </row>
    <row r="489" spans="1:23" x14ac:dyDescent="0.3">
      <c r="A489" s="8"/>
      <c r="B489">
        <f t="shared" si="111"/>
        <v>44.800000000000367</v>
      </c>
      <c r="C489">
        <f t="shared" ref="C489:C491" si="112">IF(B489&lt;$G$6,$B$11,$B$11+$B$9)</f>
        <v>0</v>
      </c>
      <c r="D489">
        <f t="shared" si="97"/>
        <v>254.64790894703248</v>
      </c>
      <c r="E489" s="2">
        <f t="shared" si="98"/>
        <v>-352.05762848491884</v>
      </c>
      <c r="F489">
        <f t="shared" si="99"/>
        <v>-19098.593171027438</v>
      </c>
      <c r="G489">
        <f t="shared" si="100"/>
        <v>70.411525696854369</v>
      </c>
      <c r="H489">
        <f t="shared" si="101"/>
        <v>50.929581789314398</v>
      </c>
      <c r="I489" s="2">
        <f t="shared" si="104"/>
        <v>86.899972682350409</v>
      </c>
      <c r="J489" s="43">
        <f t="shared" si="105"/>
        <v>434.49986341254618</v>
      </c>
      <c r="K489">
        <f t="shared" si="106"/>
        <v>0.2161025032335428</v>
      </c>
      <c r="L489">
        <f t="shared" si="107"/>
        <v>3.3766016130302778E-2</v>
      </c>
      <c r="M489" s="43">
        <f t="shared" si="108"/>
        <v>0.22387658082018982</v>
      </c>
      <c r="N489" s="6">
        <f t="shared" si="102"/>
        <v>-5.7598387979524999E-8</v>
      </c>
      <c r="O489" s="4">
        <f>SUM($N$41:N489)*0.1+$N$8</f>
        <v>-6.0123077307095289E-5</v>
      </c>
      <c r="P489" s="4">
        <f>SUM($O$41:O489)+0</f>
        <v>8.3429101835184386E-5</v>
      </c>
      <c r="Q489" s="6">
        <f t="shared" si="103"/>
        <v>-4.1661670905491171E-8</v>
      </c>
      <c r="R489" s="4">
        <f>SUM($Q$41:Q489)*0.1+$T$8</f>
        <v>-5.9045242292112007E-5</v>
      </c>
      <c r="S489" s="4">
        <f>SUM($R$41:R489)+0</f>
        <v>6.2689235217777001E-5</v>
      </c>
      <c r="T489">
        <f t="shared" si="109"/>
        <v>8.4268173483285897E-5</v>
      </c>
      <c r="U489">
        <f t="shared" si="110"/>
        <v>1.0435686486865796E-4</v>
      </c>
      <c r="W489" s="1"/>
    </row>
    <row r="490" spans="1:23" x14ac:dyDescent="0.3">
      <c r="A490" s="8"/>
      <c r="B490">
        <f t="shared" si="111"/>
        <v>44.900000000000368</v>
      </c>
      <c r="C490">
        <f t="shared" si="112"/>
        <v>0</v>
      </c>
      <c r="D490">
        <f t="shared" si="97"/>
        <v>254.64790894703248</v>
      </c>
      <c r="E490" s="2">
        <f t="shared" si="98"/>
        <v>-352.05762848491884</v>
      </c>
      <c r="F490">
        <f t="shared" si="99"/>
        <v>-19098.593171027438</v>
      </c>
      <c r="G490">
        <f t="shared" si="100"/>
        <v>35.20576284836352</v>
      </c>
      <c r="H490">
        <f t="shared" si="101"/>
        <v>25.464790894613543</v>
      </c>
      <c r="I490" s="2">
        <f t="shared" ref="I490:I492" si="113">SQRT(H490*H490+G490*G490)</f>
        <v>43.449986341098032</v>
      </c>
      <c r="J490" s="43">
        <f t="shared" ref="J490:J492" si="114">SQRT(D490*D490+E490*E490)</f>
        <v>434.49986341254618</v>
      </c>
      <c r="K490">
        <f t="shared" ref="K490:K492" si="115">32*I490/(PI()*$G$11^3)</f>
        <v>0.10805125161657948</v>
      </c>
      <c r="L490">
        <f t="shared" ref="L490:L491" si="116">16*J490/(PI()*$G$11^4)</f>
        <v>3.3766016130302778E-2</v>
      </c>
      <c r="M490" s="43">
        <f t="shared" ref="M490:M491" si="117">SQRT(K490^2+3*L490^2)</f>
        <v>0.12286376403091748</v>
      </c>
      <c r="N490" s="6">
        <f t="shared" si="102"/>
        <v>-2.879919398971042E-8</v>
      </c>
      <c r="O490" s="4">
        <f>SUM($N$41:N490)*0.1+$N$8</f>
        <v>-6.0125957226494261E-5</v>
      </c>
      <c r="P490" s="4">
        <f>SUM($O$41:O490)+0</f>
        <v>2.3303144608690125E-5</v>
      </c>
      <c r="Q490" s="6">
        <f t="shared" si="103"/>
        <v>-2.0830835452709874E-8</v>
      </c>
      <c r="R490" s="4">
        <f>SUM($Q$41:Q490)*0.1+$T$8</f>
        <v>-5.9047325375657264E-5</v>
      </c>
      <c r="S490" s="4">
        <f>SUM($R$41:R490)+0</f>
        <v>3.6419098421197371E-6</v>
      </c>
      <c r="T490">
        <f t="shared" ref="T490:T491" si="118">SQRT(SUMSQ(O490,R490))</f>
        <v>8.4271687810444118E-5</v>
      </c>
      <c r="U490">
        <f t="shared" ref="U490:U491" si="119">SQRT(SUMSQ(S490,P490))</f>
        <v>2.3586013990321726E-5</v>
      </c>
      <c r="W490" s="1"/>
    </row>
    <row r="491" spans="1:23" ht="15" thickBot="1" x14ac:dyDescent="0.35">
      <c r="A491" s="8"/>
      <c r="B491">
        <f t="shared" si="111"/>
        <v>45.000000000000369</v>
      </c>
      <c r="C491">
        <f t="shared" si="112"/>
        <v>0</v>
      </c>
      <c r="D491">
        <f t="shared" si="97"/>
        <v>254.64790894703248</v>
      </c>
      <c r="E491" s="2">
        <f t="shared" si="98"/>
        <v>-352.05762848491884</v>
      </c>
      <c r="F491">
        <f t="shared" si="99"/>
        <v>-19098.593171027438</v>
      </c>
      <c r="G491">
        <f t="shared" si="100"/>
        <v>-1.3096723705530167E-10</v>
      </c>
      <c r="H491">
        <f t="shared" si="101"/>
        <v>-9.0949470177292824E-11</v>
      </c>
      <c r="I491" s="2">
        <f t="shared" si="113"/>
        <v>1.5944975166938913E-10</v>
      </c>
      <c r="J491" s="43">
        <f t="shared" si="114"/>
        <v>434.49986341254618</v>
      </c>
      <c r="K491">
        <f t="shared" si="115"/>
        <v>3.965190023899761E-13</v>
      </c>
      <c r="L491">
        <f t="shared" si="116"/>
        <v>3.3766016130302778E-2</v>
      </c>
      <c r="M491" s="43">
        <f t="shared" si="117"/>
        <v>5.8484455506874665E-2</v>
      </c>
      <c r="N491" s="6">
        <f t="shared" si="102"/>
        <v>1.0713447348087636E-19</v>
      </c>
      <c r="O491" s="4">
        <f>SUM($N$41:N491)*0.1+$N$8</f>
        <v>-6.0125957226494248E-5</v>
      </c>
      <c r="P491" s="4">
        <f>SUM($O$41:O491)+0</f>
        <v>-3.6822812617804123E-5</v>
      </c>
      <c r="Q491" s="6">
        <f t="shared" si="103"/>
        <v>7.4398939917275242E-20</v>
      </c>
      <c r="R491" s="4">
        <f>SUM($Q$41:Q491)*0.1+$T$8</f>
        <v>-5.9047325375657264E-5</v>
      </c>
      <c r="S491" s="4">
        <f>SUM($R$41:R491)+0</f>
        <v>-5.5405415533537526E-5</v>
      </c>
      <c r="T491">
        <f t="shared" si="118"/>
        <v>8.4271687810444105E-5</v>
      </c>
      <c r="U491">
        <f t="shared" si="119"/>
        <v>6.6525781465007048E-5</v>
      </c>
      <c r="W491" s="1"/>
    </row>
    <row r="492" spans="1:23" ht="30.75" customHeight="1" thickBot="1" x14ac:dyDescent="0.35">
      <c r="A492" s="8"/>
      <c r="B492">
        <f t="shared" si="111"/>
        <v>45.100000000000371</v>
      </c>
      <c r="C492" s="75">
        <f>C491+G9</f>
        <v>0</v>
      </c>
      <c r="D492" s="76">
        <f>D491+B14</f>
        <v>0</v>
      </c>
      <c r="E492" s="77">
        <f>E491+B15</f>
        <v>0</v>
      </c>
      <c r="F492" s="136" t="s">
        <v>282</v>
      </c>
      <c r="G492" s="45">
        <f>ABS(G491)</f>
        <v>1.3096723705530167E-10</v>
      </c>
      <c r="H492" s="46">
        <f>ABS(H491)</f>
        <v>9.0949470177292824E-11</v>
      </c>
      <c r="I492" s="2">
        <f t="shared" si="113"/>
        <v>1.5944975166938913E-10</v>
      </c>
      <c r="J492" s="43">
        <f t="shared" si="114"/>
        <v>0</v>
      </c>
      <c r="K492">
        <f t="shared" si="115"/>
        <v>3.965190023899761E-13</v>
      </c>
      <c r="N492" s="132"/>
      <c r="O492" s="5"/>
      <c r="P492" s="5"/>
      <c r="Q492" s="5"/>
      <c r="R492" s="5"/>
      <c r="S492" s="5"/>
      <c r="T492" s="5"/>
      <c r="W492" s="1"/>
    </row>
    <row r="493" spans="1:23" x14ac:dyDescent="0.3">
      <c r="A493" s="8"/>
      <c r="B493" s="9" t="s">
        <v>109</v>
      </c>
      <c r="C493" s="9" t="s">
        <v>72</v>
      </c>
      <c r="D493" s="9" t="s">
        <v>110</v>
      </c>
      <c r="E493" s="9" t="s">
        <v>111</v>
      </c>
      <c r="F493" s="9" t="s">
        <v>113</v>
      </c>
      <c r="G493" s="9" t="s">
        <v>112</v>
      </c>
      <c r="H493" s="9" t="s">
        <v>118</v>
      </c>
      <c r="I493" s="9" t="s">
        <v>122</v>
      </c>
      <c r="J493" s="106" t="s">
        <v>123</v>
      </c>
      <c r="K493" s="130" t="s">
        <v>134</v>
      </c>
      <c r="L493" s="130" t="s">
        <v>135</v>
      </c>
      <c r="M493" s="106" t="s">
        <v>136</v>
      </c>
      <c r="N493" s="9" t="s">
        <v>182</v>
      </c>
      <c r="O493" s="9" t="s">
        <v>169</v>
      </c>
      <c r="P493" s="9" t="s">
        <v>170</v>
      </c>
      <c r="Q493" s="9" t="s">
        <v>184</v>
      </c>
      <c r="R493" s="9" t="s">
        <v>171</v>
      </c>
      <c r="S493" s="9" t="s">
        <v>172</v>
      </c>
      <c r="T493" s="9" t="s">
        <v>173</v>
      </c>
      <c r="U493" s="9" t="s">
        <v>174</v>
      </c>
      <c r="V493" s="131"/>
      <c r="W493" s="1"/>
    </row>
    <row r="494" spans="1:23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35"/>
      <c r="K494" s="135"/>
      <c r="L494" s="135"/>
      <c r="M494" s="135"/>
      <c r="N494" s="1"/>
      <c r="O494" s="1"/>
      <c r="P494" s="1"/>
      <c r="Q494" s="1"/>
      <c r="R494" s="1"/>
      <c r="S494" s="1"/>
      <c r="T494" s="1"/>
      <c r="U494" s="1"/>
      <c r="V494" s="1"/>
      <c r="W494" s="1"/>
    </row>
    <row r="495" spans="1:23" x14ac:dyDescent="0.3">
      <c r="J495" s="129"/>
      <c r="K495" s="129"/>
      <c r="L495" s="129"/>
      <c r="M495" s="129"/>
      <c r="O495" s="133"/>
      <c r="P495" s="134"/>
      <c r="Q495" s="134"/>
      <c r="R495" s="134"/>
      <c r="S495" s="134"/>
      <c r="T495" s="134"/>
    </row>
    <row r="496" spans="1:23" x14ac:dyDescent="0.3">
      <c r="J496" s="129"/>
      <c r="K496" s="129"/>
      <c r="L496" s="129"/>
      <c r="M496" s="129"/>
      <c r="O496" s="134"/>
      <c r="P496" s="134"/>
      <c r="Q496" s="134"/>
      <c r="R496" s="134"/>
      <c r="S496" s="134"/>
      <c r="T496" s="134"/>
    </row>
    <row r="497" spans="10:20" x14ac:dyDescent="0.3">
      <c r="J497" s="129"/>
      <c r="K497" s="129"/>
      <c r="L497" s="129"/>
      <c r="M497" s="129"/>
      <c r="O497" s="134"/>
      <c r="P497" s="134"/>
      <c r="Q497" s="134"/>
      <c r="R497" s="134"/>
      <c r="S497" s="134"/>
      <c r="T497" s="134"/>
    </row>
    <row r="498" spans="10:20" x14ac:dyDescent="0.3">
      <c r="J498" s="129"/>
      <c r="K498" s="129"/>
      <c r="L498" s="129"/>
      <c r="M498" s="129"/>
      <c r="O498" s="134"/>
      <c r="P498" s="134"/>
      <c r="Q498" s="134"/>
      <c r="R498" s="134"/>
      <c r="S498" s="134"/>
      <c r="T498" s="134"/>
    </row>
    <row r="499" spans="10:20" x14ac:dyDescent="0.3">
      <c r="J499" s="129"/>
      <c r="K499" s="129"/>
      <c r="L499" s="129"/>
      <c r="M499" s="129"/>
      <c r="O499" s="134"/>
      <c r="P499" s="134"/>
      <c r="Q499" s="134"/>
      <c r="R499" s="134"/>
      <c r="S499" s="134"/>
      <c r="T499" s="134"/>
    </row>
    <row r="500" spans="10:20" x14ac:dyDescent="0.3">
      <c r="J500" s="129"/>
      <c r="K500" s="129"/>
      <c r="L500" s="129"/>
      <c r="M500" s="129"/>
    </row>
    <row r="501" spans="10:20" x14ac:dyDescent="0.3">
      <c r="J501" s="129"/>
      <c r="K501" s="129"/>
      <c r="L501" s="129"/>
      <c r="M501" s="129"/>
    </row>
    <row r="502" spans="10:20" x14ac:dyDescent="0.3">
      <c r="J502" s="129"/>
      <c r="K502" s="129"/>
      <c r="L502" s="129"/>
      <c r="M502" s="129"/>
    </row>
    <row r="503" spans="10:20" x14ac:dyDescent="0.3">
      <c r="J503" s="129"/>
      <c r="K503" s="129"/>
      <c r="L503" s="129"/>
      <c r="M503" s="129"/>
    </row>
    <row r="504" spans="10:20" x14ac:dyDescent="0.3">
      <c r="J504" s="129"/>
      <c r="K504" s="129"/>
      <c r="L504" s="129"/>
      <c r="M504" s="129"/>
    </row>
    <row r="505" spans="10:20" x14ac:dyDescent="0.3">
      <c r="J505" s="129"/>
      <c r="K505" s="129"/>
      <c r="L505" s="129"/>
      <c r="M505" s="129"/>
    </row>
    <row r="506" spans="10:20" x14ac:dyDescent="0.3">
      <c r="J506" s="129"/>
      <c r="K506" s="129"/>
      <c r="L506" s="129"/>
      <c r="M506" s="129"/>
    </row>
    <row r="507" spans="10:20" x14ac:dyDescent="0.3">
      <c r="J507" s="129"/>
      <c r="K507" s="129"/>
      <c r="L507" s="129"/>
      <c r="M507" s="129"/>
    </row>
    <row r="508" spans="10:20" x14ac:dyDescent="0.3">
      <c r="J508" s="129"/>
      <c r="K508" s="129"/>
      <c r="L508" s="129"/>
      <c r="M508" s="129"/>
    </row>
    <row r="509" spans="10:20" x14ac:dyDescent="0.3">
      <c r="J509" s="129"/>
      <c r="K509" s="129"/>
      <c r="L509" s="129"/>
      <c r="M509" s="129"/>
    </row>
    <row r="510" spans="10:20" x14ac:dyDescent="0.3">
      <c r="J510" s="129"/>
      <c r="K510" s="129"/>
      <c r="L510" s="129"/>
      <c r="M510" s="129"/>
    </row>
    <row r="511" spans="10:20" x14ac:dyDescent="0.3">
      <c r="J511" s="129"/>
      <c r="K511" s="129"/>
      <c r="L511" s="129"/>
      <c r="M511" s="129"/>
    </row>
    <row r="512" spans="10:20" x14ac:dyDescent="0.3">
      <c r="J512" s="129"/>
      <c r="K512" s="129"/>
      <c r="L512" s="129"/>
      <c r="M512" s="129"/>
    </row>
    <row r="513" spans="10:13" x14ac:dyDescent="0.3">
      <c r="J513" s="129"/>
      <c r="K513" s="129"/>
      <c r="L513" s="129"/>
      <c r="M513" s="129"/>
    </row>
    <row r="514" spans="10:13" x14ac:dyDescent="0.3">
      <c r="J514" s="129"/>
      <c r="K514" s="129"/>
      <c r="L514" s="129"/>
      <c r="M514" s="129"/>
    </row>
    <row r="515" spans="10:13" x14ac:dyDescent="0.3">
      <c r="J515" s="129"/>
      <c r="K515" s="129"/>
      <c r="L515" s="129"/>
      <c r="M515" s="129"/>
    </row>
    <row r="516" spans="10:13" x14ac:dyDescent="0.3">
      <c r="J516" s="129"/>
      <c r="K516" s="129"/>
      <c r="L516" s="129"/>
      <c r="M516" s="129"/>
    </row>
    <row r="517" spans="10:13" x14ac:dyDescent="0.3">
      <c r="J517" s="129"/>
      <c r="K517" s="129"/>
      <c r="L517" s="129"/>
      <c r="M517" s="129"/>
    </row>
    <row r="518" spans="10:13" x14ac:dyDescent="0.3">
      <c r="J518" s="129"/>
      <c r="K518" s="129"/>
      <c r="L518" s="129"/>
      <c r="M518" s="129"/>
    </row>
    <row r="519" spans="10:13" x14ac:dyDescent="0.3">
      <c r="J519" s="129"/>
      <c r="K519" s="129"/>
      <c r="L519" s="129"/>
      <c r="M519" s="129"/>
    </row>
    <row r="520" spans="10:13" x14ac:dyDescent="0.3">
      <c r="J520" s="129"/>
      <c r="K520" s="129"/>
      <c r="L520" s="129"/>
      <c r="M520" s="129"/>
    </row>
    <row r="521" spans="10:13" x14ac:dyDescent="0.3">
      <c r="J521" s="129"/>
      <c r="K521" s="129"/>
      <c r="L521" s="129"/>
      <c r="M521" s="129"/>
    </row>
    <row r="522" spans="10:13" x14ac:dyDescent="0.3">
      <c r="J522" s="129"/>
      <c r="K522" s="129"/>
      <c r="L522" s="129"/>
      <c r="M522" s="129"/>
    </row>
    <row r="523" spans="10:13" x14ac:dyDescent="0.3">
      <c r="J523" s="129"/>
      <c r="K523" s="129"/>
      <c r="L523" s="129"/>
      <c r="M523" s="129"/>
    </row>
    <row r="524" spans="10:13" x14ac:dyDescent="0.3">
      <c r="J524" s="129"/>
      <c r="K524" s="129"/>
      <c r="L524" s="129"/>
      <c r="M524" s="129"/>
    </row>
    <row r="525" spans="10:13" x14ac:dyDescent="0.3">
      <c r="J525" s="129"/>
      <c r="K525" s="129"/>
      <c r="L525" s="129"/>
      <c r="M525" s="129"/>
    </row>
    <row r="526" spans="10:13" x14ac:dyDescent="0.3">
      <c r="J526" s="129"/>
      <c r="K526" s="129"/>
      <c r="L526" s="129"/>
      <c r="M526" s="129"/>
    </row>
    <row r="527" spans="10:13" x14ac:dyDescent="0.3">
      <c r="J527" s="129"/>
      <c r="K527" s="129"/>
      <c r="L527" s="129"/>
      <c r="M527" s="129"/>
    </row>
    <row r="528" spans="10:13" x14ac:dyDescent="0.3">
      <c r="J528" s="129"/>
      <c r="K528" s="129"/>
      <c r="L528" s="129"/>
      <c r="M528" s="129"/>
    </row>
    <row r="529" spans="10:13" x14ac:dyDescent="0.3">
      <c r="J529" s="129"/>
      <c r="K529" s="129"/>
      <c r="L529" s="129"/>
      <c r="M529" s="129"/>
    </row>
    <row r="530" spans="10:13" x14ac:dyDescent="0.3">
      <c r="J530" s="129"/>
      <c r="K530" s="129"/>
      <c r="L530" s="129"/>
      <c r="M530" s="129"/>
    </row>
    <row r="531" spans="10:13" x14ac:dyDescent="0.3">
      <c r="J531" s="129"/>
      <c r="K531" s="129"/>
      <c r="L531" s="129"/>
      <c r="M531" s="129"/>
    </row>
    <row r="532" spans="10:13" x14ac:dyDescent="0.3">
      <c r="J532" s="129"/>
      <c r="K532" s="129"/>
      <c r="L532" s="129"/>
      <c r="M532" s="129"/>
    </row>
    <row r="533" spans="10:13" x14ac:dyDescent="0.3">
      <c r="J533" s="129"/>
      <c r="K533" s="129"/>
      <c r="L533" s="129"/>
      <c r="M533" s="129"/>
    </row>
    <row r="534" spans="10:13" x14ac:dyDescent="0.3">
      <c r="J534" s="129"/>
      <c r="K534" s="129"/>
      <c r="L534" s="129"/>
      <c r="M534" s="129"/>
    </row>
    <row r="535" spans="10:13" x14ac:dyDescent="0.3">
      <c r="J535" s="129"/>
      <c r="K535" s="129"/>
      <c r="L535" s="129"/>
      <c r="M535" s="129"/>
    </row>
    <row r="536" spans="10:13" x14ac:dyDescent="0.3">
      <c r="J536" s="129"/>
      <c r="K536" s="129"/>
      <c r="L536" s="129"/>
      <c r="M536" s="129"/>
    </row>
    <row r="537" spans="10:13" x14ac:dyDescent="0.3">
      <c r="J537" s="129"/>
      <c r="K537" s="129"/>
      <c r="L537" s="129"/>
      <c r="M537" s="129"/>
    </row>
    <row r="538" spans="10:13" x14ac:dyDescent="0.3">
      <c r="J538" s="129"/>
      <c r="K538" s="129"/>
      <c r="L538" s="129"/>
      <c r="M538" s="129"/>
    </row>
    <row r="539" spans="10:13" x14ac:dyDescent="0.3">
      <c r="J539" s="129"/>
      <c r="K539" s="129"/>
      <c r="L539" s="129"/>
      <c r="M539" s="129"/>
    </row>
    <row r="540" spans="10:13" x14ac:dyDescent="0.3">
      <c r="J540" s="129"/>
      <c r="K540" s="129"/>
      <c r="L540" s="129"/>
      <c r="M540" s="129"/>
    </row>
    <row r="541" spans="10:13" x14ac:dyDescent="0.3">
      <c r="J541" s="129"/>
      <c r="K541" s="129"/>
      <c r="L541" s="129"/>
      <c r="M541" s="129"/>
    </row>
    <row r="542" spans="10:13" x14ac:dyDescent="0.3">
      <c r="J542" s="129"/>
      <c r="K542" s="129"/>
      <c r="L542" s="129"/>
      <c r="M542" s="129"/>
    </row>
    <row r="543" spans="10:13" x14ac:dyDescent="0.3">
      <c r="J543" s="129"/>
      <c r="K543" s="129"/>
      <c r="L543" s="129"/>
      <c r="M543" s="129"/>
    </row>
    <row r="544" spans="10:13" x14ac:dyDescent="0.3">
      <c r="J544" s="129"/>
      <c r="K544" s="129"/>
      <c r="L544" s="129"/>
      <c r="M544" s="129"/>
    </row>
    <row r="545" spans="10:13" x14ac:dyDescent="0.3">
      <c r="J545" s="129"/>
      <c r="K545" s="129"/>
      <c r="L545" s="129"/>
      <c r="M545" s="129"/>
    </row>
    <row r="546" spans="10:13" x14ac:dyDescent="0.3">
      <c r="J546" s="129"/>
      <c r="K546" s="129"/>
      <c r="L546" s="129"/>
      <c r="M546" s="129"/>
    </row>
    <row r="547" spans="10:13" x14ac:dyDescent="0.3">
      <c r="J547" s="129"/>
      <c r="K547" s="129"/>
      <c r="L547" s="129"/>
      <c r="M547" s="129"/>
    </row>
    <row r="548" spans="10:13" x14ac:dyDescent="0.3">
      <c r="J548" s="129"/>
      <c r="K548" s="129"/>
      <c r="L548" s="129"/>
      <c r="M548" s="129"/>
    </row>
    <row r="549" spans="10:13" x14ac:dyDescent="0.3">
      <c r="J549" s="129"/>
      <c r="K549" s="129"/>
      <c r="L549" s="129"/>
      <c r="M549" s="129"/>
    </row>
    <row r="550" spans="10:13" x14ac:dyDescent="0.3">
      <c r="J550" s="129"/>
      <c r="K550" s="129"/>
      <c r="L550" s="129"/>
      <c r="M550" s="129"/>
    </row>
    <row r="551" spans="10:13" x14ac:dyDescent="0.3">
      <c r="J551" s="129"/>
      <c r="K551" s="129"/>
      <c r="L551" s="129"/>
      <c r="M551" s="129"/>
    </row>
    <row r="552" spans="10:13" x14ac:dyDescent="0.3">
      <c r="J552" s="129"/>
      <c r="K552" s="129"/>
      <c r="L552" s="129"/>
      <c r="M552" s="129"/>
    </row>
    <row r="553" spans="10:13" x14ac:dyDescent="0.3">
      <c r="J553" s="129"/>
      <c r="K553" s="129"/>
      <c r="L553" s="129"/>
      <c r="M553" s="129"/>
    </row>
    <row r="554" spans="10:13" x14ac:dyDescent="0.3">
      <c r="J554" s="129"/>
      <c r="K554" s="129"/>
      <c r="L554" s="129"/>
      <c r="M554" s="129"/>
    </row>
    <row r="555" spans="10:13" x14ac:dyDescent="0.3">
      <c r="J555" s="129"/>
      <c r="K555" s="129"/>
      <c r="L555" s="129"/>
      <c r="M555" s="129"/>
    </row>
    <row r="556" spans="10:13" x14ac:dyDescent="0.3">
      <c r="J556" s="129"/>
      <c r="K556" s="129"/>
      <c r="L556" s="129"/>
      <c r="M556" s="129"/>
    </row>
    <row r="557" spans="10:13" x14ac:dyDescent="0.3">
      <c r="J557" s="129"/>
      <c r="K557" s="129"/>
      <c r="L557" s="129"/>
      <c r="M557" s="129"/>
    </row>
    <row r="558" spans="10:13" x14ac:dyDescent="0.3">
      <c r="J558" s="129"/>
      <c r="K558" s="129"/>
      <c r="L558" s="129"/>
      <c r="M558" s="129"/>
    </row>
    <row r="559" spans="10:13" x14ac:dyDescent="0.3">
      <c r="J559" s="129"/>
      <c r="K559" s="129"/>
      <c r="L559" s="129"/>
      <c r="M559" s="129"/>
    </row>
    <row r="560" spans="10:13" x14ac:dyDescent="0.3">
      <c r="J560" s="129"/>
      <c r="K560" s="129"/>
      <c r="L560" s="129"/>
      <c r="M560" s="129"/>
    </row>
    <row r="561" spans="10:13" x14ac:dyDescent="0.3">
      <c r="J561" s="129"/>
      <c r="K561" s="129"/>
      <c r="L561" s="129"/>
      <c r="M561" s="129"/>
    </row>
    <row r="562" spans="10:13" x14ac:dyDescent="0.3">
      <c r="J562" s="129"/>
      <c r="K562" s="129"/>
      <c r="L562" s="129"/>
      <c r="M562" s="129"/>
    </row>
    <row r="563" spans="10:13" x14ac:dyDescent="0.3">
      <c r="J563" s="129"/>
      <c r="K563" s="129"/>
      <c r="L563" s="129"/>
      <c r="M563" s="129"/>
    </row>
    <row r="564" spans="10:13" x14ac:dyDescent="0.3">
      <c r="J564" s="129"/>
      <c r="K564" s="129"/>
      <c r="L564" s="129"/>
      <c r="M564" s="129"/>
    </row>
    <row r="565" spans="10:13" x14ac:dyDescent="0.3">
      <c r="J565" s="129"/>
      <c r="K565" s="129"/>
      <c r="L565" s="129"/>
      <c r="M565" s="129"/>
    </row>
    <row r="566" spans="10:13" x14ac:dyDescent="0.3">
      <c r="J566" s="129"/>
      <c r="K566" s="129"/>
      <c r="L566" s="129"/>
      <c r="M566" s="129"/>
    </row>
    <row r="567" spans="10:13" x14ac:dyDescent="0.3">
      <c r="J567" s="129"/>
      <c r="K567" s="129"/>
      <c r="L567" s="129"/>
      <c r="M567" s="129"/>
    </row>
    <row r="568" spans="10:13" x14ac:dyDescent="0.3">
      <c r="J568" s="129"/>
      <c r="K568" s="129"/>
      <c r="L568" s="129"/>
      <c r="M568" s="129"/>
    </row>
    <row r="569" spans="10:13" x14ac:dyDescent="0.3">
      <c r="J569" s="129"/>
      <c r="K569" s="129"/>
      <c r="L569" s="129"/>
      <c r="M569" s="129"/>
    </row>
    <row r="570" spans="10:13" x14ac:dyDescent="0.3">
      <c r="J570" s="129"/>
      <c r="K570" s="129"/>
      <c r="L570" s="129"/>
      <c r="M570" s="129"/>
    </row>
    <row r="571" spans="10:13" x14ac:dyDescent="0.3">
      <c r="J571" s="129"/>
      <c r="K571" s="129"/>
      <c r="L571" s="129"/>
      <c r="M571" s="129"/>
    </row>
    <row r="572" spans="10:13" x14ac:dyDescent="0.3">
      <c r="J572" s="129"/>
      <c r="K572" s="129"/>
      <c r="L572" s="129"/>
      <c r="M572" s="129"/>
    </row>
    <row r="573" spans="10:13" x14ac:dyDescent="0.3">
      <c r="J573" s="129"/>
      <c r="K573" s="129"/>
      <c r="L573" s="129"/>
      <c r="M573" s="129"/>
    </row>
    <row r="574" spans="10:13" x14ac:dyDescent="0.3">
      <c r="J574" s="129"/>
      <c r="K574" s="129"/>
      <c r="L574" s="129"/>
      <c r="M574" s="129"/>
    </row>
    <row r="575" spans="10:13" x14ac:dyDescent="0.3">
      <c r="J575" s="129"/>
      <c r="K575" s="129"/>
      <c r="L575" s="129"/>
      <c r="M575" s="129"/>
    </row>
    <row r="576" spans="10:13" x14ac:dyDescent="0.3">
      <c r="J576" s="129"/>
      <c r="K576" s="129"/>
      <c r="L576" s="129"/>
      <c r="M576" s="129"/>
    </row>
    <row r="577" spans="10:13" x14ac:dyDescent="0.3">
      <c r="J577" s="129"/>
      <c r="K577" s="129"/>
      <c r="L577" s="129"/>
      <c r="M577" s="129"/>
    </row>
    <row r="578" spans="10:13" x14ac:dyDescent="0.3">
      <c r="J578" s="129"/>
      <c r="K578" s="129"/>
      <c r="L578" s="129"/>
      <c r="M578" s="129"/>
    </row>
    <row r="579" spans="10:13" x14ac:dyDescent="0.3">
      <c r="J579" s="129"/>
      <c r="K579" s="129"/>
      <c r="L579" s="129"/>
      <c r="M579" s="129"/>
    </row>
    <row r="580" spans="10:13" x14ac:dyDescent="0.3">
      <c r="J580" s="129"/>
      <c r="K580" s="129"/>
      <c r="L580" s="129"/>
      <c r="M580" s="129"/>
    </row>
    <row r="581" spans="10:13" x14ac:dyDescent="0.3">
      <c r="J581" s="129"/>
      <c r="K581" s="129"/>
      <c r="L581" s="129"/>
      <c r="M581" s="129"/>
    </row>
    <row r="582" spans="10:13" x14ac:dyDescent="0.3">
      <c r="J582" s="129"/>
      <c r="K582" s="129"/>
      <c r="L582" s="129"/>
      <c r="M582" s="129"/>
    </row>
    <row r="583" spans="10:13" x14ac:dyDescent="0.3">
      <c r="J583" s="129"/>
      <c r="K583" s="129"/>
      <c r="L583" s="129"/>
      <c r="M583" s="129"/>
    </row>
    <row r="584" spans="10:13" x14ac:dyDescent="0.3">
      <c r="J584" s="129"/>
      <c r="K584" s="129"/>
      <c r="L584" s="129"/>
      <c r="M584" s="129"/>
    </row>
    <row r="585" spans="10:13" x14ac:dyDescent="0.3">
      <c r="J585" s="129"/>
      <c r="K585" s="129"/>
      <c r="L585" s="129"/>
      <c r="M585" s="129"/>
    </row>
    <row r="586" spans="10:13" x14ac:dyDescent="0.3">
      <c r="J586" s="129"/>
      <c r="K586" s="129"/>
      <c r="L586" s="129"/>
      <c r="M586" s="129"/>
    </row>
    <row r="587" spans="10:13" x14ac:dyDescent="0.3">
      <c r="J587" s="129"/>
      <c r="K587" s="129"/>
      <c r="L587" s="129"/>
      <c r="M587" s="129"/>
    </row>
    <row r="588" spans="10:13" x14ac:dyDescent="0.3">
      <c r="J588" s="129"/>
      <c r="K588" s="129"/>
      <c r="L588" s="129"/>
      <c r="M588" s="129"/>
    </row>
    <row r="589" spans="10:13" x14ac:dyDescent="0.3">
      <c r="J589" s="129"/>
      <c r="K589" s="129"/>
      <c r="L589" s="129"/>
      <c r="M589" s="129"/>
    </row>
    <row r="590" spans="10:13" x14ac:dyDescent="0.3">
      <c r="J590" s="129"/>
      <c r="K590" s="129"/>
      <c r="L590" s="129"/>
      <c r="M590" s="129"/>
    </row>
    <row r="591" spans="10:13" x14ac:dyDescent="0.3">
      <c r="J591" s="129"/>
      <c r="K591" s="129"/>
      <c r="L591" s="129"/>
      <c r="M591" s="129"/>
    </row>
    <row r="592" spans="10:13" x14ac:dyDescent="0.3">
      <c r="J592" s="129"/>
      <c r="K592" s="129"/>
      <c r="L592" s="129"/>
      <c r="M592" s="129"/>
    </row>
    <row r="593" spans="10:13" x14ac:dyDescent="0.3">
      <c r="J593" s="129"/>
      <c r="K593" s="129"/>
      <c r="L593" s="129"/>
      <c r="M593" s="129"/>
    </row>
    <row r="594" spans="10:13" x14ac:dyDescent="0.3">
      <c r="J594" s="129"/>
      <c r="K594" s="129"/>
      <c r="L594" s="129"/>
      <c r="M594" s="129"/>
    </row>
    <row r="595" spans="10:13" x14ac:dyDescent="0.3">
      <c r="J595" s="129"/>
      <c r="K595" s="129"/>
      <c r="L595" s="129"/>
      <c r="M595" s="129"/>
    </row>
    <row r="596" spans="10:13" x14ac:dyDescent="0.3">
      <c r="J596" s="129"/>
      <c r="K596" s="129"/>
      <c r="L596" s="129"/>
      <c r="M596" s="129"/>
    </row>
    <row r="597" spans="10:13" x14ac:dyDescent="0.3">
      <c r="J597" s="129"/>
      <c r="K597" s="129"/>
      <c r="L597" s="129"/>
      <c r="M597" s="129"/>
    </row>
    <row r="598" spans="10:13" x14ac:dyDescent="0.3">
      <c r="J598" s="129"/>
      <c r="K598" s="129"/>
      <c r="L598" s="129"/>
      <c r="M598" s="129"/>
    </row>
    <row r="599" spans="10:13" x14ac:dyDescent="0.3">
      <c r="J599" s="129"/>
      <c r="K599" s="129"/>
      <c r="L599" s="129"/>
      <c r="M599" s="129"/>
    </row>
    <row r="600" spans="10:13" x14ac:dyDescent="0.3">
      <c r="J600" s="129"/>
      <c r="K600" s="129"/>
      <c r="L600" s="129"/>
      <c r="M600" s="129"/>
    </row>
    <row r="601" spans="10:13" x14ac:dyDescent="0.3">
      <c r="J601" s="129"/>
      <c r="K601" s="129"/>
      <c r="L601" s="129"/>
      <c r="M601" s="129"/>
    </row>
    <row r="602" spans="10:13" x14ac:dyDescent="0.3">
      <c r="J602" s="129"/>
      <c r="K602" s="129"/>
      <c r="L602" s="129"/>
      <c r="M602" s="129"/>
    </row>
    <row r="603" spans="10:13" x14ac:dyDescent="0.3">
      <c r="J603" s="129"/>
      <c r="K603" s="129"/>
      <c r="L603" s="129"/>
      <c r="M603" s="129"/>
    </row>
    <row r="604" spans="10:13" x14ac:dyDescent="0.3">
      <c r="J604" s="129"/>
      <c r="K604" s="129"/>
      <c r="L604" s="129"/>
      <c r="M604" s="129"/>
    </row>
    <row r="605" spans="10:13" x14ac:dyDescent="0.3">
      <c r="J605" s="129"/>
      <c r="K605" s="129"/>
      <c r="L605" s="129"/>
      <c r="M605" s="129"/>
    </row>
    <row r="606" spans="10:13" x14ac:dyDescent="0.3">
      <c r="J606" s="129"/>
      <c r="K606" s="129"/>
      <c r="L606" s="129"/>
      <c r="M606" s="129"/>
    </row>
    <row r="607" spans="10:13" x14ac:dyDescent="0.3">
      <c r="J607" s="129"/>
      <c r="K607" s="129"/>
      <c r="L607" s="129"/>
      <c r="M607" s="129"/>
    </row>
    <row r="608" spans="10:13" x14ac:dyDescent="0.3">
      <c r="J608" s="129"/>
      <c r="K608" s="129"/>
      <c r="L608" s="129"/>
      <c r="M608" s="129"/>
    </row>
    <row r="609" spans="10:13" x14ac:dyDescent="0.3">
      <c r="J609" s="129"/>
      <c r="K609" s="129"/>
      <c r="L609" s="129"/>
      <c r="M609" s="129"/>
    </row>
    <row r="610" spans="10:13" x14ac:dyDescent="0.3">
      <c r="J610" s="129"/>
      <c r="K610" s="129"/>
      <c r="L610" s="129"/>
      <c r="M610" s="129"/>
    </row>
    <row r="611" spans="10:13" x14ac:dyDescent="0.3">
      <c r="J611" s="129"/>
      <c r="K611" s="129"/>
      <c r="L611" s="129"/>
      <c r="M611" s="129"/>
    </row>
    <row r="612" spans="10:13" x14ac:dyDescent="0.3">
      <c r="J612" s="129"/>
      <c r="K612" s="129"/>
      <c r="L612" s="129"/>
      <c r="M612" s="129"/>
    </row>
    <row r="613" spans="10:13" x14ac:dyDescent="0.3">
      <c r="J613" s="129"/>
      <c r="K613" s="129"/>
      <c r="L613" s="129"/>
      <c r="M613" s="129"/>
    </row>
    <row r="614" spans="10:13" x14ac:dyDescent="0.3">
      <c r="J614" s="129"/>
      <c r="K614" s="129"/>
      <c r="L614" s="129"/>
      <c r="M614" s="129"/>
    </row>
    <row r="615" spans="10:13" x14ac:dyDescent="0.3">
      <c r="J615" s="129"/>
      <c r="K615" s="129"/>
      <c r="L615" s="129"/>
      <c r="M615" s="129"/>
    </row>
    <row r="616" spans="10:13" x14ac:dyDescent="0.3">
      <c r="J616" s="129"/>
      <c r="K616" s="129"/>
      <c r="L616" s="129"/>
      <c r="M616" s="129"/>
    </row>
    <row r="617" spans="10:13" x14ac:dyDescent="0.3">
      <c r="J617" s="129"/>
      <c r="K617" s="129"/>
      <c r="L617" s="129"/>
      <c r="M617" s="129"/>
    </row>
    <row r="618" spans="10:13" x14ac:dyDescent="0.3">
      <c r="J618" s="129"/>
      <c r="K618" s="129"/>
      <c r="L618" s="129"/>
      <c r="M618" s="129"/>
    </row>
    <row r="619" spans="10:13" x14ac:dyDescent="0.3">
      <c r="J619" s="129"/>
      <c r="K619" s="129"/>
      <c r="L619" s="129"/>
      <c r="M619" s="129"/>
    </row>
    <row r="620" spans="10:13" x14ac:dyDescent="0.3">
      <c r="J620" s="129"/>
      <c r="K620" s="129"/>
      <c r="L620" s="129"/>
      <c r="M620" s="129"/>
    </row>
    <row r="621" spans="10:13" x14ac:dyDescent="0.3">
      <c r="J621" s="129"/>
      <c r="K621" s="129"/>
      <c r="L621" s="129"/>
      <c r="M621" s="129"/>
    </row>
    <row r="622" spans="10:13" x14ac:dyDescent="0.3">
      <c r="J622" s="129"/>
      <c r="K622" s="129"/>
      <c r="L622" s="129"/>
      <c r="M622" s="129"/>
    </row>
    <row r="623" spans="10:13" x14ac:dyDescent="0.3">
      <c r="J623" s="129"/>
      <c r="K623" s="129"/>
      <c r="L623" s="129"/>
      <c r="M623" s="129"/>
    </row>
    <row r="624" spans="10:13" x14ac:dyDescent="0.3">
      <c r="J624" s="129"/>
      <c r="K624" s="129"/>
      <c r="L624" s="129"/>
      <c r="M624" s="129"/>
    </row>
    <row r="625" spans="10:13" x14ac:dyDescent="0.3">
      <c r="J625" s="129"/>
      <c r="K625" s="129"/>
      <c r="L625" s="129"/>
      <c r="M625" s="129"/>
    </row>
    <row r="626" spans="10:13" x14ac:dyDescent="0.3">
      <c r="J626" s="129"/>
      <c r="K626" s="129"/>
      <c r="L626" s="129"/>
      <c r="M626" s="129"/>
    </row>
    <row r="627" spans="10:13" x14ac:dyDescent="0.3">
      <c r="J627" s="129"/>
      <c r="K627" s="129"/>
      <c r="L627" s="129"/>
      <c r="M627" s="129"/>
    </row>
    <row r="628" spans="10:13" x14ac:dyDescent="0.3">
      <c r="J628" s="129"/>
      <c r="K628" s="129"/>
      <c r="L628" s="129"/>
      <c r="M628" s="129"/>
    </row>
    <row r="629" spans="10:13" x14ac:dyDescent="0.3">
      <c r="J629" s="129"/>
      <c r="K629" s="129"/>
      <c r="L629" s="129"/>
      <c r="M629" s="129"/>
    </row>
    <row r="630" spans="10:13" x14ac:dyDescent="0.3">
      <c r="J630" s="129"/>
      <c r="K630" s="129"/>
      <c r="L630" s="129"/>
      <c r="M630" s="129"/>
    </row>
    <row r="631" spans="10:13" x14ac:dyDescent="0.3">
      <c r="J631" s="129"/>
      <c r="K631" s="129"/>
      <c r="L631" s="129"/>
      <c r="M631" s="129"/>
    </row>
    <row r="632" spans="10:13" x14ac:dyDescent="0.3">
      <c r="J632" s="129"/>
      <c r="K632" s="129"/>
      <c r="L632" s="129"/>
      <c r="M632" s="129"/>
    </row>
    <row r="633" spans="10:13" x14ac:dyDescent="0.3">
      <c r="J633" s="129"/>
      <c r="K633" s="129"/>
      <c r="L633" s="129"/>
      <c r="M633" s="129"/>
    </row>
    <row r="634" spans="10:13" x14ac:dyDescent="0.3">
      <c r="J634" s="129"/>
      <c r="K634" s="129"/>
      <c r="L634" s="129"/>
      <c r="M634" s="129"/>
    </row>
    <row r="635" spans="10:13" x14ac:dyDescent="0.3">
      <c r="J635" s="129"/>
      <c r="K635" s="129"/>
      <c r="L635" s="129"/>
      <c r="M635" s="129"/>
    </row>
    <row r="636" spans="10:13" x14ac:dyDescent="0.3">
      <c r="J636" s="129"/>
      <c r="K636" s="129"/>
      <c r="L636" s="129"/>
      <c r="M636" s="129"/>
    </row>
    <row r="637" spans="10:13" x14ac:dyDescent="0.3">
      <c r="J637" s="129"/>
      <c r="K637" s="129"/>
      <c r="L637" s="129"/>
      <c r="M637" s="129"/>
    </row>
    <row r="638" spans="10:13" x14ac:dyDescent="0.3">
      <c r="J638" s="129"/>
      <c r="K638" s="129"/>
      <c r="L638" s="129"/>
      <c r="M638" s="129"/>
    </row>
    <row r="639" spans="10:13" x14ac:dyDescent="0.3">
      <c r="J639" s="129"/>
      <c r="K639" s="129"/>
      <c r="L639" s="129"/>
      <c r="M639" s="129"/>
    </row>
    <row r="640" spans="10:13" x14ac:dyDescent="0.3">
      <c r="J640" s="129"/>
      <c r="K640" s="129"/>
      <c r="L640" s="129"/>
      <c r="M640" s="129"/>
    </row>
    <row r="641" spans="10:13" x14ac:dyDescent="0.3">
      <c r="J641" s="129"/>
      <c r="K641" s="129"/>
      <c r="L641" s="129"/>
      <c r="M641" s="129"/>
    </row>
    <row r="642" spans="10:13" x14ac:dyDescent="0.3">
      <c r="J642" s="129"/>
      <c r="K642" s="129"/>
      <c r="L642" s="129"/>
      <c r="M642" s="129"/>
    </row>
    <row r="643" spans="10:13" x14ac:dyDescent="0.3">
      <c r="J643" s="129"/>
      <c r="K643" s="129"/>
      <c r="L643" s="129"/>
      <c r="M643" s="129"/>
    </row>
    <row r="644" spans="10:13" x14ac:dyDescent="0.3">
      <c r="J644" s="129"/>
      <c r="K644" s="129"/>
      <c r="L644" s="129"/>
      <c r="M644" s="129"/>
    </row>
    <row r="645" spans="10:13" x14ac:dyDescent="0.3">
      <c r="J645" s="129"/>
      <c r="K645" s="129"/>
      <c r="L645" s="129"/>
      <c r="M645" s="129"/>
    </row>
    <row r="646" spans="10:13" x14ac:dyDescent="0.3">
      <c r="J646" s="129"/>
      <c r="K646" s="129"/>
      <c r="L646" s="129"/>
      <c r="M646" s="129"/>
    </row>
    <row r="647" spans="10:13" x14ac:dyDescent="0.3">
      <c r="J647" s="129"/>
      <c r="K647" s="129"/>
      <c r="L647" s="129"/>
      <c r="M647" s="129"/>
    </row>
    <row r="648" spans="10:13" x14ac:dyDescent="0.3">
      <c r="J648" s="129"/>
      <c r="K648" s="129"/>
      <c r="L648" s="129"/>
      <c r="M648" s="129"/>
    </row>
    <row r="649" spans="10:13" x14ac:dyDescent="0.3">
      <c r="J649" s="129"/>
      <c r="K649" s="129"/>
      <c r="L649" s="129"/>
      <c r="M649" s="129"/>
    </row>
    <row r="650" spans="10:13" x14ac:dyDescent="0.3">
      <c r="J650" s="129"/>
      <c r="K650" s="129"/>
      <c r="L650" s="129"/>
      <c r="M650" s="129"/>
    </row>
    <row r="651" spans="10:13" x14ac:dyDescent="0.3">
      <c r="J651" s="129"/>
      <c r="K651" s="129"/>
      <c r="L651" s="129"/>
      <c r="M651" s="129"/>
    </row>
    <row r="652" spans="10:13" x14ac:dyDescent="0.3">
      <c r="J652" s="129"/>
      <c r="K652" s="129"/>
      <c r="L652" s="129"/>
      <c r="M652" s="129"/>
    </row>
    <row r="653" spans="10:13" x14ac:dyDescent="0.3">
      <c r="J653" s="129"/>
      <c r="K653" s="129"/>
      <c r="L653" s="129"/>
      <c r="M653" s="129"/>
    </row>
    <row r="654" spans="10:13" x14ac:dyDescent="0.3">
      <c r="J654" s="129"/>
      <c r="K654" s="129"/>
      <c r="L654" s="129"/>
      <c r="M654" s="129"/>
    </row>
    <row r="655" spans="10:13" x14ac:dyDescent="0.3">
      <c r="J655" s="129"/>
      <c r="K655" s="129"/>
      <c r="L655" s="129"/>
      <c r="M655" s="129"/>
    </row>
    <row r="656" spans="10:13" x14ac:dyDescent="0.3">
      <c r="J656" s="129"/>
      <c r="K656" s="129"/>
      <c r="L656" s="129"/>
      <c r="M656" s="129"/>
    </row>
    <row r="657" spans="10:13" x14ac:dyDescent="0.3">
      <c r="J657" s="129"/>
      <c r="K657" s="129"/>
      <c r="L657" s="129"/>
      <c r="M657" s="129"/>
    </row>
    <row r="658" spans="10:13" x14ac:dyDescent="0.3">
      <c r="J658" s="129"/>
      <c r="K658" s="129"/>
      <c r="L658" s="129"/>
      <c r="M658" s="129"/>
    </row>
    <row r="659" spans="10:13" x14ac:dyDescent="0.3">
      <c r="J659" s="129"/>
      <c r="K659" s="129"/>
      <c r="L659" s="129"/>
      <c r="M659" s="129"/>
    </row>
    <row r="660" spans="10:13" x14ac:dyDescent="0.3">
      <c r="J660" s="129"/>
      <c r="K660" s="129"/>
      <c r="L660" s="129"/>
      <c r="M660" s="129"/>
    </row>
    <row r="661" spans="10:13" x14ac:dyDescent="0.3">
      <c r="J661" s="129"/>
      <c r="K661" s="129"/>
      <c r="L661" s="129"/>
      <c r="M661" s="129"/>
    </row>
    <row r="662" spans="10:13" x14ac:dyDescent="0.3">
      <c r="J662" s="129"/>
      <c r="K662" s="129"/>
      <c r="L662" s="129"/>
      <c r="M662" s="129"/>
    </row>
    <row r="663" spans="10:13" x14ac:dyDescent="0.3">
      <c r="J663" s="129"/>
      <c r="K663" s="129"/>
      <c r="L663" s="129"/>
      <c r="M663" s="129"/>
    </row>
    <row r="664" spans="10:13" x14ac:dyDescent="0.3">
      <c r="J664" s="129"/>
      <c r="K664" s="129"/>
      <c r="L664" s="129"/>
      <c r="M664" s="129"/>
    </row>
    <row r="665" spans="10:13" x14ac:dyDescent="0.3">
      <c r="J665" s="129"/>
      <c r="K665" s="129"/>
      <c r="L665" s="129"/>
      <c r="M665" s="129"/>
    </row>
    <row r="666" spans="10:13" x14ac:dyDescent="0.3">
      <c r="J666" s="129"/>
      <c r="K666" s="129"/>
      <c r="L666" s="129"/>
      <c r="M666" s="129"/>
    </row>
    <row r="667" spans="10:13" x14ac:dyDescent="0.3">
      <c r="J667" s="129"/>
      <c r="K667" s="129"/>
      <c r="L667" s="129"/>
      <c r="M667" s="129"/>
    </row>
    <row r="668" spans="10:13" x14ac:dyDescent="0.3">
      <c r="J668" s="129"/>
      <c r="K668" s="129"/>
      <c r="L668" s="129"/>
      <c r="M668" s="129"/>
    </row>
    <row r="669" spans="10:13" x14ac:dyDescent="0.3">
      <c r="J669" s="129"/>
      <c r="K669" s="129"/>
      <c r="L669" s="129"/>
      <c r="M669" s="129"/>
    </row>
    <row r="670" spans="10:13" x14ac:dyDescent="0.3">
      <c r="J670" s="129"/>
      <c r="K670" s="129"/>
      <c r="L670" s="129"/>
      <c r="M670" s="129"/>
    </row>
    <row r="671" spans="10:13" x14ac:dyDescent="0.3">
      <c r="J671" s="129"/>
      <c r="K671" s="129"/>
      <c r="L671" s="129"/>
      <c r="M671" s="129"/>
    </row>
    <row r="672" spans="10:13" x14ac:dyDescent="0.3">
      <c r="J672" s="129"/>
      <c r="K672" s="129"/>
      <c r="L672" s="129"/>
      <c r="M672" s="129"/>
    </row>
    <row r="673" spans="10:13" x14ac:dyDescent="0.3">
      <c r="J673" s="129"/>
      <c r="K673" s="129"/>
      <c r="L673" s="129"/>
      <c r="M673" s="129"/>
    </row>
    <row r="674" spans="10:13" x14ac:dyDescent="0.3">
      <c r="J674" s="129"/>
      <c r="K674" s="129"/>
      <c r="L674" s="129"/>
      <c r="M674" s="129"/>
    </row>
    <row r="675" spans="10:13" x14ac:dyDescent="0.3">
      <c r="J675" s="129"/>
      <c r="K675" s="129"/>
      <c r="L675" s="129"/>
      <c r="M675" s="129"/>
    </row>
    <row r="676" spans="10:13" x14ac:dyDescent="0.3">
      <c r="J676" s="129"/>
      <c r="K676" s="129"/>
      <c r="L676" s="129"/>
      <c r="M676" s="129"/>
    </row>
    <row r="677" spans="10:13" x14ac:dyDescent="0.3">
      <c r="J677" s="129"/>
      <c r="K677" s="129"/>
      <c r="L677" s="129"/>
      <c r="M677" s="129"/>
    </row>
    <row r="678" spans="10:13" x14ac:dyDescent="0.3">
      <c r="J678" s="129"/>
      <c r="K678" s="129"/>
      <c r="L678" s="129"/>
      <c r="M678" s="129"/>
    </row>
    <row r="679" spans="10:13" x14ac:dyDescent="0.3">
      <c r="J679" s="129"/>
      <c r="K679" s="129"/>
      <c r="L679" s="129"/>
      <c r="M679" s="129"/>
    </row>
    <row r="680" spans="10:13" x14ac:dyDescent="0.3">
      <c r="J680" s="129"/>
      <c r="K680" s="129"/>
      <c r="L680" s="129"/>
      <c r="M680" s="129"/>
    </row>
    <row r="681" spans="10:13" x14ac:dyDescent="0.3">
      <c r="J681" s="129"/>
      <c r="K681" s="129"/>
      <c r="L681" s="129"/>
      <c r="M681" s="129"/>
    </row>
    <row r="682" spans="10:13" x14ac:dyDescent="0.3">
      <c r="J682" s="129"/>
      <c r="K682" s="129"/>
      <c r="L682" s="129"/>
      <c r="M682" s="129"/>
    </row>
    <row r="683" spans="10:13" x14ac:dyDescent="0.3">
      <c r="J683" s="129"/>
      <c r="K683" s="129"/>
      <c r="L683" s="129"/>
      <c r="M683" s="129"/>
    </row>
    <row r="684" spans="10:13" x14ac:dyDescent="0.3">
      <c r="J684" s="129"/>
      <c r="K684" s="129"/>
      <c r="L684" s="129"/>
      <c r="M684" s="129"/>
    </row>
    <row r="685" spans="10:13" x14ac:dyDescent="0.3">
      <c r="J685" s="129"/>
      <c r="K685" s="129"/>
      <c r="L685" s="129"/>
      <c r="M685" s="129"/>
    </row>
    <row r="686" spans="10:13" x14ac:dyDescent="0.3">
      <c r="J686" s="129"/>
      <c r="K686" s="129"/>
      <c r="L686" s="129"/>
      <c r="M686" s="129"/>
    </row>
    <row r="687" spans="10:13" x14ac:dyDescent="0.3">
      <c r="J687" s="129"/>
      <c r="K687" s="129"/>
      <c r="L687" s="129"/>
      <c r="M687" s="129"/>
    </row>
    <row r="688" spans="10:13" x14ac:dyDescent="0.3">
      <c r="J688" s="129"/>
      <c r="K688" s="129"/>
      <c r="L688" s="129"/>
      <c r="M688" s="129"/>
    </row>
    <row r="689" spans="10:13" x14ac:dyDescent="0.3">
      <c r="J689" s="129"/>
      <c r="K689" s="129"/>
      <c r="L689" s="129"/>
      <c r="M689" s="129"/>
    </row>
    <row r="690" spans="10:13" x14ac:dyDescent="0.3">
      <c r="J690" s="129"/>
      <c r="K690" s="129"/>
      <c r="L690" s="129"/>
      <c r="M690" s="129"/>
    </row>
    <row r="691" spans="10:13" x14ac:dyDescent="0.3">
      <c r="J691" s="129"/>
      <c r="K691" s="129"/>
      <c r="L691" s="129"/>
      <c r="M691" s="129"/>
    </row>
    <row r="692" spans="10:13" x14ac:dyDescent="0.3">
      <c r="J692" s="129"/>
      <c r="K692" s="129"/>
      <c r="L692" s="129"/>
      <c r="M692" s="129"/>
    </row>
    <row r="693" spans="10:13" x14ac:dyDescent="0.3">
      <c r="J693" s="129"/>
      <c r="K693" s="129"/>
      <c r="L693" s="129"/>
      <c r="M693" s="129"/>
    </row>
    <row r="694" spans="10:13" x14ac:dyDescent="0.3">
      <c r="J694" s="129"/>
      <c r="K694" s="129"/>
      <c r="L694" s="129"/>
      <c r="M694" s="129"/>
    </row>
    <row r="695" spans="10:13" x14ac:dyDescent="0.3">
      <c r="J695" s="129"/>
      <c r="K695" s="129"/>
      <c r="L695" s="129"/>
      <c r="M695" s="129"/>
    </row>
    <row r="696" spans="10:13" x14ac:dyDescent="0.3">
      <c r="J696" s="129"/>
      <c r="K696" s="129"/>
      <c r="L696" s="129"/>
      <c r="M696" s="129"/>
    </row>
    <row r="697" spans="10:13" x14ac:dyDescent="0.3">
      <c r="J697" s="129"/>
      <c r="K697" s="129"/>
      <c r="L697" s="129"/>
      <c r="M697" s="129"/>
    </row>
    <row r="698" spans="10:13" x14ac:dyDescent="0.3">
      <c r="J698" s="129"/>
      <c r="K698" s="129"/>
      <c r="L698" s="129"/>
      <c r="M698" s="129"/>
    </row>
    <row r="699" spans="10:13" x14ac:dyDescent="0.3">
      <c r="J699" s="129"/>
      <c r="K699" s="129"/>
      <c r="L699" s="129"/>
      <c r="M699" s="129"/>
    </row>
    <row r="700" spans="10:13" x14ac:dyDescent="0.3">
      <c r="J700" s="129"/>
      <c r="K700" s="129"/>
      <c r="L700" s="129"/>
      <c r="M700" s="129"/>
    </row>
    <row r="701" spans="10:13" x14ac:dyDescent="0.3">
      <c r="J701" s="129"/>
      <c r="K701" s="129"/>
      <c r="L701" s="129"/>
      <c r="M701" s="129"/>
    </row>
    <row r="702" spans="10:13" x14ac:dyDescent="0.3">
      <c r="J702" s="129"/>
      <c r="K702" s="129"/>
      <c r="L702" s="129"/>
      <c r="M702" s="129"/>
    </row>
    <row r="703" spans="10:13" x14ac:dyDescent="0.3">
      <c r="J703" s="129"/>
      <c r="K703" s="129"/>
      <c r="L703" s="129"/>
      <c r="M703" s="129"/>
    </row>
    <row r="704" spans="10:13" x14ac:dyDescent="0.3">
      <c r="J704" s="129"/>
      <c r="K704" s="129"/>
      <c r="L704" s="129"/>
      <c r="M704" s="129"/>
    </row>
    <row r="705" spans="10:13" x14ac:dyDescent="0.3">
      <c r="J705" s="129"/>
      <c r="K705" s="129"/>
      <c r="L705" s="129"/>
      <c r="M705" s="129"/>
    </row>
    <row r="706" spans="10:13" x14ac:dyDescent="0.3">
      <c r="J706" s="129"/>
      <c r="K706" s="129"/>
      <c r="L706" s="129"/>
      <c r="M706" s="129"/>
    </row>
    <row r="707" spans="10:13" x14ac:dyDescent="0.3">
      <c r="J707" s="129"/>
      <c r="K707" s="129"/>
      <c r="L707" s="129"/>
      <c r="M707" s="129"/>
    </row>
    <row r="708" spans="10:13" x14ac:dyDescent="0.3">
      <c r="J708" s="129"/>
      <c r="K708" s="129"/>
      <c r="L708" s="129"/>
      <c r="M708" s="129"/>
    </row>
    <row r="709" spans="10:13" x14ac:dyDescent="0.3">
      <c r="J709" s="129"/>
      <c r="K709" s="129"/>
      <c r="L709" s="129"/>
      <c r="M709" s="129"/>
    </row>
    <row r="710" spans="10:13" x14ac:dyDescent="0.3">
      <c r="J710" s="129"/>
      <c r="K710" s="129"/>
      <c r="L710" s="129"/>
      <c r="M710" s="129"/>
    </row>
    <row r="711" spans="10:13" x14ac:dyDescent="0.3">
      <c r="J711" s="129"/>
      <c r="K711" s="129"/>
      <c r="L711" s="129"/>
      <c r="M711" s="129"/>
    </row>
    <row r="712" spans="10:13" x14ac:dyDescent="0.3">
      <c r="J712" s="129"/>
      <c r="K712" s="129"/>
      <c r="L712" s="129"/>
      <c r="M712" s="129"/>
    </row>
    <row r="713" spans="10:13" x14ac:dyDescent="0.3">
      <c r="J713" s="129"/>
      <c r="K713" s="129"/>
      <c r="L713" s="129"/>
      <c r="M713" s="129"/>
    </row>
    <row r="714" spans="10:13" x14ac:dyDescent="0.3">
      <c r="J714" s="129"/>
      <c r="K714" s="129"/>
      <c r="L714" s="129"/>
      <c r="M714" s="129"/>
    </row>
    <row r="715" spans="10:13" x14ac:dyDescent="0.3">
      <c r="J715" s="129"/>
      <c r="K715" s="129"/>
      <c r="L715" s="129"/>
      <c r="M715" s="129"/>
    </row>
    <row r="716" spans="10:13" x14ac:dyDescent="0.3">
      <c r="J716" s="129"/>
      <c r="K716" s="129"/>
      <c r="L716" s="129"/>
      <c r="M716" s="129"/>
    </row>
    <row r="717" spans="10:13" x14ac:dyDescent="0.3">
      <c r="J717" s="129"/>
      <c r="K717" s="129"/>
      <c r="L717" s="129"/>
      <c r="M717" s="129"/>
    </row>
    <row r="718" spans="10:13" x14ac:dyDescent="0.3">
      <c r="J718" s="129"/>
      <c r="K718" s="129"/>
      <c r="L718" s="129"/>
      <c r="M718" s="129"/>
    </row>
    <row r="719" spans="10:13" x14ac:dyDescent="0.3">
      <c r="J719" s="129"/>
      <c r="K719" s="129"/>
      <c r="L719" s="129"/>
      <c r="M719" s="129"/>
    </row>
    <row r="720" spans="10:13" x14ac:dyDescent="0.3">
      <c r="J720" s="129"/>
      <c r="K720" s="129"/>
      <c r="L720" s="129"/>
      <c r="M720" s="129"/>
    </row>
    <row r="721" spans="10:13" x14ac:dyDescent="0.3">
      <c r="J721" s="129"/>
      <c r="K721" s="129"/>
      <c r="L721" s="129"/>
      <c r="M721" s="129"/>
    </row>
    <row r="722" spans="10:13" x14ac:dyDescent="0.3">
      <c r="J722" s="129"/>
      <c r="K722" s="129"/>
      <c r="L722" s="129"/>
      <c r="M722" s="129"/>
    </row>
    <row r="723" spans="10:13" x14ac:dyDescent="0.3">
      <c r="J723" s="129"/>
      <c r="K723" s="129"/>
      <c r="L723" s="129"/>
      <c r="M723" s="129"/>
    </row>
    <row r="724" spans="10:13" x14ac:dyDescent="0.3">
      <c r="J724" s="129"/>
      <c r="K724" s="129"/>
      <c r="L724" s="129"/>
      <c r="M724" s="129"/>
    </row>
    <row r="725" spans="10:13" x14ac:dyDescent="0.3">
      <c r="J725" s="129"/>
      <c r="K725" s="129"/>
      <c r="L725" s="129"/>
      <c r="M725" s="129"/>
    </row>
    <row r="726" spans="10:13" x14ac:dyDescent="0.3">
      <c r="J726" s="129"/>
      <c r="K726" s="129"/>
      <c r="L726" s="129"/>
      <c r="M726" s="129"/>
    </row>
    <row r="727" spans="10:13" x14ac:dyDescent="0.3">
      <c r="J727" s="129"/>
      <c r="K727" s="129"/>
      <c r="L727" s="129"/>
      <c r="M727" s="129"/>
    </row>
    <row r="728" spans="10:13" x14ac:dyDescent="0.3">
      <c r="J728" s="129"/>
      <c r="K728" s="129"/>
      <c r="L728" s="129"/>
      <c r="M728" s="129"/>
    </row>
    <row r="729" spans="10:13" x14ac:dyDescent="0.3">
      <c r="J729" s="129"/>
      <c r="K729" s="129"/>
      <c r="L729" s="129"/>
      <c r="M729" s="129"/>
    </row>
    <row r="730" spans="10:13" x14ac:dyDescent="0.3">
      <c r="J730" s="129"/>
      <c r="K730" s="129"/>
      <c r="L730" s="129"/>
      <c r="M730" s="129"/>
    </row>
    <row r="731" spans="10:13" x14ac:dyDescent="0.3">
      <c r="J731" s="129"/>
      <c r="K731" s="129"/>
      <c r="L731" s="129"/>
      <c r="M731" s="129"/>
    </row>
    <row r="732" spans="10:13" x14ac:dyDescent="0.3">
      <c r="J732" s="129"/>
      <c r="K732" s="129"/>
      <c r="L732" s="129"/>
      <c r="M732" s="129"/>
    </row>
    <row r="733" spans="10:13" x14ac:dyDescent="0.3">
      <c r="J733" s="129"/>
      <c r="K733" s="129"/>
      <c r="L733" s="129"/>
      <c r="M733" s="129"/>
    </row>
    <row r="734" spans="10:13" x14ac:dyDescent="0.3">
      <c r="J734" s="129"/>
      <c r="K734" s="129"/>
      <c r="L734" s="129"/>
      <c r="M734" s="129"/>
    </row>
    <row r="735" spans="10:13" x14ac:dyDescent="0.3">
      <c r="J735" s="129"/>
      <c r="K735" s="129"/>
      <c r="L735" s="129"/>
      <c r="M735" s="129"/>
    </row>
    <row r="736" spans="10:13" x14ac:dyDescent="0.3">
      <c r="J736" s="129"/>
      <c r="K736" s="129"/>
      <c r="L736" s="129"/>
      <c r="M736" s="129"/>
    </row>
    <row r="737" spans="10:13" x14ac:dyDescent="0.3">
      <c r="J737" s="129"/>
      <c r="K737" s="129"/>
      <c r="L737" s="129"/>
      <c r="M737" s="129"/>
    </row>
    <row r="738" spans="10:13" x14ac:dyDescent="0.3">
      <c r="J738" s="129"/>
      <c r="K738" s="129"/>
      <c r="L738" s="129"/>
      <c r="M738" s="129"/>
    </row>
    <row r="739" spans="10:13" x14ac:dyDescent="0.3">
      <c r="J739" s="129"/>
      <c r="K739" s="129"/>
      <c r="L739" s="129"/>
      <c r="M739" s="129"/>
    </row>
    <row r="740" spans="10:13" x14ac:dyDescent="0.3">
      <c r="J740" s="129"/>
      <c r="K740" s="129"/>
      <c r="L740" s="129"/>
      <c r="M740" s="129"/>
    </row>
    <row r="741" spans="10:13" x14ac:dyDescent="0.3">
      <c r="J741" s="129"/>
      <c r="K741" s="129"/>
      <c r="L741" s="129"/>
      <c r="M741" s="129"/>
    </row>
    <row r="742" spans="10:13" x14ac:dyDescent="0.3">
      <c r="J742" s="129"/>
      <c r="K742" s="129"/>
      <c r="L742" s="129"/>
      <c r="M742" s="129"/>
    </row>
    <row r="743" spans="10:13" x14ac:dyDescent="0.3">
      <c r="J743" s="129"/>
      <c r="K743" s="129"/>
      <c r="L743" s="129"/>
      <c r="M743" s="129"/>
    </row>
    <row r="744" spans="10:13" x14ac:dyDescent="0.3">
      <c r="J744" s="129"/>
      <c r="K744" s="129"/>
      <c r="L744" s="129"/>
      <c r="M744" s="129"/>
    </row>
    <row r="745" spans="10:13" x14ac:dyDescent="0.3">
      <c r="J745" s="129"/>
      <c r="K745" s="129"/>
      <c r="L745" s="129"/>
      <c r="M745" s="129"/>
    </row>
    <row r="746" spans="10:13" x14ac:dyDescent="0.3">
      <c r="J746" s="129"/>
      <c r="K746" s="129"/>
      <c r="L746" s="129"/>
      <c r="M746" s="129"/>
    </row>
    <row r="747" spans="10:13" x14ac:dyDescent="0.3">
      <c r="J747" s="129"/>
      <c r="K747" s="129"/>
      <c r="L747" s="129"/>
      <c r="M747" s="129"/>
    </row>
    <row r="748" spans="10:13" x14ac:dyDescent="0.3">
      <c r="J748" s="129"/>
      <c r="K748" s="129"/>
      <c r="L748" s="129"/>
      <c r="M748" s="129"/>
    </row>
    <row r="749" spans="10:13" x14ac:dyDescent="0.3">
      <c r="J749" s="129"/>
      <c r="K749" s="129"/>
      <c r="L749" s="129"/>
      <c r="M749" s="129"/>
    </row>
    <row r="750" spans="10:13" x14ac:dyDescent="0.3">
      <c r="J750" s="129"/>
      <c r="K750" s="129"/>
      <c r="L750" s="129"/>
      <c r="M750" s="129"/>
    </row>
    <row r="751" spans="10:13" x14ac:dyDescent="0.3">
      <c r="J751" s="129"/>
      <c r="K751" s="129"/>
      <c r="L751" s="129"/>
      <c r="M751" s="129"/>
    </row>
    <row r="752" spans="10:13" x14ac:dyDescent="0.3">
      <c r="J752" s="129"/>
      <c r="K752" s="129"/>
      <c r="L752" s="129"/>
      <c r="M752" s="129"/>
    </row>
    <row r="753" spans="10:13" x14ac:dyDescent="0.3">
      <c r="J753" s="129"/>
      <c r="K753" s="129"/>
      <c r="L753" s="129"/>
      <c r="M753" s="129"/>
    </row>
    <row r="754" spans="10:13" x14ac:dyDescent="0.3">
      <c r="J754" s="129"/>
      <c r="K754" s="129"/>
      <c r="L754" s="129"/>
      <c r="M754" s="129"/>
    </row>
    <row r="755" spans="10:13" x14ac:dyDescent="0.3">
      <c r="J755" s="129"/>
      <c r="K755" s="129"/>
      <c r="L755" s="129"/>
      <c r="M755" s="129"/>
    </row>
    <row r="756" spans="10:13" x14ac:dyDescent="0.3">
      <c r="J756" s="129"/>
      <c r="K756" s="129"/>
      <c r="L756" s="129"/>
      <c r="M756" s="129"/>
    </row>
    <row r="757" spans="10:13" x14ac:dyDescent="0.3">
      <c r="J757" s="129"/>
      <c r="K757" s="129"/>
      <c r="L757" s="129"/>
      <c r="M757" s="129"/>
    </row>
    <row r="758" spans="10:13" x14ac:dyDescent="0.3">
      <c r="J758" s="129"/>
      <c r="K758" s="129"/>
      <c r="L758" s="129"/>
      <c r="M758" s="129"/>
    </row>
    <row r="759" spans="10:13" x14ac:dyDescent="0.3">
      <c r="J759" s="129"/>
      <c r="K759" s="129"/>
      <c r="L759" s="129"/>
      <c r="M759" s="129"/>
    </row>
    <row r="760" spans="10:13" x14ac:dyDescent="0.3">
      <c r="J760" s="129"/>
      <c r="K760" s="129"/>
      <c r="L760" s="129"/>
      <c r="M760" s="129"/>
    </row>
    <row r="761" spans="10:13" x14ac:dyDescent="0.3">
      <c r="J761" s="129"/>
      <c r="K761" s="129"/>
      <c r="L761" s="129"/>
      <c r="M761" s="129"/>
    </row>
    <row r="762" spans="10:13" x14ac:dyDescent="0.3">
      <c r="J762" s="129"/>
      <c r="K762" s="129"/>
      <c r="L762" s="129"/>
      <c r="M762" s="129"/>
    </row>
    <row r="763" spans="10:13" x14ac:dyDescent="0.3">
      <c r="J763" s="129"/>
      <c r="K763" s="129"/>
      <c r="L763" s="129"/>
      <c r="M763" s="129"/>
    </row>
    <row r="764" spans="10:13" x14ac:dyDescent="0.3">
      <c r="J764" s="129"/>
      <c r="K764" s="129"/>
      <c r="L764" s="129"/>
      <c r="M764" s="129"/>
    </row>
    <row r="765" spans="10:13" x14ac:dyDescent="0.3">
      <c r="J765" s="129"/>
      <c r="K765" s="129"/>
      <c r="L765" s="129"/>
      <c r="M765" s="129"/>
    </row>
    <row r="766" spans="10:13" x14ac:dyDescent="0.3">
      <c r="J766" s="129"/>
      <c r="K766" s="129"/>
      <c r="L766" s="129"/>
      <c r="M766" s="129"/>
    </row>
    <row r="767" spans="10:13" x14ac:dyDescent="0.3">
      <c r="J767" s="129"/>
      <c r="K767" s="129"/>
      <c r="L767" s="129"/>
      <c r="M767" s="129"/>
    </row>
    <row r="768" spans="10:13" x14ac:dyDescent="0.3">
      <c r="J768" s="129"/>
      <c r="K768" s="129"/>
      <c r="L768" s="129"/>
      <c r="M768" s="129"/>
    </row>
    <row r="769" spans="10:13" x14ac:dyDescent="0.3">
      <c r="J769" s="129"/>
      <c r="K769" s="129"/>
      <c r="L769" s="129"/>
      <c r="M769" s="129"/>
    </row>
    <row r="770" spans="10:13" x14ac:dyDescent="0.3">
      <c r="J770" s="129"/>
      <c r="K770" s="129"/>
      <c r="L770" s="129"/>
      <c r="M770" s="129"/>
    </row>
    <row r="771" spans="10:13" x14ac:dyDescent="0.3">
      <c r="J771" s="129"/>
      <c r="K771" s="129"/>
      <c r="L771" s="129"/>
      <c r="M771" s="129"/>
    </row>
    <row r="772" spans="10:13" x14ac:dyDescent="0.3">
      <c r="J772" s="129"/>
      <c r="K772" s="129"/>
      <c r="L772" s="129"/>
      <c r="M772" s="129"/>
    </row>
    <row r="773" spans="10:13" x14ac:dyDescent="0.3">
      <c r="J773" s="129"/>
      <c r="K773" s="129"/>
      <c r="L773" s="129"/>
      <c r="M773" s="129"/>
    </row>
    <row r="774" spans="10:13" x14ac:dyDescent="0.3">
      <c r="J774" s="129"/>
      <c r="K774" s="129"/>
      <c r="L774" s="129"/>
      <c r="M774" s="129"/>
    </row>
    <row r="775" spans="10:13" x14ac:dyDescent="0.3">
      <c r="J775" s="129"/>
      <c r="K775" s="129"/>
      <c r="L775" s="129"/>
      <c r="M775" s="129"/>
    </row>
    <row r="776" spans="10:13" x14ac:dyDescent="0.3">
      <c r="J776" s="129"/>
      <c r="K776" s="129"/>
      <c r="L776" s="129"/>
      <c r="M776" s="129"/>
    </row>
    <row r="777" spans="10:13" x14ac:dyDescent="0.3">
      <c r="J777" s="129"/>
      <c r="K777" s="129"/>
      <c r="L777" s="129"/>
      <c r="M777" s="129"/>
    </row>
    <row r="778" spans="10:13" x14ac:dyDescent="0.3">
      <c r="J778" s="129"/>
      <c r="K778" s="129"/>
      <c r="L778" s="129"/>
      <c r="M778" s="129"/>
    </row>
    <row r="779" spans="10:13" x14ac:dyDescent="0.3">
      <c r="J779" s="129"/>
      <c r="K779" s="129"/>
      <c r="L779" s="129"/>
      <c r="M779" s="129"/>
    </row>
    <row r="780" spans="10:13" x14ac:dyDescent="0.3">
      <c r="J780" s="129"/>
      <c r="K780" s="129"/>
      <c r="L780" s="129"/>
      <c r="M780" s="129"/>
    </row>
    <row r="781" spans="10:13" x14ac:dyDescent="0.3">
      <c r="J781" s="129"/>
      <c r="K781" s="129"/>
      <c r="L781" s="129"/>
      <c r="M781" s="129"/>
    </row>
    <row r="782" spans="10:13" x14ac:dyDescent="0.3">
      <c r="J782" s="129"/>
      <c r="K782" s="129"/>
      <c r="L782" s="129"/>
      <c r="M782" s="129"/>
    </row>
    <row r="783" spans="10:13" x14ac:dyDescent="0.3">
      <c r="J783" s="129"/>
      <c r="K783" s="129"/>
      <c r="L783" s="129"/>
      <c r="M783" s="129"/>
    </row>
    <row r="784" spans="10:13" x14ac:dyDescent="0.3">
      <c r="J784" s="129"/>
      <c r="K784" s="129"/>
      <c r="L784" s="129"/>
      <c r="M784" s="129"/>
    </row>
    <row r="785" spans="10:13" x14ac:dyDescent="0.3">
      <c r="J785" s="129"/>
      <c r="K785" s="129"/>
      <c r="L785" s="129"/>
      <c r="M785" s="129"/>
    </row>
    <row r="786" spans="10:13" x14ac:dyDescent="0.3">
      <c r="J786" s="129"/>
      <c r="K786" s="129"/>
      <c r="L786" s="129"/>
      <c r="M786" s="129"/>
    </row>
    <row r="787" spans="10:13" x14ac:dyDescent="0.3">
      <c r="J787" s="129"/>
      <c r="K787" s="129"/>
      <c r="L787" s="129"/>
      <c r="M787" s="129"/>
    </row>
    <row r="788" spans="10:13" x14ac:dyDescent="0.3">
      <c r="J788" s="129"/>
      <c r="K788" s="129"/>
      <c r="L788" s="129"/>
      <c r="M788" s="129"/>
    </row>
    <row r="789" spans="10:13" x14ac:dyDescent="0.3">
      <c r="J789" s="129"/>
      <c r="K789" s="129"/>
      <c r="L789" s="129"/>
      <c r="M789" s="129"/>
    </row>
    <row r="790" spans="10:13" x14ac:dyDescent="0.3">
      <c r="J790" s="129"/>
      <c r="K790" s="129"/>
      <c r="L790" s="129"/>
      <c r="M790" s="129"/>
    </row>
    <row r="791" spans="10:13" x14ac:dyDescent="0.3">
      <c r="J791" s="129"/>
      <c r="K791" s="129"/>
      <c r="L791" s="129"/>
      <c r="M791" s="129"/>
    </row>
    <row r="792" spans="10:13" x14ac:dyDescent="0.3">
      <c r="J792" s="129"/>
      <c r="K792" s="129"/>
      <c r="L792" s="129"/>
      <c r="M792" s="129"/>
    </row>
    <row r="793" spans="10:13" x14ac:dyDescent="0.3">
      <c r="J793" s="129"/>
      <c r="K793" s="129"/>
      <c r="L793" s="129"/>
      <c r="M793" s="129"/>
    </row>
    <row r="794" spans="10:13" x14ac:dyDescent="0.3">
      <c r="J794" s="129"/>
      <c r="K794" s="129"/>
      <c r="L794" s="129"/>
      <c r="M794" s="129"/>
    </row>
    <row r="795" spans="10:13" x14ac:dyDescent="0.3">
      <c r="J795" s="129"/>
      <c r="K795" s="129"/>
      <c r="L795" s="129"/>
      <c r="M795" s="129"/>
    </row>
    <row r="796" spans="10:13" x14ac:dyDescent="0.3">
      <c r="J796" s="129"/>
      <c r="K796" s="129"/>
      <c r="L796" s="129"/>
      <c r="M796" s="129"/>
    </row>
    <row r="797" spans="10:13" x14ac:dyDescent="0.3">
      <c r="J797" s="129"/>
      <c r="K797" s="129"/>
      <c r="L797" s="129"/>
      <c r="M797" s="129"/>
    </row>
    <row r="798" spans="10:13" x14ac:dyDescent="0.3">
      <c r="J798" s="129"/>
      <c r="K798" s="129"/>
      <c r="L798" s="129"/>
      <c r="M798" s="129"/>
    </row>
    <row r="799" spans="10:13" x14ac:dyDescent="0.3">
      <c r="J799" s="129"/>
      <c r="K799" s="129"/>
      <c r="L799" s="129"/>
      <c r="M799" s="129"/>
    </row>
    <row r="800" spans="10:13" x14ac:dyDescent="0.3">
      <c r="J800" s="129"/>
      <c r="K800" s="129"/>
      <c r="L800" s="129"/>
      <c r="M800" s="129"/>
    </row>
    <row r="801" spans="10:13" x14ac:dyDescent="0.3">
      <c r="J801" s="129"/>
      <c r="K801" s="129"/>
      <c r="L801" s="129"/>
      <c r="M801" s="129"/>
    </row>
    <row r="802" spans="10:13" x14ac:dyDescent="0.3">
      <c r="J802" s="129"/>
      <c r="K802" s="129"/>
      <c r="L802" s="129"/>
      <c r="M802" s="129"/>
    </row>
    <row r="803" spans="10:13" x14ac:dyDescent="0.3">
      <c r="J803" s="129"/>
      <c r="K803" s="129"/>
      <c r="L803" s="129"/>
      <c r="M803" s="129"/>
    </row>
    <row r="804" spans="10:13" x14ac:dyDescent="0.3">
      <c r="J804" s="129"/>
      <c r="K804" s="129"/>
      <c r="L804" s="129"/>
      <c r="M804" s="129"/>
    </row>
    <row r="805" spans="10:13" x14ac:dyDescent="0.3">
      <c r="J805" s="129"/>
      <c r="K805" s="129"/>
      <c r="L805" s="129"/>
      <c r="M805" s="129"/>
    </row>
    <row r="806" spans="10:13" x14ac:dyDescent="0.3">
      <c r="J806" s="129"/>
      <c r="K806" s="129"/>
      <c r="L806" s="129"/>
      <c r="M806" s="129"/>
    </row>
    <row r="807" spans="10:13" x14ac:dyDescent="0.3">
      <c r="J807" s="129"/>
      <c r="K807" s="129"/>
      <c r="L807" s="129"/>
      <c r="M807" s="129"/>
    </row>
    <row r="808" spans="10:13" x14ac:dyDescent="0.3">
      <c r="J808" s="129"/>
      <c r="K808" s="129"/>
      <c r="L808" s="129"/>
      <c r="M808" s="129"/>
    </row>
    <row r="809" spans="10:13" x14ac:dyDescent="0.3">
      <c r="J809" s="129"/>
      <c r="K809" s="129"/>
      <c r="L809" s="129"/>
      <c r="M809" s="129"/>
    </row>
    <row r="810" spans="10:13" x14ac:dyDescent="0.3">
      <c r="J810" s="129"/>
      <c r="K810" s="129"/>
      <c r="L810" s="129"/>
      <c r="M810" s="129"/>
    </row>
    <row r="811" spans="10:13" x14ac:dyDescent="0.3">
      <c r="J811" s="129"/>
      <c r="K811" s="129"/>
      <c r="L811" s="129"/>
      <c r="M811" s="129"/>
    </row>
    <row r="812" spans="10:13" x14ac:dyDescent="0.3">
      <c r="J812" s="129"/>
      <c r="K812" s="129"/>
      <c r="L812" s="129"/>
      <c r="M812" s="129"/>
    </row>
    <row r="813" spans="10:13" x14ac:dyDescent="0.3">
      <c r="J813" s="129"/>
      <c r="K813" s="129"/>
      <c r="L813" s="129"/>
      <c r="M813" s="129"/>
    </row>
    <row r="814" spans="10:13" x14ac:dyDescent="0.3">
      <c r="J814" s="129"/>
      <c r="K814" s="129"/>
      <c r="L814" s="129"/>
      <c r="M814" s="129"/>
    </row>
    <row r="815" spans="10:13" x14ac:dyDescent="0.3">
      <c r="J815" s="129"/>
      <c r="K815" s="129"/>
      <c r="L815" s="129"/>
      <c r="M815" s="129"/>
    </row>
    <row r="816" spans="10:13" x14ac:dyDescent="0.3">
      <c r="J816" s="129"/>
      <c r="K816" s="129"/>
      <c r="L816" s="129"/>
      <c r="M816" s="129"/>
    </row>
    <row r="817" spans="10:13" x14ac:dyDescent="0.3">
      <c r="J817" s="129"/>
      <c r="K817" s="129"/>
      <c r="L817" s="129"/>
      <c r="M817" s="129"/>
    </row>
    <row r="818" spans="10:13" x14ac:dyDescent="0.3">
      <c r="J818" s="129"/>
      <c r="K818" s="129"/>
      <c r="L818" s="129"/>
      <c r="M818" s="129"/>
    </row>
    <row r="819" spans="10:13" x14ac:dyDescent="0.3">
      <c r="J819" s="129"/>
      <c r="K819" s="129"/>
      <c r="L819" s="129"/>
      <c r="M819" s="129"/>
    </row>
    <row r="820" spans="10:13" x14ac:dyDescent="0.3">
      <c r="J820" s="129"/>
      <c r="K820" s="129"/>
      <c r="L820" s="129"/>
      <c r="M820" s="129"/>
    </row>
    <row r="821" spans="10:13" x14ac:dyDescent="0.3">
      <c r="J821" s="129"/>
      <c r="K821" s="129"/>
      <c r="L821" s="129"/>
      <c r="M821" s="129"/>
    </row>
    <row r="822" spans="10:13" x14ac:dyDescent="0.3">
      <c r="J822" s="129"/>
      <c r="K822" s="129"/>
      <c r="L822" s="129"/>
      <c r="M822" s="129"/>
    </row>
    <row r="823" spans="10:13" x14ac:dyDescent="0.3">
      <c r="J823" s="129"/>
      <c r="K823" s="129"/>
      <c r="L823" s="129"/>
      <c r="M823" s="129"/>
    </row>
    <row r="824" spans="10:13" x14ac:dyDescent="0.3">
      <c r="J824" s="129"/>
      <c r="K824" s="129"/>
      <c r="L824" s="129"/>
      <c r="M824" s="129"/>
    </row>
    <row r="825" spans="10:13" x14ac:dyDescent="0.3">
      <c r="J825" s="129"/>
      <c r="K825" s="129"/>
      <c r="L825" s="129"/>
      <c r="M825" s="129"/>
    </row>
    <row r="826" spans="10:13" x14ac:dyDescent="0.3">
      <c r="J826" s="129"/>
      <c r="K826" s="129"/>
      <c r="L826" s="129"/>
      <c r="M826" s="129"/>
    </row>
    <row r="827" spans="10:13" x14ac:dyDescent="0.3">
      <c r="J827" s="129"/>
      <c r="K827" s="129"/>
      <c r="L827" s="129"/>
      <c r="M827" s="129"/>
    </row>
    <row r="828" spans="10:13" x14ac:dyDescent="0.3">
      <c r="J828" s="129"/>
      <c r="K828" s="129"/>
      <c r="L828" s="129"/>
      <c r="M828" s="129"/>
    </row>
    <row r="829" spans="10:13" x14ac:dyDescent="0.3">
      <c r="J829" s="129"/>
      <c r="K829" s="129"/>
      <c r="L829" s="129"/>
      <c r="M829" s="129"/>
    </row>
    <row r="830" spans="10:13" x14ac:dyDescent="0.3">
      <c r="J830" s="129"/>
      <c r="K830" s="129"/>
      <c r="L830" s="129"/>
      <c r="M830" s="129"/>
    </row>
    <row r="831" spans="10:13" x14ac:dyDescent="0.3">
      <c r="J831" s="129"/>
      <c r="K831" s="129"/>
      <c r="L831" s="129"/>
      <c r="M831" s="129"/>
    </row>
    <row r="832" spans="10:13" x14ac:dyDescent="0.3">
      <c r="J832" s="129"/>
      <c r="K832" s="129"/>
      <c r="L832" s="129"/>
      <c r="M832" s="129"/>
    </row>
    <row r="833" spans="10:13" x14ac:dyDescent="0.3">
      <c r="J833" s="129"/>
      <c r="K833" s="129"/>
      <c r="L833" s="129"/>
      <c r="M833" s="129"/>
    </row>
    <row r="834" spans="10:13" x14ac:dyDescent="0.3">
      <c r="J834" s="129"/>
      <c r="K834" s="129"/>
      <c r="L834" s="129"/>
      <c r="M834" s="129"/>
    </row>
    <row r="835" spans="10:13" x14ac:dyDescent="0.3">
      <c r="J835" s="129"/>
      <c r="K835" s="129"/>
      <c r="L835" s="129"/>
      <c r="M835" s="129"/>
    </row>
    <row r="836" spans="10:13" x14ac:dyDescent="0.3">
      <c r="J836" s="129"/>
      <c r="K836" s="129"/>
      <c r="L836" s="129"/>
      <c r="M836" s="129"/>
    </row>
    <row r="837" spans="10:13" x14ac:dyDescent="0.3">
      <c r="J837" s="129"/>
      <c r="K837" s="129"/>
      <c r="L837" s="129"/>
      <c r="M837" s="129"/>
    </row>
    <row r="838" spans="10:13" x14ac:dyDescent="0.3">
      <c r="J838" s="129"/>
      <c r="K838" s="129"/>
      <c r="L838" s="129"/>
      <c r="M838" s="129"/>
    </row>
    <row r="839" spans="10:13" x14ac:dyDescent="0.3">
      <c r="J839" s="129"/>
      <c r="K839" s="129"/>
      <c r="L839" s="129"/>
      <c r="M839" s="129"/>
    </row>
    <row r="840" spans="10:13" x14ac:dyDescent="0.3">
      <c r="J840" s="129"/>
      <c r="K840" s="129"/>
      <c r="L840" s="129"/>
      <c r="M840" s="129"/>
    </row>
    <row r="841" spans="10:13" x14ac:dyDescent="0.3">
      <c r="J841" s="129"/>
      <c r="K841" s="129"/>
      <c r="L841" s="129"/>
      <c r="M841" s="129"/>
    </row>
    <row r="842" spans="10:13" x14ac:dyDescent="0.3">
      <c r="J842" s="129"/>
      <c r="K842" s="129"/>
      <c r="L842" s="129"/>
      <c r="M842" s="129"/>
    </row>
    <row r="843" spans="10:13" x14ac:dyDescent="0.3">
      <c r="J843" s="129"/>
      <c r="K843" s="129"/>
      <c r="L843" s="129"/>
      <c r="M843" s="129"/>
    </row>
    <row r="844" spans="10:13" x14ac:dyDescent="0.3">
      <c r="J844" s="129"/>
      <c r="K844" s="129"/>
      <c r="L844" s="129"/>
      <c r="M844" s="129"/>
    </row>
    <row r="845" spans="10:13" x14ac:dyDescent="0.3">
      <c r="J845" s="129"/>
      <c r="K845" s="129"/>
      <c r="L845" s="129"/>
      <c r="M845" s="129"/>
    </row>
    <row r="846" spans="10:13" x14ac:dyDescent="0.3">
      <c r="J846" s="129"/>
      <c r="K846" s="129"/>
      <c r="L846" s="129"/>
      <c r="M846" s="129"/>
    </row>
    <row r="847" spans="10:13" x14ac:dyDescent="0.3">
      <c r="J847" s="129"/>
      <c r="K847" s="129"/>
      <c r="L847" s="129"/>
      <c r="M847" s="129"/>
    </row>
    <row r="848" spans="10:13" x14ac:dyDescent="0.3">
      <c r="J848" s="129"/>
      <c r="K848" s="129"/>
      <c r="L848" s="129"/>
      <c r="M848" s="129"/>
    </row>
    <row r="849" spans="10:13" x14ac:dyDescent="0.3">
      <c r="J849" s="129"/>
      <c r="K849" s="129"/>
      <c r="L849" s="129"/>
      <c r="M849" s="129"/>
    </row>
    <row r="850" spans="10:13" x14ac:dyDescent="0.3">
      <c r="J850" s="129"/>
      <c r="K850" s="129"/>
      <c r="L850" s="129"/>
      <c r="M850" s="129"/>
    </row>
    <row r="851" spans="10:13" x14ac:dyDescent="0.3">
      <c r="J851" s="129"/>
      <c r="K851" s="129"/>
      <c r="L851" s="129"/>
      <c r="M851" s="129"/>
    </row>
    <row r="852" spans="10:13" x14ac:dyDescent="0.3">
      <c r="J852" s="129"/>
      <c r="K852" s="129"/>
      <c r="L852" s="129"/>
      <c r="M852" s="129"/>
    </row>
    <row r="853" spans="10:13" x14ac:dyDescent="0.3">
      <c r="J853" s="129"/>
      <c r="K853" s="129"/>
      <c r="L853" s="129"/>
      <c r="M853" s="129"/>
    </row>
    <row r="854" spans="10:13" x14ac:dyDescent="0.3">
      <c r="J854" s="129"/>
      <c r="K854" s="129"/>
      <c r="L854" s="129"/>
      <c r="M854" s="129"/>
    </row>
    <row r="855" spans="10:13" x14ac:dyDescent="0.3">
      <c r="J855" s="129"/>
      <c r="K855" s="129"/>
      <c r="L855" s="129"/>
      <c r="M855" s="129"/>
    </row>
    <row r="856" spans="10:13" x14ac:dyDescent="0.3">
      <c r="J856" s="129"/>
      <c r="K856" s="129"/>
      <c r="L856" s="129"/>
      <c r="M856" s="129"/>
    </row>
    <row r="857" spans="10:13" x14ac:dyDescent="0.3">
      <c r="J857" s="129"/>
      <c r="K857" s="129"/>
      <c r="L857" s="129"/>
      <c r="M857" s="129"/>
    </row>
    <row r="858" spans="10:13" x14ac:dyDescent="0.3">
      <c r="J858" s="129"/>
      <c r="K858" s="129"/>
      <c r="L858" s="129"/>
      <c r="M858" s="129"/>
    </row>
    <row r="859" spans="10:13" x14ac:dyDescent="0.3">
      <c r="J859" s="129"/>
      <c r="K859" s="129"/>
      <c r="L859" s="129"/>
      <c r="M859" s="129"/>
    </row>
    <row r="860" spans="10:13" x14ac:dyDescent="0.3">
      <c r="J860" s="129"/>
      <c r="K860" s="129"/>
      <c r="L860" s="129"/>
      <c r="M860" s="129"/>
    </row>
    <row r="861" spans="10:13" x14ac:dyDescent="0.3">
      <c r="J861" s="129"/>
      <c r="K861" s="129"/>
      <c r="L861" s="129"/>
      <c r="M861" s="129"/>
    </row>
    <row r="862" spans="10:13" x14ac:dyDescent="0.3">
      <c r="J862" s="129"/>
      <c r="K862" s="129"/>
      <c r="L862" s="129"/>
      <c r="M862" s="129"/>
    </row>
    <row r="863" spans="10:13" x14ac:dyDescent="0.3">
      <c r="J863" s="129"/>
      <c r="K863" s="129"/>
      <c r="L863" s="129"/>
      <c r="M863" s="129"/>
    </row>
    <row r="864" spans="10:13" x14ac:dyDescent="0.3">
      <c r="J864" s="129"/>
      <c r="K864" s="129"/>
      <c r="L864" s="129"/>
      <c r="M864" s="129"/>
    </row>
    <row r="865" spans="10:13" x14ac:dyDescent="0.3">
      <c r="J865" s="129"/>
      <c r="K865" s="129"/>
      <c r="L865" s="129"/>
      <c r="M865" s="129"/>
    </row>
    <row r="866" spans="10:13" x14ac:dyDescent="0.3">
      <c r="J866" s="129"/>
      <c r="K866" s="129"/>
      <c r="L866" s="129"/>
      <c r="M866" s="129"/>
    </row>
    <row r="867" spans="10:13" x14ac:dyDescent="0.3">
      <c r="J867" s="129"/>
      <c r="K867" s="129"/>
      <c r="L867" s="129"/>
      <c r="M867" s="129"/>
    </row>
    <row r="868" spans="10:13" x14ac:dyDescent="0.3">
      <c r="J868" s="129"/>
      <c r="K868" s="129"/>
      <c r="L868" s="129"/>
      <c r="M868" s="129"/>
    </row>
    <row r="869" spans="10:13" x14ac:dyDescent="0.3">
      <c r="J869" s="129"/>
      <c r="K869" s="129"/>
      <c r="L869" s="129"/>
      <c r="M869" s="129"/>
    </row>
    <row r="870" spans="10:13" x14ac:dyDescent="0.3">
      <c r="J870" s="129"/>
      <c r="K870" s="129"/>
      <c r="L870" s="129"/>
      <c r="M870" s="129"/>
    </row>
    <row r="871" spans="10:13" x14ac:dyDescent="0.3">
      <c r="J871" s="129"/>
      <c r="K871" s="129"/>
      <c r="L871" s="129"/>
      <c r="M871" s="129"/>
    </row>
    <row r="872" spans="10:13" x14ac:dyDescent="0.3">
      <c r="J872" s="129"/>
      <c r="K872" s="129"/>
      <c r="L872" s="129"/>
      <c r="M872" s="129"/>
    </row>
    <row r="873" spans="10:13" x14ac:dyDescent="0.3">
      <c r="J873" s="129"/>
      <c r="K873" s="129"/>
      <c r="L873" s="129"/>
      <c r="M873" s="129"/>
    </row>
    <row r="874" spans="10:13" x14ac:dyDescent="0.3">
      <c r="J874" s="129"/>
      <c r="K874" s="129"/>
      <c r="L874" s="129"/>
      <c r="M874" s="129"/>
    </row>
    <row r="875" spans="10:13" x14ac:dyDescent="0.3">
      <c r="J875" s="129"/>
      <c r="K875" s="129"/>
      <c r="L875" s="129"/>
      <c r="M875" s="129"/>
    </row>
    <row r="876" spans="10:13" x14ac:dyDescent="0.3">
      <c r="J876" s="129"/>
      <c r="K876" s="129"/>
      <c r="L876" s="129"/>
      <c r="M876" s="129"/>
    </row>
    <row r="877" spans="10:13" x14ac:dyDescent="0.3">
      <c r="J877" s="129"/>
      <c r="K877" s="129"/>
      <c r="L877" s="129"/>
      <c r="M877" s="129"/>
    </row>
    <row r="878" spans="10:13" x14ac:dyDescent="0.3">
      <c r="J878" s="129"/>
      <c r="K878" s="129"/>
      <c r="L878" s="129"/>
      <c r="M878" s="129"/>
    </row>
    <row r="879" spans="10:13" x14ac:dyDescent="0.3">
      <c r="J879" s="129"/>
      <c r="K879" s="129"/>
      <c r="L879" s="129"/>
      <c r="M879" s="129"/>
    </row>
    <row r="880" spans="10:13" x14ac:dyDescent="0.3">
      <c r="J880" s="129"/>
      <c r="K880" s="129"/>
      <c r="L880" s="129"/>
      <c r="M880" s="129"/>
    </row>
    <row r="881" spans="10:13" x14ac:dyDescent="0.3">
      <c r="J881" s="129"/>
      <c r="K881" s="129"/>
      <c r="L881" s="129"/>
      <c r="M881" s="129"/>
    </row>
    <row r="882" spans="10:13" x14ac:dyDescent="0.3">
      <c r="J882" s="129"/>
      <c r="K882" s="129"/>
      <c r="L882" s="129"/>
      <c r="M882" s="129"/>
    </row>
    <row r="883" spans="10:13" x14ac:dyDescent="0.3">
      <c r="J883" s="129"/>
      <c r="K883" s="129"/>
      <c r="L883" s="129"/>
      <c r="M883" s="129"/>
    </row>
    <row r="884" spans="10:13" x14ac:dyDescent="0.3">
      <c r="J884" s="129"/>
      <c r="K884" s="129"/>
      <c r="L884" s="129"/>
      <c r="M884" s="129"/>
    </row>
    <row r="885" spans="10:13" x14ac:dyDescent="0.3">
      <c r="J885" s="129"/>
      <c r="K885" s="129"/>
      <c r="L885" s="129"/>
      <c r="M885" s="129"/>
    </row>
    <row r="886" spans="10:13" x14ac:dyDescent="0.3">
      <c r="J886" s="129"/>
      <c r="K886" s="129"/>
      <c r="L886" s="129"/>
      <c r="M886" s="129"/>
    </row>
    <row r="887" spans="10:13" x14ac:dyDescent="0.3">
      <c r="J887" s="129"/>
      <c r="K887" s="129"/>
      <c r="L887" s="129"/>
      <c r="M887" s="129"/>
    </row>
    <row r="888" spans="10:13" x14ac:dyDescent="0.3">
      <c r="J888" s="129"/>
      <c r="K888" s="129"/>
      <c r="L888" s="129"/>
      <c r="M888" s="129"/>
    </row>
    <row r="889" spans="10:13" x14ac:dyDescent="0.3">
      <c r="J889" s="129"/>
      <c r="K889" s="129"/>
      <c r="L889" s="129"/>
      <c r="M889" s="129"/>
    </row>
    <row r="890" spans="10:13" x14ac:dyDescent="0.3">
      <c r="J890" s="129"/>
      <c r="K890" s="129"/>
      <c r="L890" s="129"/>
      <c r="M890" s="129"/>
    </row>
    <row r="891" spans="10:13" x14ac:dyDescent="0.3">
      <c r="J891" s="129"/>
      <c r="K891" s="129"/>
      <c r="L891" s="129"/>
      <c r="M891" s="129"/>
    </row>
    <row r="892" spans="10:13" x14ac:dyDescent="0.3">
      <c r="J892" s="129"/>
      <c r="K892" s="129"/>
      <c r="L892" s="129"/>
      <c r="M892" s="129"/>
    </row>
    <row r="893" spans="10:13" x14ac:dyDescent="0.3">
      <c r="J893" s="129"/>
      <c r="K893" s="129"/>
      <c r="L893" s="129"/>
      <c r="M893" s="129"/>
    </row>
    <row r="894" spans="10:13" x14ac:dyDescent="0.3">
      <c r="J894" s="129"/>
      <c r="K894" s="129"/>
      <c r="L894" s="129"/>
      <c r="M894" s="129"/>
    </row>
    <row r="895" spans="10:13" x14ac:dyDescent="0.3">
      <c r="J895" s="129"/>
      <c r="K895" s="129"/>
      <c r="L895" s="129"/>
      <c r="M895" s="129"/>
    </row>
    <row r="896" spans="10:13" x14ac:dyDescent="0.3">
      <c r="J896" s="129"/>
      <c r="K896" s="129"/>
      <c r="L896" s="129"/>
      <c r="M896" s="129"/>
    </row>
    <row r="897" spans="10:13" x14ac:dyDescent="0.3">
      <c r="J897" s="129"/>
      <c r="K897" s="129"/>
      <c r="L897" s="129"/>
      <c r="M897" s="129"/>
    </row>
    <row r="898" spans="10:13" x14ac:dyDescent="0.3">
      <c r="J898" s="129"/>
      <c r="K898" s="129"/>
      <c r="L898" s="129"/>
      <c r="M898" s="129"/>
    </row>
    <row r="899" spans="10:13" x14ac:dyDescent="0.3">
      <c r="J899" s="129"/>
      <c r="K899" s="129"/>
      <c r="L899" s="129"/>
      <c r="M899" s="129"/>
    </row>
    <row r="900" spans="10:13" x14ac:dyDescent="0.3">
      <c r="J900" s="129"/>
      <c r="K900" s="129"/>
      <c r="L900" s="129"/>
      <c r="M900" s="129"/>
    </row>
    <row r="901" spans="10:13" x14ac:dyDescent="0.3">
      <c r="J901" s="129"/>
      <c r="K901" s="129"/>
      <c r="L901" s="129"/>
      <c r="M901" s="129"/>
    </row>
    <row r="902" spans="10:13" x14ac:dyDescent="0.3">
      <c r="J902" s="129"/>
      <c r="K902" s="129"/>
      <c r="L902" s="129"/>
      <c r="M902" s="129"/>
    </row>
    <row r="903" spans="10:13" x14ac:dyDescent="0.3">
      <c r="J903" s="129"/>
      <c r="K903" s="129"/>
      <c r="L903" s="129"/>
      <c r="M903" s="129"/>
    </row>
    <row r="904" spans="10:13" x14ac:dyDescent="0.3">
      <c r="J904" s="129"/>
      <c r="K904" s="129"/>
      <c r="L904" s="129"/>
      <c r="M904" s="129"/>
    </row>
    <row r="905" spans="10:13" x14ac:dyDescent="0.3">
      <c r="J905" s="129"/>
      <c r="K905" s="129"/>
      <c r="L905" s="129"/>
      <c r="M905" s="129"/>
    </row>
    <row r="906" spans="10:13" x14ac:dyDescent="0.3">
      <c r="J906" s="129"/>
      <c r="K906" s="129"/>
      <c r="L906" s="129"/>
      <c r="M906" s="129"/>
    </row>
    <row r="907" spans="10:13" x14ac:dyDescent="0.3">
      <c r="J907" s="129"/>
      <c r="K907" s="129"/>
      <c r="L907" s="129"/>
      <c r="M907" s="129"/>
    </row>
    <row r="908" spans="10:13" x14ac:dyDescent="0.3">
      <c r="J908" s="129"/>
      <c r="K908" s="129"/>
      <c r="L908" s="129"/>
      <c r="M908" s="129"/>
    </row>
    <row r="909" spans="10:13" x14ac:dyDescent="0.3">
      <c r="J909" s="129"/>
      <c r="K909" s="129"/>
      <c r="L909" s="129"/>
      <c r="M909" s="129"/>
    </row>
    <row r="910" spans="10:13" x14ac:dyDescent="0.3">
      <c r="J910" s="129"/>
      <c r="K910" s="129"/>
      <c r="L910" s="129"/>
      <c r="M910" s="129"/>
    </row>
    <row r="911" spans="10:13" x14ac:dyDescent="0.3">
      <c r="J911" s="129"/>
      <c r="K911" s="129"/>
      <c r="L911" s="129"/>
      <c r="M911" s="129"/>
    </row>
    <row r="912" spans="10:13" x14ac:dyDescent="0.3">
      <c r="J912" s="129"/>
      <c r="K912" s="129"/>
      <c r="L912" s="129"/>
      <c r="M912" s="129"/>
    </row>
    <row r="913" spans="10:13" x14ac:dyDescent="0.3">
      <c r="J913" s="129"/>
      <c r="K913" s="129"/>
      <c r="L913" s="129"/>
      <c r="M913" s="129"/>
    </row>
    <row r="914" spans="10:13" x14ac:dyDescent="0.3">
      <c r="J914" s="129"/>
      <c r="K914" s="129"/>
      <c r="L914" s="129"/>
      <c r="M914" s="129"/>
    </row>
    <row r="915" spans="10:13" x14ac:dyDescent="0.3">
      <c r="J915" s="129"/>
      <c r="K915" s="129"/>
      <c r="L915" s="129"/>
      <c r="M915" s="129"/>
    </row>
    <row r="916" spans="10:13" x14ac:dyDescent="0.3">
      <c r="J916" s="129"/>
      <c r="K916" s="129"/>
      <c r="L916" s="129"/>
      <c r="M916" s="129"/>
    </row>
    <row r="917" spans="10:13" x14ac:dyDescent="0.3">
      <c r="J917" s="129"/>
      <c r="K917" s="129"/>
      <c r="L917" s="129"/>
      <c r="M917" s="129"/>
    </row>
    <row r="918" spans="10:13" x14ac:dyDescent="0.3">
      <c r="J918" s="129"/>
      <c r="K918" s="129"/>
      <c r="L918" s="129"/>
      <c r="M918" s="129"/>
    </row>
    <row r="919" spans="10:13" x14ac:dyDescent="0.3">
      <c r="J919" s="129"/>
      <c r="K919" s="129"/>
      <c r="L919" s="129"/>
      <c r="M919" s="129"/>
    </row>
    <row r="920" spans="10:13" x14ac:dyDescent="0.3">
      <c r="J920" s="129"/>
      <c r="K920" s="129"/>
      <c r="L920" s="129"/>
      <c r="M920" s="129"/>
    </row>
    <row r="921" spans="10:13" x14ac:dyDescent="0.3">
      <c r="J921" s="129"/>
      <c r="K921" s="129"/>
      <c r="L921" s="129"/>
      <c r="M921" s="129"/>
    </row>
    <row r="922" spans="10:13" x14ac:dyDescent="0.3">
      <c r="J922" s="129"/>
      <c r="K922" s="129"/>
      <c r="L922" s="129"/>
      <c r="M922" s="129"/>
    </row>
    <row r="923" spans="10:13" x14ac:dyDescent="0.3">
      <c r="J923" s="129"/>
      <c r="K923" s="129"/>
      <c r="L923" s="129"/>
      <c r="M923" s="129"/>
    </row>
    <row r="924" spans="10:13" x14ac:dyDescent="0.3">
      <c r="J924" s="129"/>
      <c r="K924" s="129"/>
      <c r="L924" s="129"/>
      <c r="M924" s="129"/>
    </row>
    <row r="925" spans="10:13" x14ac:dyDescent="0.3">
      <c r="J925" s="129"/>
      <c r="K925" s="129"/>
      <c r="L925" s="129"/>
      <c r="M925" s="129"/>
    </row>
    <row r="926" spans="10:13" x14ac:dyDescent="0.3">
      <c r="J926" s="129"/>
      <c r="K926" s="129"/>
      <c r="L926" s="129"/>
      <c r="M926" s="129"/>
    </row>
    <row r="927" spans="10:13" x14ac:dyDescent="0.3">
      <c r="J927" s="129"/>
      <c r="K927" s="129"/>
      <c r="L927" s="129"/>
      <c r="M927" s="129"/>
    </row>
    <row r="928" spans="10:13" x14ac:dyDescent="0.3">
      <c r="J928" s="129"/>
      <c r="K928" s="129"/>
      <c r="L928" s="129"/>
      <c r="M928" s="129"/>
    </row>
    <row r="929" spans="10:13" x14ac:dyDescent="0.3">
      <c r="J929" s="129"/>
      <c r="K929" s="129"/>
      <c r="L929" s="129"/>
      <c r="M929" s="129"/>
    </row>
    <row r="930" spans="10:13" x14ac:dyDescent="0.3">
      <c r="J930" s="129"/>
      <c r="K930" s="129"/>
      <c r="L930" s="129"/>
      <c r="M930" s="129"/>
    </row>
    <row r="931" spans="10:13" x14ac:dyDescent="0.3">
      <c r="J931" s="129"/>
      <c r="K931" s="129"/>
      <c r="L931" s="129"/>
      <c r="M931" s="129"/>
    </row>
    <row r="932" spans="10:13" x14ac:dyDescent="0.3">
      <c r="J932" s="129"/>
      <c r="K932" s="129"/>
      <c r="L932" s="129"/>
      <c r="M932" s="129"/>
    </row>
    <row r="933" spans="10:13" x14ac:dyDescent="0.3">
      <c r="J933" s="129"/>
      <c r="K933" s="129"/>
      <c r="L933" s="129"/>
      <c r="M933" s="129"/>
    </row>
    <row r="934" spans="10:13" x14ac:dyDescent="0.3">
      <c r="J934" s="129"/>
      <c r="K934" s="129"/>
      <c r="L934" s="129"/>
      <c r="M934" s="129"/>
    </row>
    <row r="935" spans="10:13" x14ac:dyDescent="0.3">
      <c r="J935" s="129"/>
      <c r="K935" s="129"/>
      <c r="L935" s="129"/>
      <c r="M935" s="129"/>
    </row>
    <row r="936" spans="10:13" x14ac:dyDescent="0.3">
      <c r="J936" s="129"/>
      <c r="K936" s="129"/>
      <c r="L936" s="129"/>
      <c r="M936" s="129"/>
    </row>
    <row r="937" spans="10:13" x14ac:dyDescent="0.3">
      <c r="J937" s="129"/>
      <c r="K937" s="129"/>
      <c r="L937" s="129"/>
      <c r="M937" s="129"/>
    </row>
    <row r="938" spans="10:13" x14ac:dyDescent="0.3">
      <c r="J938" s="129"/>
      <c r="K938" s="129"/>
      <c r="L938" s="129"/>
      <c r="M938" s="129"/>
    </row>
    <row r="939" spans="10:13" x14ac:dyDescent="0.3">
      <c r="J939" s="129"/>
      <c r="K939" s="129"/>
      <c r="L939" s="129"/>
      <c r="M939" s="129"/>
    </row>
    <row r="940" spans="10:13" x14ac:dyDescent="0.3">
      <c r="J940" s="129"/>
      <c r="K940" s="129"/>
      <c r="L940" s="129"/>
      <c r="M940" s="129"/>
    </row>
    <row r="941" spans="10:13" x14ac:dyDescent="0.3">
      <c r="J941" s="129"/>
      <c r="K941" s="129"/>
      <c r="L941" s="129"/>
      <c r="M941" s="129"/>
    </row>
    <row r="942" spans="10:13" x14ac:dyDescent="0.3">
      <c r="J942" s="129"/>
      <c r="K942" s="129"/>
      <c r="L942" s="129"/>
      <c r="M942" s="129"/>
    </row>
    <row r="943" spans="10:13" x14ac:dyDescent="0.3">
      <c r="J943" s="129"/>
      <c r="K943" s="129"/>
      <c r="L943" s="129"/>
      <c r="M943" s="129"/>
    </row>
    <row r="944" spans="10:13" x14ac:dyDescent="0.3">
      <c r="J944" s="129"/>
      <c r="K944" s="129"/>
      <c r="L944" s="129"/>
      <c r="M944" s="129"/>
    </row>
    <row r="945" spans="10:13" x14ac:dyDescent="0.3">
      <c r="J945" s="129"/>
      <c r="K945" s="129"/>
      <c r="L945" s="129"/>
      <c r="M945" s="129"/>
    </row>
    <row r="946" spans="10:13" x14ac:dyDescent="0.3">
      <c r="J946" s="129"/>
      <c r="K946" s="129"/>
      <c r="L946" s="129"/>
      <c r="M946" s="129"/>
    </row>
    <row r="947" spans="10:13" x14ac:dyDescent="0.3">
      <c r="J947" s="129"/>
      <c r="K947" s="129"/>
      <c r="L947" s="129"/>
      <c r="M947" s="129"/>
    </row>
    <row r="948" spans="10:13" x14ac:dyDescent="0.3">
      <c r="J948" s="129"/>
      <c r="K948" s="129"/>
      <c r="L948" s="129"/>
      <c r="M948" s="129"/>
    </row>
    <row r="949" spans="10:13" x14ac:dyDescent="0.3">
      <c r="J949" s="129"/>
      <c r="K949" s="129"/>
      <c r="L949" s="129"/>
      <c r="M949" s="129"/>
    </row>
    <row r="950" spans="10:13" x14ac:dyDescent="0.3">
      <c r="J950" s="129"/>
      <c r="K950" s="129"/>
      <c r="L950" s="129"/>
      <c r="M950" s="129"/>
    </row>
    <row r="951" spans="10:13" x14ac:dyDescent="0.3">
      <c r="J951" s="129"/>
      <c r="K951" s="129"/>
      <c r="L951" s="129"/>
      <c r="M951" s="129"/>
    </row>
    <row r="952" spans="10:13" x14ac:dyDescent="0.3">
      <c r="J952" s="129"/>
      <c r="K952" s="129"/>
      <c r="L952" s="129"/>
      <c r="M952" s="129"/>
    </row>
    <row r="953" spans="10:13" x14ac:dyDescent="0.3">
      <c r="J953" s="129"/>
      <c r="K953" s="129"/>
      <c r="L953" s="129"/>
      <c r="M953" s="129"/>
    </row>
    <row r="954" spans="10:13" x14ac:dyDescent="0.3">
      <c r="J954" s="129"/>
      <c r="K954" s="129"/>
      <c r="L954" s="129"/>
      <c r="M954" s="129"/>
    </row>
    <row r="955" spans="10:13" x14ac:dyDescent="0.3">
      <c r="J955" s="129"/>
      <c r="K955" s="129"/>
      <c r="L955" s="129"/>
      <c r="M955" s="129"/>
    </row>
    <row r="956" spans="10:13" x14ac:dyDescent="0.3">
      <c r="J956" s="129"/>
      <c r="K956" s="129"/>
      <c r="L956" s="129"/>
      <c r="M956" s="129"/>
    </row>
    <row r="957" spans="10:13" x14ac:dyDescent="0.3">
      <c r="J957" s="129"/>
      <c r="K957" s="129"/>
      <c r="L957" s="129"/>
      <c r="M957" s="129"/>
    </row>
    <row r="958" spans="10:13" x14ac:dyDescent="0.3">
      <c r="J958" s="129"/>
      <c r="K958" s="129"/>
      <c r="L958" s="129"/>
      <c r="M958" s="129"/>
    </row>
    <row r="959" spans="10:13" x14ac:dyDescent="0.3">
      <c r="J959" s="129"/>
      <c r="K959" s="129"/>
      <c r="L959" s="129"/>
      <c r="M959" s="129"/>
    </row>
    <row r="960" spans="10:13" x14ac:dyDescent="0.3">
      <c r="J960" s="129"/>
      <c r="K960" s="129"/>
      <c r="L960" s="129"/>
      <c r="M960" s="129"/>
    </row>
    <row r="961" spans="10:13" x14ac:dyDescent="0.3">
      <c r="J961" s="129"/>
      <c r="K961" s="129"/>
      <c r="L961" s="129"/>
      <c r="M961" s="129"/>
    </row>
    <row r="962" spans="10:13" x14ac:dyDescent="0.3">
      <c r="J962" s="129"/>
      <c r="K962" s="129"/>
      <c r="L962" s="129"/>
      <c r="M962" s="129"/>
    </row>
    <row r="963" spans="10:13" x14ac:dyDescent="0.3">
      <c r="J963" s="129"/>
      <c r="K963" s="129"/>
      <c r="L963" s="129"/>
      <c r="M963" s="129"/>
    </row>
    <row r="964" spans="10:13" x14ac:dyDescent="0.3">
      <c r="J964" s="129"/>
      <c r="K964" s="129"/>
      <c r="L964" s="129"/>
      <c r="M964" s="129"/>
    </row>
    <row r="965" spans="10:13" x14ac:dyDescent="0.3">
      <c r="J965" s="129"/>
      <c r="K965" s="129"/>
      <c r="L965" s="129"/>
      <c r="M965" s="129"/>
    </row>
    <row r="966" spans="10:13" x14ac:dyDescent="0.3">
      <c r="J966" s="129"/>
      <c r="K966" s="129"/>
      <c r="L966" s="129"/>
      <c r="M966" s="129"/>
    </row>
    <row r="967" spans="10:13" x14ac:dyDescent="0.3">
      <c r="J967" s="129"/>
      <c r="K967" s="129"/>
      <c r="L967" s="129"/>
      <c r="M967" s="129"/>
    </row>
    <row r="968" spans="10:13" x14ac:dyDescent="0.3">
      <c r="J968" s="129"/>
      <c r="K968" s="129"/>
      <c r="L968" s="129"/>
      <c r="M968" s="129"/>
    </row>
    <row r="969" spans="10:13" x14ac:dyDescent="0.3">
      <c r="J969" s="129"/>
      <c r="K969" s="129"/>
      <c r="L969" s="129"/>
      <c r="M969" s="129"/>
    </row>
    <row r="970" spans="10:13" x14ac:dyDescent="0.3">
      <c r="J970" s="129"/>
      <c r="K970" s="129"/>
      <c r="L970" s="129"/>
      <c r="M970" s="129"/>
    </row>
    <row r="971" spans="10:13" x14ac:dyDescent="0.3">
      <c r="J971" s="129"/>
      <c r="K971" s="129"/>
      <c r="L971" s="129"/>
      <c r="M971" s="129"/>
    </row>
    <row r="972" spans="10:13" x14ac:dyDescent="0.3">
      <c r="J972" s="129"/>
      <c r="K972" s="129"/>
      <c r="L972" s="129"/>
      <c r="M972" s="129"/>
    </row>
    <row r="973" spans="10:13" x14ac:dyDescent="0.3">
      <c r="J973" s="129"/>
      <c r="K973" s="129"/>
      <c r="L973" s="129"/>
      <c r="M973" s="129"/>
    </row>
    <row r="974" spans="10:13" x14ac:dyDescent="0.3">
      <c r="J974" s="129"/>
      <c r="K974" s="129"/>
      <c r="L974" s="129"/>
      <c r="M974" s="129"/>
    </row>
    <row r="975" spans="10:13" x14ac:dyDescent="0.3">
      <c r="J975" s="129"/>
      <c r="K975" s="129"/>
      <c r="L975" s="129"/>
      <c r="M975" s="129"/>
    </row>
    <row r="976" spans="10:13" x14ac:dyDescent="0.3">
      <c r="J976" s="129"/>
      <c r="K976" s="129"/>
      <c r="L976" s="129"/>
      <c r="M976" s="129"/>
    </row>
    <row r="977" spans="10:13" x14ac:dyDescent="0.3">
      <c r="J977" s="129"/>
      <c r="K977" s="129"/>
      <c r="L977" s="129"/>
      <c r="M977" s="129"/>
    </row>
    <row r="978" spans="10:13" x14ac:dyDescent="0.3">
      <c r="J978" s="129"/>
      <c r="K978" s="129"/>
      <c r="L978" s="129"/>
      <c r="M978" s="129"/>
    </row>
    <row r="979" spans="10:13" x14ac:dyDescent="0.3">
      <c r="J979" s="129"/>
      <c r="K979" s="129"/>
      <c r="L979" s="129"/>
      <c r="M979" s="129"/>
    </row>
    <row r="980" spans="10:13" x14ac:dyDescent="0.3">
      <c r="J980" s="129"/>
      <c r="K980" s="129"/>
      <c r="L980" s="129"/>
      <c r="M980" s="129"/>
    </row>
    <row r="981" spans="10:13" x14ac:dyDescent="0.3">
      <c r="J981" s="129"/>
      <c r="K981" s="129"/>
      <c r="L981" s="129"/>
      <c r="M981" s="129"/>
    </row>
    <row r="982" spans="10:13" x14ac:dyDescent="0.3">
      <c r="J982" s="129"/>
      <c r="K982" s="129"/>
      <c r="L982" s="129"/>
      <c r="M982" s="129"/>
    </row>
    <row r="983" spans="10:13" x14ac:dyDescent="0.3">
      <c r="J983" s="129"/>
      <c r="K983" s="129"/>
      <c r="L983" s="129"/>
      <c r="M983" s="129"/>
    </row>
    <row r="984" spans="10:13" x14ac:dyDescent="0.3">
      <c r="J984" s="129"/>
      <c r="K984" s="129"/>
      <c r="L984" s="129"/>
      <c r="M984" s="129"/>
    </row>
    <row r="985" spans="10:13" x14ac:dyDescent="0.3">
      <c r="J985" s="129"/>
      <c r="K985" s="129"/>
      <c r="L985" s="129"/>
      <c r="M985" s="129"/>
    </row>
    <row r="986" spans="10:13" x14ac:dyDescent="0.3">
      <c r="J986" s="129"/>
      <c r="K986" s="129"/>
      <c r="L986" s="129"/>
      <c r="M986" s="129"/>
    </row>
    <row r="987" spans="10:13" x14ac:dyDescent="0.3">
      <c r="J987" s="129"/>
      <c r="K987" s="129"/>
      <c r="L987" s="129"/>
      <c r="M987" s="129"/>
    </row>
    <row r="988" spans="10:13" x14ac:dyDescent="0.3">
      <c r="J988" s="129"/>
      <c r="K988" s="129"/>
      <c r="L988" s="129"/>
      <c r="M988" s="129"/>
    </row>
    <row r="989" spans="10:13" x14ac:dyDescent="0.3">
      <c r="J989" s="129"/>
      <c r="K989" s="129"/>
      <c r="L989" s="129"/>
      <c r="M989" s="129"/>
    </row>
    <row r="990" spans="10:13" x14ac:dyDescent="0.3">
      <c r="J990" s="129"/>
      <c r="K990" s="129"/>
      <c r="L990" s="129"/>
      <c r="M990" s="129"/>
    </row>
    <row r="991" spans="10:13" x14ac:dyDescent="0.3">
      <c r="J991" s="129"/>
      <c r="K991" s="129"/>
      <c r="L991" s="129"/>
      <c r="M991" s="129"/>
    </row>
    <row r="992" spans="10:13" x14ac:dyDescent="0.3">
      <c r="J992" s="129"/>
      <c r="K992" s="129"/>
      <c r="L992" s="129"/>
      <c r="M992" s="129"/>
    </row>
    <row r="993" spans="10:13" x14ac:dyDescent="0.3">
      <c r="J993" s="129"/>
      <c r="K993" s="129"/>
      <c r="L993" s="129"/>
      <c r="M993" s="129"/>
    </row>
    <row r="994" spans="10:13" x14ac:dyDescent="0.3">
      <c r="J994" s="129"/>
      <c r="K994" s="129"/>
      <c r="L994" s="129"/>
      <c r="M994" s="129"/>
    </row>
    <row r="995" spans="10:13" x14ac:dyDescent="0.3">
      <c r="J995" s="129"/>
      <c r="K995" s="129"/>
      <c r="L995" s="129"/>
      <c r="M995" s="129"/>
    </row>
    <row r="996" spans="10:13" x14ac:dyDescent="0.3">
      <c r="J996" s="129"/>
      <c r="K996" s="129"/>
      <c r="L996" s="129"/>
      <c r="M996" s="129"/>
    </row>
    <row r="997" spans="10:13" x14ac:dyDescent="0.3">
      <c r="J997" s="129"/>
      <c r="K997" s="129"/>
      <c r="L997" s="129"/>
      <c r="M997" s="129"/>
    </row>
    <row r="998" spans="10:13" x14ac:dyDescent="0.3">
      <c r="J998" s="129"/>
      <c r="K998" s="129"/>
      <c r="L998" s="129"/>
      <c r="M998" s="129"/>
    </row>
    <row r="999" spans="10:13" x14ac:dyDescent="0.3">
      <c r="J999" s="129"/>
      <c r="K999" s="129"/>
      <c r="L999" s="129"/>
      <c r="M999" s="129"/>
    </row>
    <row r="1000" spans="10:13" x14ac:dyDescent="0.3">
      <c r="J1000" s="129"/>
      <c r="K1000" s="129"/>
      <c r="L1000" s="129"/>
      <c r="M1000" s="129"/>
    </row>
    <row r="1001" spans="10:13" x14ac:dyDescent="0.3">
      <c r="J1001" s="129"/>
      <c r="K1001" s="129"/>
      <c r="L1001" s="129"/>
      <c r="M1001" s="129"/>
    </row>
    <row r="1002" spans="10:13" x14ac:dyDescent="0.3">
      <c r="J1002" s="129"/>
      <c r="K1002" s="129"/>
      <c r="L1002" s="129"/>
      <c r="M1002" s="129"/>
    </row>
    <row r="1003" spans="10:13" x14ac:dyDescent="0.3">
      <c r="J1003" s="129"/>
      <c r="K1003" s="129"/>
      <c r="L1003" s="129"/>
      <c r="M1003" s="129"/>
    </row>
    <row r="1004" spans="10:13" x14ac:dyDescent="0.3">
      <c r="J1004" s="129"/>
      <c r="K1004" s="129"/>
      <c r="L1004" s="129"/>
      <c r="M1004" s="129"/>
    </row>
    <row r="1005" spans="10:13" x14ac:dyDescent="0.3">
      <c r="J1005" s="129"/>
      <c r="K1005" s="129"/>
      <c r="L1005" s="129"/>
      <c r="M1005" s="129"/>
    </row>
    <row r="1006" spans="10:13" x14ac:dyDescent="0.3">
      <c r="J1006" s="129"/>
      <c r="K1006" s="129"/>
      <c r="L1006" s="129"/>
      <c r="M1006" s="129"/>
    </row>
    <row r="1007" spans="10:13" x14ac:dyDescent="0.3">
      <c r="J1007" s="129"/>
      <c r="K1007" s="129"/>
      <c r="L1007" s="129"/>
      <c r="M1007" s="129"/>
    </row>
    <row r="1008" spans="10:13" x14ac:dyDescent="0.3">
      <c r="J1008" s="129"/>
      <c r="K1008" s="129"/>
      <c r="L1008" s="129"/>
      <c r="M1008" s="129"/>
    </row>
    <row r="1009" spans="10:13" x14ac:dyDescent="0.3">
      <c r="J1009" s="129"/>
      <c r="K1009" s="129"/>
      <c r="L1009" s="129"/>
      <c r="M1009" s="129"/>
    </row>
    <row r="1010" spans="10:13" x14ac:dyDescent="0.3">
      <c r="J1010" s="129"/>
      <c r="K1010" s="129"/>
      <c r="L1010" s="129"/>
      <c r="M1010" s="129"/>
    </row>
    <row r="1011" spans="10:13" x14ac:dyDescent="0.3">
      <c r="J1011" s="129"/>
      <c r="K1011" s="129"/>
      <c r="L1011" s="129"/>
      <c r="M1011" s="129"/>
    </row>
    <row r="1012" spans="10:13" x14ac:dyDescent="0.3">
      <c r="J1012" s="129"/>
      <c r="K1012" s="129"/>
      <c r="L1012" s="129"/>
      <c r="M1012" s="129"/>
    </row>
    <row r="1013" spans="10:13" x14ac:dyDescent="0.3">
      <c r="J1013" s="129"/>
      <c r="K1013" s="129"/>
      <c r="L1013" s="129"/>
      <c r="M1013" s="129"/>
    </row>
    <row r="1014" spans="10:13" x14ac:dyDescent="0.3">
      <c r="J1014" s="129"/>
      <c r="K1014" s="129"/>
      <c r="L1014" s="129"/>
      <c r="M1014" s="129"/>
    </row>
    <row r="1015" spans="10:13" x14ac:dyDescent="0.3">
      <c r="J1015" s="129"/>
      <c r="K1015" s="129"/>
      <c r="L1015" s="129"/>
      <c r="M1015" s="129"/>
    </row>
    <row r="1016" spans="10:13" x14ac:dyDescent="0.3">
      <c r="J1016" s="129"/>
      <c r="K1016" s="129"/>
      <c r="L1016" s="129"/>
      <c r="M1016" s="129"/>
    </row>
    <row r="1017" spans="10:13" x14ac:dyDescent="0.3">
      <c r="J1017" s="129"/>
      <c r="K1017" s="129"/>
      <c r="L1017" s="129"/>
      <c r="M1017" s="129"/>
    </row>
    <row r="1018" spans="10:13" x14ac:dyDescent="0.3">
      <c r="J1018" s="129"/>
      <c r="K1018" s="129"/>
      <c r="L1018" s="129"/>
      <c r="M1018" s="129"/>
    </row>
    <row r="1019" spans="10:13" x14ac:dyDescent="0.3">
      <c r="J1019" s="129"/>
      <c r="K1019" s="129"/>
      <c r="L1019" s="129"/>
      <c r="M1019" s="129"/>
    </row>
    <row r="1020" spans="10:13" x14ac:dyDescent="0.3">
      <c r="J1020" s="129"/>
      <c r="K1020" s="129"/>
      <c r="L1020" s="129"/>
      <c r="M1020" s="129"/>
    </row>
    <row r="1021" spans="10:13" x14ac:dyDescent="0.3">
      <c r="J1021" s="129"/>
      <c r="K1021" s="129"/>
      <c r="L1021" s="129"/>
      <c r="M1021" s="129"/>
    </row>
    <row r="1022" spans="10:13" x14ac:dyDescent="0.3">
      <c r="J1022" s="129"/>
      <c r="K1022" s="129"/>
      <c r="L1022" s="129"/>
      <c r="M1022" s="129"/>
    </row>
    <row r="1023" spans="10:13" x14ac:dyDescent="0.3">
      <c r="J1023" s="129"/>
      <c r="K1023" s="129"/>
      <c r="L1023" s="129"/>
      <c r="M1023" s="129"/>
    </row>
    <row r="1024" spans="10:13" x14ac:dyDescent="0.3">
      <c r="J1024" s="129"/>
      <c r="K1024" s="129"/>
      <c r="L1024" s="129"/>
      <c r="M1024" s="129"/>
    </row>
    <row r="1025" spans="10:13" x14ac:dyDescent="0.3">
      <c r="J1025" s="129"/>
      <c r="K1025" s="129"/>
      <c r="L1025" s="129"/>
      <c r="M1025" s="129"/>
    </row>
    <row r="1026" spans="10:13" x14ac:dyDescent="0.3">
      <c r="J1026" s="129"/>
      <c r="K1026" s="129"/>
      <c r="L1026" s="129"/>
      <c r="M1026" s="129"/>
    </row>
    <row r="1027" spans="10:13" x14ac:dyDescent="0.3">
      <c r="J1027" s="129"/>
      <c r="K1027" s="129"/>
      <c r="L1027" s="129"/>
      <c r="M1027" s="129"/>
    </row>
    <row r="1028" spans="10:13" x14ac:dyDescent="0.3">
      <c r="J1028" s="129"/>
      <c r="K1028" s="129"/>
      <c r="L1028" s="129"/>
      <c r="M1028" s="129"/>
    </row>
    <row r="1029" spans="10:13" x14ac:dyDescent="0.3">
      <c r="J1029" s="129"/>
      <c r="K1029" s="129"/>
      <c r="L1029" s="129"/>
      <c r="M1029" s="129"/>
    </row>
    <row r="1030" spans="10:13" x14ac:dyDescent="0.3">
      <c r="J1030" s="129"/>
      <c r="K1030" s="129"/>
      <c r="L1030" s="129"/>
      <c r="M1030" s="129"/>
    </row>
    <row r="1031" spans="10:13" x14ac:dyDescent="0.3">
      <c r="J1031" s="129"/>
      <c r="K1031" s="129"/>
      <c r="L1031" s="129"/>
      <c r="M1031" s="129"/>
    </row>
    <row r="1032" spans="10:13" x14ac:dyDescent="0.3">
      <c r="J1032" s="129"/>
      <c r="K1032" s="129"/>
      <c r="L1032" s="129"/>
      <c r="M1032" s="129"/>
    </row>
    <row r="1033" spans="10:13" x14ac:dyDescent="0.3">
      <c r="J1033" s="129"/>
      <c r="K1033" s="129"/>
      <c r="L1033" s="129"/>
      <c r="M1033" s="129"/>
    </row>
    <row r="1034" spans="10:13" x14ac:dyDescent="0.3">
      <c r="J1034" s="129"/>
      <c r="K1034" s="129"/>
      <c r="L1034" s="129"/>
      <c r="M1034" s="129"/>
    </row>
    <row r="1035" spans="10:13" x14ac:dyDescent="0.3">
      <c r="J1035" s="129"/>
      <c r="K1035" s="129"/>
      <c r="L1035" s="129"/>
      <c r="M1035" s="129"/>
    </row>
    <row r="1036" spans="10:13" x14ac:dyDescent="0.3">
      <c r="J1036" s="129"/>
      <c r="K1036" s="129"/>
      <c r="L1036" s="129"/>
      <c r="M1036" s="129"/>
    </row>
    <row r="1037" spans="10:13" x14ac:dyDescent="0.3">
      <c r="J1037" s="129"/>
      <c r="K1037" s="129"/>
      <c r="L1037" s="129"/>
      <c r="M1037" s="129"/>
    </row>
    <row r="1038" spans="10:13" x14ac:dyDescent="0.3">
      <c r="J1038" s="129"/>
      <c r="K1038" s="129"/>
      <c r="L1038" s="129"/>
      <c r="M1038" s="129"/>
    </row>
    <row r="1039" spans="10:13" x14ac:dyDescent="0.3">
      <c r="J1039" s="129"/>
      <c r="K1039" s="129"/>
      <c r="L1039" s="129"/>
      <c r="M1039" s="129"/>
    </row>
    <row r="1040" spans="10:13" x14ac:dyDescent="0.3">
      <c r="J1040" s="129"/>
      <c r="K1040" s="129"/>
      <c r="L1040" s="129"/>
      <c r="M1040" s="129"/>
    </row>
    <row r="1041" spans="10:13" x14ac:dyDescent="0.3">
      <c r="J1041" s="129"/>
      <c r="K1041" s="129"/>
      <c r="L1041" s="129"/>
      <c r="M1041" s="129"/>
    </row>
    <row r="1042" spans="10:13" x14ac:dyDescent="0.3">
      <c r="J1042" s="129"/>
      <c r="K1042" s="129"/>
      <c r="L1042" s="129"/>
      <c r="M1042" s="129"/>
    </row>
    <row r="1043" spans="10:13" x14ac:dyDescent="0.3">
      <c r="J1043" s="129"/>
      <c r="K1043" s="129"/>
      <c r="L1043" s="129"/>
      <c r="M1043" s="129"/>
    </row>
    <row r="1044" spans="10:13" x14ac:dyDescent="0.3">
      <c r="J1044" s="129"/>
      <c r="K1044" s="129"/>
      <c r="L1044" s="129"/>
      <c r="M1044" s="129"/>
    </row>
    <row r="1045" spans="10:13" x14ac:dyDescent="0.3">
      <c r="J1045" s="129"/>
      <c r="K1045" s="129"/>
      <c r="L1045" s="129"/>
      <c r="M1045" s="129"/>
    </row>
    <row r="1046" spans="10:13" x14ac:dyDescent="0.3">
      <c r="J1046" s="129"/>
      <c r="K1046" s="129"/>
      <c r="L1046" s="129"/>
      <c r="M1046" s="129"/>
    </row>
    <row r="1047" spans="10:13" x14ac:dyDescent="0.3">
      <c r="J1047" s="129"/>
      <c r="K1047" s="129"/>
      <c r="L1047" s="129"/>
      <c r="M1047" s="129"/>
    </row>
    <row r="1048" spans="10:13" x14ac:dyDescent="0.3">
      <c r="J1048" s="129"/>
      <c r="K1048" s="129"/>
      <c r="L1048" s="129"/>
      <c r="M1048" s="129"/>
    </row>
    <row r="1049" spans="10:13" x14ac:dyDescent="0.3">
      <c r="J1049" s="129"/>
      <c r="K1049" s="129"/>
      <c r="L1049" s="129"/>
      <c r="M1049" s="129"/>
    </row>
    <row r="1050" spans="10:13" x14ac:dyDescent="0.3">
      <c r="J1050" s="129"/>
      <c r="K1050" s="129"/>
      <c r="L1050" s="129"/>
      <c r="M1050" s="129"/>
    </row>
    <row r="1051" spans="10:13" x14ac:dyDescent="0.3">
      <c r="J1051" s="129"/>
      <c r="K1051" s="129"/>
      <c r="L1051" s="129"/>
      <c r="M1051" s="129"/>
    </row>
    <row r="1052" spans="10:13" x14ac:dyDescent="0.3">
      <c r="J1052" s="129"/>
      <c r="K1052" s="129"/>
      <c r="L1052" s="129"/>
      <c r="M1052" s="129"/>
    </row>
    <row r="1053" spans="10:13" x14ac:dyDescent="0.3">
      <c r="J1053" s="129"/>
      <c r="K1053" s="129"/>
      <c r="L1053" s="129"/>
      <c r="M1053" s="129"/>
    </row>
    <row r="1054" spans="10:13" x14ac:dyDescent="0.3">
      <c r="J1054" s="129"/>
      <c r="K1054" s="129"/>
      <c r="L1054" s="129"/>
      <c r="M1054" s="129"/>
    </row>
    <row r="1055" spans="10:13" x14ac:dyDescent="0.3">
      <c r="J1055" s="129"/>
      <c r="K1055" s="129"/>
      <c r="L1055" s="129"/>
      <c r="M1055" s="129"/>
    </row>
    <row r="1056" spans="10:13" x14ac:dyDescent="0.3">
      <c r="J1056" s="129"/>
      <c r="K1056" s="129"/>
      <c r="L1056" s="129"/>
      <c r="M1056" s="129"/>
    </row>
    <row r="1057" spans="10:13" x14ac:dyDescent="0.3">
      <c r="J1057" s="129"/>
      <c r="K1057" s="129"/>
      <c r="L1057" s="129"/>
      <c r="M1057" s="129"/>
    </row>
    <row r="1058" spans="10:13" x14ac:dyDescent="0.3">
      <c r="J1058" s="129"/>
      <c r="K1058" s="129"/>
      <c r="L1058" s="129"/>
      <c r="M1058" s="129"/>
    </row>
    <row r="1059" spans="10:13" x14ac:dyDescent="0.3">
      <c r="J1059" s="129"/>
      <c r="K1059" s="129"/>
      <c r="L1059" s="129"/>
      <c r="M1059" s="129"/>
    </row>
    <row r="1060" spans="10:13" x14ac:dyDescent="0.3">
      <c r="J1060" s="129"/>
      <c r="K1060" s="129"/>
      <c r="L1060" s="129"/>
      <c r="M1060" s="129"/>
    </row>
    <row r="1061" spans="10:13" x14ac:dyDescent="0.3">
      <c r="J1061" s="129"/>
      <c r="K1061" s="129"/>
      <c r="L1061" s="129"/>
      <c r="M1061" s="129"/>
    </row>
    <row r="1062" spans="10:13" x14ac:dyDescent="0.3">
      <c r="J1062" s="129"/>
      <c r="K1062" s="129"/>
      <c r="L1062" s="129"/>
      <c r="M1062" s="129"/>
    </row>
    <row r="1063" spans="10:13" x14ac:dyDescent="0.3">
      <c r="J1063" s="129"/>
      <c r="K1063" s="129"/>
      <c r="L1063" s="129"/>
      <c r="M1063" s="129"/>
    </row>
    <row r="1064" spans="10:13" x14ac:dyDescent="0.3">
      <c r="J1064" s="129"/>
      <c r="K1064" s="129"/>
      <c r="L1064" s="129"/>
      <c r="M1064" s="129"/>
    </row>
    <row r="1065" spans="10:13" x14ac:dyDescent="0.3">
      <c r="J1065" s="129"/>
      <c r="K1065" s="129"/>
      <c r="L1065" s="129"/>
      <c r="M1065" s="129"/>
    </row>
    <row r="1066" spans="10:13" x14ac:dyDescent="0.3">
      <c r="J1066" s="129"/>
      <c r="K1066" s="129"/>
      <c r="L1066" s="129"/>
      <c r="M1066" s="129"/>
    </row>
    <row r="1067" spans="10:13" x14ac:dyDescent="0.3">
      <c r="J1067" s="129"/>
      <c r="K1067" s="129"/>
      <c r="L1067" s="129"/>
      <c r="M1067" s="129"/>
    </row>
    <row r="1068" spans="10:13" x14ac:dyDescent="0.3">
      <c r="J1068" s="129"/>
      <c r="K1068" s="129"/>
      <c r="L1068" s="129"/>
      <c r="M1068" s="129"/>
    </row>
    <row r="1069" spans="10:13" x14ac:dyDescent="0.3">
      <c r="J1069" s="129"/>
      <c r="K1069" s="129"/>
      <c r="L1069" s="129"/>
      <c r="M1069" s="129"/>
    </row>
    <row r="1070" spans="10:13" x14ac:dyDescent="0.3">
      <c r="J1070" s="129"/>
      <c r="K1070" s="129"/>
      <c r="L1070" s="129"/>
      <c r="M1070" s="129"/>
    </row>
    <row r="1071" spans="10:13" x14ac:dyDescent="0.3">
      <c r="J1071" s="129"/>
      <c r="K1071" s="129"/>
      <c r="L1071" s="129"/>
      <c r="M1071" s="129"/>
    </row>
    <row r="1072" spans="10:13" x14ac:dyDescent="0.3">
      <c r="J1072" s="129"/>
      <c r="K1072" s="129"/>
      <c r="L1072" s="129"/>
      <c r="M1072" s="129"/>
    </row>
    <row r="1073" spans="10:13" x14ac:dyDescent="0.3">
      <c r="J1073" s="129"/>
      <c r="K1073" s="129"/>
      <c r="L1073" s="129"/>
      <c r="M1073" s="129"/>
    </row>
    <row r="1074" spans="10:13" x14ac:dyDescent="0.3">
      <c r="J1074" s="129"/>
      <c r="K1074" s="129"/>
      <c r="L1074" s="129"/>
      <c r="M1074" s="129"/>
    </row>
    <row r="1075" spans="10:13" x14ac:dyDescent="0.3">
      <c r="J1075" s="129"/>
      <c r="K1075" s="129"/>
      <c r="L1075" s="129"/>
      <c r="M1075" s="129"/>
    </row>
    <row r="1076" spans="10:13" x14ac:dyDescent="0.3">
      <c r="J1076" s="129"/>
      <c r="K1076" s="129"/>
      <c r="L1076" s="129"/>
      <c r="M1076" s="129"/>
    </row>
    <row r="1077" spans="10:13" x14ac:dyDescent="0.3">
      <c r="J1077" s="129"/>
      <c r="K1077" s="129"/>
      <c r="L1077" s="129"/>
      <c r="M1077" s="129"/>
    </row>
    <row r="1078" spans="10:13" x14ac:dyDescent="0.3">
      <c r="J1078" s="129"/>
      <c r="K1078" s="129"/>
      <c r="L1078" s="129"/>
      <c r="M1078" s="129"/>
    </row>
    <row r="1079" spans="10:13" x14ac:dyDescent="0.3">
      <c r="J1079" s="129"/>
      <c r="K1079" s="129"/>
      <c r="L1079" s="129"/>
      <c r="M1079" s="129"/>
    </row>
    <row r="1080" spans="10:13" x14ac:dyDescent="0.3">
      <c r="J1080" s="129"/>
      <c r="K1080" s="129"/>
      <c r="L1080" s="129"/>
      <c r="M1080" s="129"/>
    </row>
    <row r="1081" spans="10:13" x14ac:dyDescent="0.3">
      <c r="J1081" s="129"/>
      <c r="K1081" s="129"/>
      <c r="L1081" s="129"/>
      <c r="M1081" s="129"/>
    </row>
    <row r="1082" spans="10:13" x14ac:dyDescent="0.3">
      <c r="J1082" s="129"/>
      <c r="K1082" s="129"/>
      <c r="L1082" s="129"/>
      <c r="M1082" s="129"/>
    </row>
    <row r="1083" spans="10:13" x14ac:dyDescent="0.3">
      <c r="J1083" s="129"/>
      <c r="K1083" s="129"/>
      <c r="L1083" s="129"/>
      <c r="M1083" s="129"/>
    </row>
    <row r="1084" spans="10:13" x14ac:dyDescent="0.3">
      <c r="J1084" s="129"/>
      <c r="K1084" s="129"/>
      <c r="L1084" s="129"/>
      <c r="M1084" s="129"/>
    </row>
    <row r="1085" spans="10:13" x14ac:dyDescent="0.3">
      <c r="J1085" s="129"/>
      <c r="K1085" s="129"/>
      <c r="L1085" s="129"/>
      <c r="M1085" s="129"/>
    </row>
    <row r="1086" spans="10:13" x14ac:dyDescent="0.3">
      <c r="J1086" s="129"/>
      <c r="K1086" s="129"/>
      <c r="L1086" s="129"/>
      <c r="M1086" s="129"/>
    </row>
    <row r="1087" spans="10:13" x14ac:dyDescent="0.3">
      <c r="J1087" s="129"/>
      <c r="K1087" s="129"/>
      <c r="L1087" s="129"/>
      <c r="M1087" s="129"/>
    </row>
    <row r="1088" spans="10:13" x14ac:dyDescent="0.3">
      <c r="J1088" s="129"/>
      <c r="K1088" s="129"/>
      <c r="L1088" s="129"/>
      <c r="M1088" s="129"/>
    </row>
    <row r="1089" spans="10:13" x14ac:dyDescent="0.3">
      <c r="J1089" s="129"/>
      <c r="K1089" s="129"/>
      <c r="L1089" s="129"/>
      <c r="M1089" s="129"/>
    </row>
    <row r="1090" spans="10:13" x14ac:dyDescent="0.3">
      <c r="J1090" s="129"/>
      <c r="K1090" s="129"/>
      <c r="L1090" s="129"/>
      <c r="M1090" s="129"/>
    </row>
    <row r="1091" spans="10:13" x14ac:dyDescent="0.3">
      <c r="J1091" s="129"/>
      <c r="K1091" s="129"/>
      <c r="L1091" s="129"/>
      <c r="M1091" s="129"/>
    </row>
    <row r="1092" spans="10:13" x14ac:dyDescent="0.3">
      <c r="J1092" s="129"/>
      <c r="K1092" s="129"/>
      <c r="L1092" s="129"/>
      <c r="M1092" s="129"/>
    </row>
    <row r="1093" spans="10:13" x14ac:dyDescent="0.3">
      <c r="J1093" s="129"/>
      <c r="K1093" s="129"/>
      <c r="L1093" s="129"/>
      <c r="M1093" s="129"/>
    </row>
    <row r="1094" spans="10:13" x14ac:dyDescent="0.3">
      <c r="J1094" s="129"/>
      <c r="K1094" s="129"/>
      <c r="L1094" s="129"/>
      <c r="M1094" s="129"/>
    </row>
    <row r="1095" spans="10:13" x14ac:dyDescent="0.3">
      <c r="J1095" s="129"/>
      <c r="K1095" s="129"/>
      <c r="L1095" s="129"/>
      <c r="M1095" s="129"/>
    </row>
    <row r="1096" spans="10:13" x14ac:dyDescent="0.3">
      <c r="J1096" s="129"/>
      <c r="K1096" s="129"/>
      <c r="L1096" s="129"/>
      <c r="M1096" s="129"/>
    </row>
    <row r="1097" spans="10:13" x14ac:dyDescent="0.3">
      <c r="J1097" s="129"/>
      <c r="K1097" s="129"/>
      <c r="L1097" s="129"/>
      <c r="M1097" s="129"/>
    </row>
    <row r="1098" spans="10:13" x14ac:dyDescent="0.3">
      <c r="J1098" s="129"/>
      <c r="K1098" s="129"/>
      <c r="L1098" s="129"/>
      <c r="M1098" s="129"/>
    </row>
    <row r="1099" spans="10:13" x14ac:dyDescent="0.3">
      <c r="J1099" s="129"/>
      <c r="K1099" s="129"/>
      <c r="L1099" s="129"/>
      <c r="M1099" s="129"/>
    </row>
    <row r="1100" spans="10:13" x14ac:dyDescent="0.3">
      <c r="J1100" s="129"/>
      <c r="K1100" s="129"/>
      <c r="L1100" s="129"/>
      <c r="M1100" s="129"/>
    </row>
    <row r="1101" spans="10:13" x14ac:dyDescent="0.3">
      <c r="J1101" s="129"/>
      <c r="K1101" s="129"/>
      <c r="L1101" s="129"/>
      <c r="M1101" s="129"/>
    </row>
    <row r="1102" spans="10:13" x14ac:dyDescent="0.3">
      <c r="J1102" s="129"/>
      <c r="K1102" s="129"/>
      <c r="L1102" s="129"/>
      <c r="M1102" s="129"/>
    </row>
    <row r="1103" spans="10:13" x14ac:dyDescent="0.3">
      <c r="J1103" s="129"/>
      <c r="K1103" s="129"/>
      <c r="L1103" s="129"/>
      <c r="M1103" s="129"/>
    </row>
    <row r="1104" spans="10:13" x14ac:dyDescent="0.3">
      <c r="J1104" s="129"/>
      <c r="K1104" s="129"/>
      <c r="L1104" s="129"/>
      <c r="M1104" s="129"/>
    </row>
    <row r="1105" spans="10:13" x14ac:dyDescent="0.3">
      <c r="J1105" s="129"/>
      <c r="K1105" s="129"/>
      <c r="L1105" s="129"/>
      <c r="M1105" s="129"/>
    </row>
    <row r="1106" spans="10:13" x14ac:dyDescent="0.3">
      <c r="J1106" s="129"/>
      <c r="K1106" s="129"/>
      <c r="L1106" s="129"/>
      <c r="M1106" s="129"/>
    </row>
    <row r="1107" spans="10:13" x14ac:dyDescent="0.3">
      <c r="J1107" s="129"/>
      <c r="K1107" s="129"/>
      <c r="L1107" s="129"/>
      <c r="M1107" s="129"/>
    </row>
    <row r="1108" spans="10:13" x14ac:dyDescent="0.3">
      <c r="J1108" s="129"/>
      <c r="K1108" s="129"/>
      <c r="L1108" s="129"/>
      <c r="M1108" s="129"/>
    </row>
    <row r="1109" spans="10:13" x14ac:dyDescent="0.3">
      <c r="J1109" s="129"/>
      <c r="K1109" s="129"/>
      <c r="L1109" s="129"/>
      <c r="M1109" s="129"/>
    </row>
    <row r="1110" spans="10:13" x14ac:dyDescent="0.3">
      <c r="J1110" s="129"/>
      <c r="K1110" s="129"/>
      <c r="L1110" s="129"/>
      <c r="M1110" s="129"/>
    </row>
    <row r="1111" spans="10:13" x14ac:dyDescent="0.3">
      <c r="J1111" s="129"/>
      <c r="K1111" s="129"/>
      <c r="L1111" s="129"/>
      <c r="M1111" s="129"/>
    </row>
    <row r="1112" spans="10:13" x14ac:dyDescent="0.3">
      <c r="J1112" s="129"/>
      <c r="K1112" s="129"/>
      <c r="L1112" s="129"/>
      <c r="M1112" s="129"/>
    </row>
    <row r="1113" spans="10:13" x14ac:dyDescent="0.3">
      <c r="J1113" s="129"/>
      <c r="K1113" s="129"/>
      <c r="L1113" s="129"/>
      <c r="M1113" s="129"/>
    </row>
    <row r="1114" spans="10:13" x14ac:dyDescent="0.3">
      <c r="J1114" s="129"/>
      <c r="K1114" s="129"/>
      <c r="L1114" s="129"/>
      <c r="M1114" s="129"/>
    </row>
    <row r="1115" spans="10:13" x14ac:dyDescent="0.3">
      <c r="J1115" s="129"/>
      <c r="K1115" s="129"/>
      <c r="L1115" s="129"/>
      <c r="M1115" s="129"/>
    </row>
    <row r="1116" spans="10:13" x14ac:dyDescent="0.3">
      <c r="J1116" s="129"/>
      <c r="K1116" s="129"/>
      <c r="L1116" s="129"/>
      <c r="M1116" s="129"/>
    </row>
    <row r="1117" spans="10:13" x14ac:dyDescent="0.3">
      <c r="J1117" s="129"/>
      <c r="K1117" s="129"/>
      <c r="L1117" s="129"/>
      <c r="M1117" s="129"/>
    </row>
    <row r="1118" spans="10:13" x14ac:dyDescent="0.3">
      <c r="J1118" s="129"/>
      <c r="K1118" s="129"/>
      <c r="L1118" s="129"/>
      <c r="M1118" s="129"/>
    </row>
    <row r="1119" spans="10:13" x14ac:dyDescent="0.3">
      <c r="J1119" s="129"/>
      <c r="K1119" s="129"/>
      <c r="L1119" s="129"/>
      <c r="M1119" s="129"/>
    </row>
    <row r="1120" spans="10:13" x14ac:dyDescent="0.3">
      <c r="J1120" s="129"/>
      <c r="K1120" s="129"/>
      <c r="L1120" s="129"/>
      <c r="M1120" s="129"/>
    </row>
    <row r="1121" spans="10:13" x14ac:dyDescent="0.3">
      <c r="J1121" s="129"/>
      <c r="K1121" s="129"/>
      <c r="L1121" s="129"/>
      <c r="M1121" s="129"/>
    </row>
    <row r="1122" spans="10:13" x14ac:dyDescent="0.3">
      <c r="J1122" s="129"/>
      <c r="K1122" s="129"/>
      <c r="L1122" s="129"/>
      <c r="M1122" s="129"/>
    </row>
    <row r="1123" spans="10:13" x14ac:dyDescent="0.3">
      <c r="J1123" s="129"/>
      <c r="K1123" s="129"/>
      <c r="L1123" s="129"/>
      <c r="M1123" s="129"/>
    </row>
    <row r="1124" spans="10:13" x14ac:dyDescent="0.3">
      <c r="J1124" s="129"/>
      <c r="K1124" s="129"/>
      <c r="L1124" s="129"/>
      <c r="M1124" s="129"/>
    </row>
    <row r="1125" spans="10:13" x14ac:dyDescent="0.3">
      <c r="J1125" s="129"/>
      <c r="K1125" s="129"/>
      <c r="L1125" s="129"/>
      <c r="M1125" s="129"/>
    </row>
    <row r="1126" spans="10:13" x14ac:dyDescent="0.3">
      <c r="J1126" s="129"/>
      <c r="K1126" s="129"/>
      <c r="L1126" s="129"/>
      <c r="M1126" s="129"/>
    </row>
    <row r="1127" spans="10:13" x14ac:dyDescent="0.3">
      <c r="J1127" s="129"/>
      <c r="K1127" s="129"/>
      <c r="L1127" s="129"/>
      <c r="M1127" s="129"/>
    </row>
    <row r="1128" spans="10:13" x14ac:dyDescent="0.3">
      <c r="J1128" s="129"/>
      <c r="K1128" s="129"/>
      <c r="L1128" s="129"/>
      <c r="M1128" s="129"/>
    </row>
    <row r="1129" spans="10:13" x14ac:dyDescent="0.3">
      <c r="J1129" s="129"/>
      <c r="K1129" s="129"/>
      <c r="L1129" s="129"/>
      <c r="M1129" s="129"/>
    </row>
    <row r="1130" spans="10:13" x14ac:dyDescent="0.3">
      <c r="J1130" s="129"/>
      <c r="K1130" s="129"/>
      <c r="L1130" s="129"/>
      <c r="M1130" s="129"/>
    </row>
    <row r="1131" spans="10:13" x14ac:dyDescent="0.3">
      <c r="J1131" s="129"/>
      <c r="K1131" s="129"/>
      <c r="L1131" s="129"/>
      <c r="M1131" s="129"/>
    </row>
    <row r="1132" spans="10:13" x14ac:dyDescent="0.3">
      <c r="J1132" s="129"/>
      <c r="K1132" s="129"/>
      <c r="L1132" s="129"/>
      <c r="M1132" s="129"/>
    </row>
    <row r="1133" spans="10:13" x14ac:dyDescent="0.3">
      <c r="J1133" s="129"/>
      <c r="K1133" s="129"/>
      <c r="L1133" s="129"/>
      <c r="M1133" s="129"/>
    </row>
    <row r="1134" spans="10:13" x14ac:dyDescent="0.3">
      <c r="J1134" s="129"/>
      <c r="K1134" s="129"/>
      <c r="L1134" s="129"/>
      <c r="M1134" s="129"/>
    </row>
    <row r="1135" spans="10:13" x14ac:dyDescent="0.3">
      <c r="J1135" s="129"/>
      <c r="K1135" s="129"/>
      <c r="L1135" s="129"/>
      <c r="M1135" s="129"/>
    </row>
    <row r="1136" spans="10:13" x14ac:dyDescent="0.3">
      <c r="J1136" s="129"/>
      <c r="K1136" s="129"/>
      <c r="L1136" s="129"/>
      <c r="M1136" s="129"/>
    </row>
    <row r="1137" spans="10:13" x14ac:dyDescent="0.3">
      <c r="J1137" s="129"/>
      <c r="K1137" s="129"/>
      <c r="L1137" s="129"/>
      <c r="M1137" s="129"/>
    </row>
    <row r="1138" spans="10:13" x14ac:dyDescent="0.3">
      <c r="J1138" s="129"/>
      <c r="K1138" s="129"/>
      <c r="L1138" s="129"/>
      <c r="M1138" s="129"/>
    </row>
    <row r="1139" spans="10:13" x14ac:dyDescent="0.3">
      <c r="J1139" s="129"/>
      <c r="K1139" s="129"/>
      <c r="L1139" s="129"/>
      <c r="M1139" s="129"/>
    </row>
    <row r="1140" spans="10:13" x14ac:dyDescent="0.3">
      <c r="J1140" s="129"/>
      <c r="K1140" s="129"/>
      <c r="L1140" s="129"/>
      <c r="M1140" s="129"/>
    </row>
    <row r="1141" spans="10:13" x14ac:dyDescent="0.3">
      <c r="J1141" s="129"/>
      <c r="K1141" s="129"/>
      <c r="L1141" s="129"/>
      <c r="M1141" s="129"/>
    </row>
    <row r="1142" spans="10:13" x14ac:dyDescent="0.3">
      <c r="J1142" s="129"/>
      <c r="K1142" s="129"/>
      <c r="L1142" s="129"/>
      <c r="M1142" s="129"/>
    </row>
    <row r="1143" spans="10:13" x14ac:dyDescent="0.3">
      <c r="J1143" s="129"/>
      <c r="K1143" s="129"/>
      <c r="L1143" s="129"/>
      <c r="M1143" s="129"/>
    </row>
    <row r="1144" spans="10:13" x14ac:dyDescent="0.3">
      <c r="J1144" s="129"/>
      <c r="K1144" s="129"/>
      <c r="L1144" s="129"/>
      <c r="M1144" s="129"/>
    </row>
    <row r="1145" spans="10:13" x14ac:dyDescent="0.3">
      <c r="J1145" s="129"/>
      <c r="K1145" s="129"/>
      <c r="L1145" s="129"/>
      <c r="M1145" s="129"/>
    </row>
    <row r="1146" spans="10:13" x14ac:dyDescent="0.3">
      <c r="J1146" s="129"/>
      <c r="K1146" s="129"/>
      <c r="L1146" s="129"/>
      <c r="M1146" s="129"/>
    </row>
    <row r="1147" spans="10:13" x14ac:dyDescent="0.3">
      <c r="J1147" s="129"/>
      <c r="K1147" s="129"/>
      <c r="L1147" s="129"/>
      <c r="M1147" s="129"/>
    </row>
    <row r="1148" spans="10:13" x14ac:dyDescent="0.3">
      <c r="J1148" s="129"/>
      <c r="K1148" s="129"/>
      <c r="L1148" s="129"/>
      <c r="M1148" s="129"/>
    </row>
    <row r="1149" spans="10:13" x14ac:dyDescent="0.3">
      <c r="J1149" s="129"/>
      <c r="K1149" s="129"/>
      <c r="L1149" s="129"/>
      <c r="M1149" s="129"/>
    </row>
    <row r="1150" spans="10:13" x14ac:dyDescent="0.3">
      <c r="J1150" s="129"/>
      <c r="K1150" s="129"/>
      <c r="L1150" s="129"/>
      <c r="M1150" s="129"/>
    </row>
    <row r="1151" spans="10:13" x14ac:dyDescent="0.3">
      <c r="J1151" s="129"/>
      <c r="K1151" s="129"/>
      <c r="L1151" s="129"/>
      <c r="M1151" s="129"/>
    </row>
    <row r="1152" spans="10:13" x14ac:dyDescent="0.3">
      <c r="J1152" s="129"/>
      <c r="K1152" s="129"/>
      <c r="L1152" s="129"/>
      <c r="M1152" s="129"/>
    </row>
    <row r="1153" spans="10:13" x14ac:dyDescent="0.3">
      <c r="J1153" s="129"/>
      <c r="K1153" s="129"/>
      <c r="L1153" s="129"/>
      <c r="M1153" s="129"/>
    </row>
    <row r="1154" spans="10:13" x14ac:dyDescent="0.3">
      <c r="J1154" s="129"/>
      <c r="K1154" s="129"/>
      <c r="L1154" s="129"/>
      <c r="M1154" s="129"/>
    </row>
    <row r="1155" spans="10:13" x14ac:dyDescent="0.3">
      <c r="J1155" s="129"/>
      <c r="K1155" s="129"/>
      <c r="L1155" s="129"/>
      <c r="M1155" s="129"/>
    </row>
    <row r="1156" spans="10:13" x14ac:dyDescent="0.3">
      <c r="J1156" s="129"/>
      <c r="K1156" s="129"/>
      <c r="L1156" s="129"/>
      <c r="M1156" s="129"/>
    </row>
    <row r="1157" spans="10:13" x14ac:dyDescent="0.3">
      <c r="J1157" s="129"/>
      <c r="K1157" s="129"/>
      <c r="L1157" s="129"/>
      <c r="M1157" s="129"/>
    </row>
    <row r="1158" spans="10:13" x14ac:dyDescent="0.3">
      <c r="J1158" s="129"/>
      <c r="K1158" s="129"/>
      <c r="L1158" s="129"/>
      <c r="M1158" s="129"/>
    </row>
    <row r="1159" spans="10:13" x14ac:dyDescent="0.3">
      <c r="J1159" s="129"/>
      <c r="K1159" s="129"/>
      <c r="L1159" s="129"/>
      <c r="M1159" s="129"/>
    </row>
    <row r="1160" spans="10:13" x14ac:dyDescent="0.3">
      <c r="J1160" s="129"/>
      <c r="K1160" s="129"/>
      <c r="L1160" s="129"/>
      <c r="M1160" s="129"/>
    </row>
    <row r="1161" spans="10:13" x14ac:dyDescent="0.3">
      <c r="J1161" s="129"/>
      <c r="K1161" s="129"/>
      <c r="L1161" s="129"/>
      <c r="M1161" s="129"/>
    </row>
    <row r="1162" spans="10:13" x14ac:dyDescent="0.3">
      <c r="J1162" s="129"/>
      <c r="K1162" s="129"/>
      <c r="L1162" s="129"/>
      <c r="M1162" s="129"/>
    </row>
    <row r="1163" spans="10:13" x14ac:dyDescent="0.3">
      <c r="J1163" s="129"/>
      <c r="K1163" s="129"/>
      <c r="L1163" s="129"/>
      <c r="M1163" s="129"/>
    </row>
    <row r="1164" spans="10:13" x14ac:dyDescent="0.3">
      <c r="J1164" s="129"/>
      <c r="K1164" s="129"/>
      <c r="L1164" s="129"/>
      <c r="M1164" s="129"/>
    </row>
    <row r="1165" spans="10:13" x14ac:dyDescent="0.3">
      <c r="J1165" s="129"/>
      <c r="K1165" s="129"/>
      <c r="L1165" s="129"/>
      <c r="M1165" s="129"/>
    </row>
    <row r="1166" spans="10:13" x14ac:dyDescent="0.3">
      <c r="J1166" s="129"/>
      <c r="K1166" s="129"/>
      <c r="L1166" s="129"/>
      <c r="M1166" s="129"/>
    </row>
    <row r="1167" spans="10:13" x14ac:dyDescent="0.3">
      <c r="J1167" s="129"/>
      <c r="K1167" s="129"/>
      <c r="L1167" s="129"/>
      <c r="M1167" s="129"/>
    </row>
    <row r="1168" spans="10:13" x14ac:dyDescent="0.3">
      <c r="J1168" s="129"/>
      <c r="K1168" s="129"/>
      <c r="L1168" s="129"/>
      <c r="M1168" s="129"/>
    </row>
    <row r="1169" spans="10:13" x14ac:dyDescent="0.3">
      <c r="J1169" s="129"/>
      <c r="K1169" s="129"/>
      <c r="L1169" s="129"/>
      <c r="M1169" s="129"/>
    </row>
    <row r="1170" spans="10:13" x14ac:dyDescent="0.3">
      <c r="J1170" s="129"/>
      <c r="K1170" s="129"/>
      <c r="L1170" s="129"/>
      <c r="M1170" s="129"/>
    </row>
    <row r="1171" spans="10:13" x14ac:dyDescent="0.3">
      <c r="J1171" s="129"/>
      <c r="K1171" s="129"/>
      <c r="L1171" s="129"/>
      <c r="M1171" s="129"/>
    </row>
    <row r="1172" spans="10:13" x14ac:dyDescent="0.3">
      <c r="J1172" s="129"/>
      <c r="K1172" s="129"/>
      <c r="L1172" s="129"/>
      <c r="M1172" s="129"/>
    </row>
    <row r="1173" spans="10:13" x14ac:dyDescent="0.3">
      <c r="J1173" s="129"/>
      <c r="K1173" s="129"/>
      <c r="L1173" s="129"/>
      <c r="M1173" s="129"/>
    </row>
    <row r="1174" spans="10:13" x14ac:dyDescent="0.3">
      <c r="J1174" s="129"/>
      <c r="K1174" s="129"/>
      <c r="L1174" s="129"/>
      <c r="M1174" s="129"/>
    </row>
    <row r="1175" spans="10:13" x14ac:dyDescent="0.3">
      <c r="J1175" s="129"/>
      <c r="K1175" s="129"/>
      <c r="L1175" s="129"/>
      <c r="M1175" s="129"/>
    </row>
    <row r="1176" spans="10:13" x14ac:dyDescent="0.3">
      <c r="J1176" s="129"/>
      <c r="K1176" s="129"/>
      <c r="L1176" s="129"/>
      <c r="M1176" s="129"/>
    </row>
    <row r="1177" spans="10:13" x14ac:dyDescent="0.3">
      <c r="J1177" s="129"/>
      <c r="K1177" s="129"/>
      <c r="L1177" s="129"/>
      <c r="M1177" s="129"/>
    </row>
    <row r="1178" spans="10:13" x14ac:dyDescent="0.3">
      <c r="J1178" s="129"/>
      <c r="K1178" s="129"/>
      <c r="L1178" s="129"/>
      <c r="M1178" s="129"/>
    </row>
    <row r="1179" spans="10:13" x14ac:dyDescent="0.3">
      <c r="J1179" s="129"/>
      <c r="K1179" s="129"/>
      <c r="L1179" s="129"/>
      <c r="M1179" s="129"/>
    </row>
    <row r="1180" spans="10:13" x14ac:dyDescent="0.3">
      <c r="J1180" s="129"/>
      <c r="K1180" s="129"/>
      <c r="L1180" s="129"/>
      <c r="M1180" s="129"/>
    </row>
    <row r="1181" spans="10:13" x14ac:dyDescent="0.3">
      <c r="J1181" s="129"/>
      <c r="K1181" s="129"/>
      <c r="L1181" s="129"/>
      <c r="M1181" s="129"/>
    </row>
    <row r="1182" spans="10:13" x14ac:dyDescent="0.3">
      <c r="J1182" s="129"/>
      <c r="K1182" s="129"/>
      <c r="L1182" s="129"/>
      <c r="M1182" s="129"/>
    </row>
    <row r="1183" spans="10:13" x14ac:dyDescent="0.3">
      <c r="J1183" s="129"/>
      <c r="K1183" s="129"/>
      <c r="L1183" s="129"/>
      <c r="M1183" s="129"/>
    </row>
    <row r="1184" spans="10:13" x14ac:dyDescent="0.3">
      <c r="J1184" s="129"/>
      <c r="K1184" s="129"/>
      <c r="L1184" s="129"/>
      <c r="M1184" s="129"/>
    </row>
    <row r="1185" spans="10:13" x14ac:dyDescent="0.3">
      <c r="J1185" s="129"/>
      <c r="K1185" s="129"/>
      <c r="L1185" s="129"/>
      <c r="M1185" s="129"/>
    </row>
    <row r="1186" spans="10:13" x14ac:dyDescent="0.3">
      <c r="J1186" s="129"/>
      <c r="K1186" s="129"/>
      <c r="L1186" s="129"/>
      <c r="M1186" s="129"/>
    </row>
    <row r="1187" spans="10:13" x14ac:dyDescent="0.3">
      <c r="J1187" s="129"/>
      <c r="K1187" s="129"/>
      <c r="L1187" s="129"/>
      <c r="M1187" s="129"/>
    </row>
    <row r="1188" spans="10:13" x14ac:dyDescent="0.3">
      <c r="J1188" s="129"/>
      <c r="K1188" s="129"/>
      <c r="L1188" s="129"/>
      <c r="M1188" s="129"/>
    </row>
    <row r="1189" spans="10:13" x14ac:dyDescent="0.3">
      <c r="J1189" s="129"/>
      <c r="K1189" s="129"/>
      <c r="L1189" s="129"/>
      <c r="M1189" s="129"/>
    </row>
    <row r="1190" spans="10:13" x14ac:dyDescent="0.3">
      <c r="J1190" s="129"/>
      <c r="K1190" s="129"/>
      <c r="L1190" s="129"/>
      <c r="M1190" s="129"/>
    </row>
    <row r="1191" spans="10:13" x14ac:dyDescent="0.3">
      <c r="J1191" s="129"/>
      <c r="K1191" s="129"/>
      <c r="L1191" s="129"/>
      <c r="M1191" s="129"/>
    </row>
    <row r="1192" spans="10:13" x14ac:dyDescent="0.3">
      <c r="J1192" s="129"/>
      <c r="K1192" s="129"/>
      <c r="L1192" s="129"/>
      <c r="M1192" s="129"/>
    </row>
    <row r="1193" spans="10:13" x14ac:dyDescent="0.3">
      <c r="J1193" s="129"/>
      <c r="K1193" s="129"/>
      <c r="L1193" s="129"/>
      <c r="M1193" s="129"/>
    </row>
    <row r="1194" spans="10:13" x14ac:dyDescent="0.3">
      <c r="J1194" s="129"/>
      <c r="K1194" s="129"/>
      <c r="L1194" s="129"/>
      <c r="M1194" s="129"/>
    </row>
    <row r="1195" spans="10:13" x14ac:dyDescent="0.3">
      <c r="J1195" s="129"/>
      <c r="K1195" s="129"/>
      <c r="L1195" s="129"/>
      <c r="M1195" s="129"/>
    </row>
    <row r="1196" spans="10:13" x14ac:dyDescent="0.3">
      <c r="J1196" s="129"/>
      <c r="K1196" s="129"/>
      <c r="L1196" s="129"/>
      <c r="M1196" s="129"/>
    </row>
    <row r="1197" spans="10:13" x14ac:dyDescent="0.3">
      <c r="J1197" s="129"/>
      <c r="K1197" s="129"/>
      <c r="L1197" s="129"/>
      <c r="M1197" s="129"/>
    </row>
    <row r="1198" spans="10:13" x14ac:dyDescent="0.3">
      <c r="J1198" s="129"/>
      <c r="K1198" s="129"/>
      <c r="L1198" s="129"/>
      <c r="M1198" s="129"/>
    </row>
    <row r="1199" spans="10:13" x14ac:dyDescent="0.3">
      <c r="J1199" s="129"/>
      <c r="K1199" s="129"/>
      <c r="L1199" s="129"/>
      <c r="M1199" s="129"/>
    </row>
    <row r="1200" spans="10:13" x14ac:dyDescent="0.3">
      <c r="J1200" s="129"/>
      <c r="K1200" s="129"/>
      <c r="L1200" s="129"/>
      <c r="M1200" s="129"/>
    </row>
    <row r="1201" spans="10:13" x14ac:dyDescent="0.3">
      <c r="J1201" s="129"/>
      <c r="K1201" s="129"/>
      <c r="L1201" s="129"/>
      <c r="M1201" s="129"/>
    </row>
    <row r="1202" spans="10:13" x14ac:dyDescent="0.3">
      <c r="J1202" s="129"/>
      <c r="K1202" s="129"/>
      <c r="L1202" s="129"/>
      <c r="M1202" s="129"/>
    </row>
    <row r="1203" spans="10:13" x14ac:dyDescent="0.3">
      <c r="J1203" s="129"/>
      <c r="K1203" s="129"/>
      <c r="L1203" s="129"/>
      <c r="M1203" s="129"/>
    </row>
    <row r="1204" spans="10:13" x14ac:dyDescent="0.3">
      <c r="J1204" s="129"/>
      <c r="K1204" s="129"/>
      <c r="L1204" s="129"/>
      <c r="M1204" s="129"/>
    </row>
    <row r="1205" spans="10:13" x14ac:dyDescent="0.3">
      <c r="J1205" s="129"/>
      <c r="K1205" s="129"/>
      <c r="L1205" s="129"/>
      <c r="M1205" s="129"/>
    </row>
    <row r="1206" spans="10:13" x14ac:dyDescent="0.3">
      <c r="J1206" s="129"/>
      <c r="K1206" s="129"/>
      <c r="L1206" s="129"/>
      <c r="M1206" s="129"/>
    </row>
    <row r="1207" spans="10:13" x14ac:dyDescent="0.3">
      <c r="J1207" s="129"/>
      <c r="K1207" s="129"/>
      <c r="L1207" s="129"/>
      <c r="M1207" s="129"/>
    </row>
    <row r="1208" spans="10:13" x14ac:dyDescent="0.3">
      <c r="J1208" s="129"/>
      <c r="K1208" s="129"/>
      <c r="L1208" s="129"/>
      <c r="M1208" s="129"/>
    </row>
    <row r="1209" spans="10:13" x14ac:dyDescent="0.3">
      <c r="J1209" s="129"/>
      <c r="K1209" s="129"/>
      <c r="L1209" s="129"/>
      <c r="M1209" s="129"/>
    </row>
    <row r="1210" spans="10:13" x14ac:dyDescent="0.3">
      <c r="J1210" s="129"/>
      <c r="K1210" s="129"/>
      <c r="L1210" s="129"/>
      <c r="M1210" s="129"/>
    </row>
    <row r="1211" spans="10:13" x14ac:dyDescent="0.3">
      <c r="J1211" s="129"/>
      <c r="K1211" s="129"/>
      <c r="L1211" s="129"/>
      <c r="M1211" s="129"/>
    </row>
    <row r="1212" spans="10:13" x14ac:dyDescent="0.3">
      <c r="J1212" s="129"/>
      <c r="K1212" s="129"/>
      <c r="L1212" s="129"/>
      <c r="M1212" s="129"/>
    </row>
    <row r="1213" spans="10:13" x14ac:dyDescent="0.3">
      <c r="J1213" s="129"/>
      <c r="K1213" s="129"/>
      <c r="L1213" s="129"/>
      <c r="M1213" s="129"/>
    </row>
    <row r="1214" spans="10:13" x14ac:dyDescent="0.3">
      <c r="J1214" s="129"/>
      <c r="K1214" s="129"/>
      <c r="L1214" s="129"/>
      <c r="M1214" s="129"/>
    </row>
    <row r="1215" spans="10:13" x14ac:dyDescent="0.3">
      <c r="J1215" s="129"/>
      <c r="K1215" s="129"/>
      <c r="L1215" s="129"/>
      <c r="M1215" s="129"/>
    </row>
    <row r="1216" spans="10:13" x14ac:dyDescent="0.3">
      <c r="J1216" s="129"/>
      <c r="K1216" s="129"/>
      <c r="L1216" s="129"/>
      <c r="M1216" s="129"/>
    </row>
    <row r="1217" spans="10:13" x14ac:dyDescent="0.3">
      <c r="J1217" s="129"/>
      <c r="K1217" s="129"/>
      <c r="L1217" s="129"/>
      <c r="M1217" s="129"/>
    </row>
    <row r="1218" spans="10:13" x14ac:dyDescent="0.3">
      <c r="J1218" s="129"/>
      <c r="K1218" s="129"/>
      <c r="L1218" s="129"/>
      <c r="M1218" s="129"/>
    </row>
    <row r="1219" spans="10:13" x14ac:dyDescent="0.3">
      <c r="J1219" s="129"/>
      <c r="K1219" s="129"/>
      <c r="L1219" s="129"/>
      <c r="M1219" s="129"/>
    </row>
    <row r="1220" spans="10:13" x14ac:dyDescent="0.3">
      <c r="J1220" s="129"/>
      <c r="K1220" s="129"/>
      <c r="L1220" s="129"/>
      <c r="M1220" s="129"/>
    </row>
    <row r="1221" spans="10:13" x14ac:dyDescent="0.3">
      <c r="J1221" s="129"/>
      <c r="K1221" s="129"/>
      <c r="L1221" s="129"/>
      <c r="M1221" s="129"/>
    </row>
    <row r="1222" spans="10:13" x14ac:dyDescent="0.3">
      <c r="J1222" s="129"/>
      <c r="K1222" s="129"/>
      <c r="L1222" s="129"/>
      <c r="M1222" s="129"/>
    </row>
    <row r="1223" spans="10:13" x14ac:dyDescent="0.3">
      <c r="J1223" s="129"/>
      <c r="K1223" s="129"/>
      <c r="L1223" s="129"/>
      <c r="M1223" s="129"/>
    </row>
    <row r="1224" spans="10:13" x14ac:dyDescent="0.3">
      <c r="J1224" s="129"/>
      <c r="K1224" s="129"/>
      <c r="L1224" s="129"/>
      <c r="M1224" s="129"/>
    </row>
    <row r="1225" spans="10:13" x14ac:dyDescent="0.3">
      <c r="J1225" s="129"/>
      <c r="K1225" s="129"/>
      <c r="L1225" s="129"/>
      <c r="M1225" s="129"/>
    </row>
    <row r="1226" spans="10:13" x14ac:dyDescent="0.3">
      <c r="J1226" s="129"/>
      <c r="K1226" s="129"/>
      <c r="L1226" s="129"/>
      <c r="M1226" s="129"/>
    </row>
    <row r="1227" spans="10:13" x14ac:dyDescent="0.3">
      <c r="J1227" s="129"/>
      <c r="K1227" s="129"/>
      <c r="L1227" s="129"/>
      <c r="M1227" s="129"/>
    </row>
    <row r="1228" spans="10:13" x14ac:dyDescent="0.3">
      <c r="J1228" s="129"/>
      <c r="K1228" s="129"/>
      <c r="L1228" s="129"/>
      <c r="M1228" s="129"/>
    </row>
    <row r="1229" spans="10:13" x14ac:dyDescent="0.3">
      <c r="J1229" s="129"/>
      <c r="K1229" s="129"/>
      <c r="L1229" s="129"/>
      <c r="M1229" s="129"/>
    </row>
    <row r="1230" spans="10:13" x14ac:dyDescent="0.3">
      <c r="J1230" s="129"/>
      <c r="K1230" s="129"/>
      <c r="L1230" s="129"/>
      <c r="M1230" s="129"/>
    </row>
    <row r="1231" spans="10:13" x14ac:dyDescent="0.3">
      <c r="J1231" s="129"/>
      <c r="K1231" s="129"/>
      <c r="L1231" s="129"/>
      <c r="M1231" s="129"/>
    </row>
    <row r="1232" spans="10:13" x14ac:dyDescent="0.3">
      <c r="J1232" s="129"/>
      <c r="K1232" s="129"/>
      <c r="L1232" s="129"/>
      <c r="M1232" s="129"/>
    </row>
    <row r="1233" spans="10:13" x14ac:dyDescent="0.3">
      <c r="J1233" s="129"/>
      <c r="K1233" s="129"/>
      <c r="L1233" s="129"/>
      <c r="M1233" s="129"/>
    </row>
    <row r="1234" spans="10:13" x14ac:dyDescent="0.3">
      <c r="J1234" s="129"/>
      <c r="K1234" s="129"/>
      <c r="L1234" s="129"/>
      <c r="M1234" s="129"/>
    </row>
    <row r="1235" spans="10:13" x14ac:dyDescent="0.3">
      <c r="J1235" s="129"/>
      <c r="K1235" s="129"/>
      <c r="L1235" s="129"/>
      <c r="M1235" s="129"/>
    </row>
    <row r="1236" spans="10:13" x14ac:dyDescent="0.3">
      <c r="J1236" s="129"/>
      <c r="K1236" s="129"/>
      <c r="L1236" s="129"/>
      <c r="M1236" s="129"/>
    </row>
    <row r="1237" spans="10:13" x14ac:dyDescent="0.3">
      <c r="J1237" s="129"/>
      <c r="K1237" s="129"/>
      <c r="L1237" s="129"/>
      <c r="M1237" s="129"/>
    </row>
    <row r="1238" spans="10:13" x14ac:dyDescent="0.3">
      <c r="J1238" s="129"/>
      <c r="K1238" s="129"/>
      <c r="L1238" s="129"/>
      <c r="M1238" s="129"/>
    </row>
    <row r="1239" spans="10:13" x14ac:dyDescent="0.3">
      <c r="J1239" s="129"/>
      <c r="K1239" s="129"/>
      <c r="L1239" s="129"/>
      <c r="M1239" s="129"/>
    </row>
    <row r="1240" spans="10:13" x14ac:dyDescent="0.3">
      <c r="J1240" s="129"/>
      <c r="K1240" s="129"/>
      <c r="L1240" s="129"/>
      <c r="M1240" s="129"/>
    </row>
    <row r="1241" spans="10:13" x14ac:dyDescent="0.3">
      <c r="J1241" s="129"/>
      <c r="K1241" s="129"/>
      <c r="L1241" s="129"/>
      <c r="M1241" s="129"/>
    </row>
    <row r="1242" spans="10:13" x14ac:dyDescent="0.3">
      <c r="J1242" s="129"/>
      <c r="K1242" s="129"/>
      <c r="L1242" s="129"/>
      <c r="M1242" s="129"/>
    </row>
    <row r="1243" spans="10:13" x14ac:dyDescent="0.3">
      <c r="J1243" s="129"/>
      <c r="K1243" s="129"/>
      <c r="L1243" s="129"/>
      <c r="M1243" s="129"/>
    </row>
    <row r="1244" spans="10:13" x14ac:dyDescent="0.3">
      <c r="J1244" s="129"/>
      <c r="K1244" s="129"/>
      <c r="L1244" s="129"/>
      <c r="M1244" s="129"/>
    </row>
    <row r="1245" spans="10:13" x14ac:dyDescent="0.3">
      <c r="J1245" s="129"/>
      <c r="K1245" s="129"/>
      <c r="L1245" s="129"/>
      <c r="M1245" s="129"/>
    </row>
    <row r="1246" spans="10:13" x14ac:dyDescent="0.3">
      <c r="J1246" s="129"/>
      <c r="K1246" s="129"/>
      <c r="L1246" s="129"/>
      <c r="M1246" s="129"/>
    </row>
    <row r="1247" spans="10:13" x14ac:dyDescent="0.3">
      <c r="J1247" s="129"/>
      <c r="K1247" s="129"/>
      <c r="L1247" s="129"/>
      <c r="M1247" s="129"/>
    </row>
    <row r="1248" spans="10:13" x14ac:dyDescent="0.3">
      <c r="J1248" s="129"/>
      <c r="K1248" s="129"/>
      <c r="L1248" s="129"/>
      <c r="M1248" s="129"/>
    </row>
    <row r="1249" spans="10:13" x14ac:dyDescent="0.3">
      <c r="J1249" s="129"/>
      <c r="K1249" s="129"/>
      <c r="L1249" s="129"/>
      <c r="M1249" s="129"/>
    </row>
    <row r="1250" spans="10:13" x14ac:dyDescent="0.3">
      <c r="J1250" s="129"/>
      <c r="K1250" s="129"/>
      <c r="L1250" s="129"/>
      <c r="M1250" s="129"/>
    </row>
    <row r="1251" spans="10:13" x14ac:dyDescent="0.3">
      <c r="J1251" s="129"/>
      <c r="K1251" s="129"/>
      <c r="L1251" s="129"/>
      <c r="M1251" s="129"/>
    </row>
    <row r="1252" spans="10:13" x14ac:dyDescent="0.3">
      <c r="J1252" s="129"/>
      <c r="K1252" s="129"/>
      <c r="L1252" s="129"/>
      <c r="M1252" s="129"/>
    </row>
    <row r="1253" spans="10:13" x14ac:dyDescent="0.3">
      <c r="J1253" s="129"/>
      <c r="K1253" s="129"/>
      <c r="L1253" s="129"/>
      <c r="M1253" s="129"/>
    </row>
    <row r="1254" spans="10:13" x14ac:dyDescent="0.3">
      <c r="J1254" s="129"/>
      <c r="K1254" s="129"/>
      <c r="L1254" s="129"/>
      <c r="M1254" s="129"/>
    </row>
    <row r="1255" spans="10:13" x14ac:dyDescent="0.3">
      <c r="J1255" s="129"/>
      <c r="K1255" s="129"/>
      <c r="L1255" s="129"/>
      <c r="M1255" s="129"/>
    </row>
    <row r="1256" spans="10:13" x14ac:dyDescent="0.3">
      <c r="J1256" s="129"/>
      <c r="K1256" s="129"/>
      <c r="L1256" s="129"/>
      <c r="M1256" s="129"/>
    </row>
    <row r="1257" spans="10:13" x14ac:dyDescent="0.3">
      <c r="J1257" s="129"/>
      <c r="K1257" s="129"/>
      <c r="L1257" s="129"/>
      <c r="M1257" s="129"/>
    </row>
    <row r="1258" spans="10:13" x14ac:dyDescent="0.3">
      <c r="J1258" s="129"/>
      <c r="K1258" s="129"/>
      <c r="L1258" s="129"/>
      <c r="M1258" s="129"/>
    </row>
    <row r="1259" spans="10:13" x14ac:dyDescent="0.3">
      <c r="J1259" s="129"/>
      <c r="K1259" s="129"/>
      <c r="L1259" s="129"/>
      <c r="M1259" s="129"/>
    </row>
    <row r="1260" spans="10:13" x14ac:dyDescent="0.3">
      <c r="J1260" s="129"/>
      <c r="K1260" s="129"/>
      <c r="L1260" s="129"/>
      <c r="M1260" s="129"/>
    </row>
    <row r="1261" spans="10:13" x14ac:dyDescent="0.3">
      <c r="J1261" s="129"/>
      <c r="K1261" s="129"/>
      <c r="L1261" s="129"/>
      <c r="M1261" s="129"/>
    </row>
    <row r="1262" spans="10:13" x14ac:dyDescent="0.3">
      <c r="J1262" s="129"/>
      <c r="K1262" s="129"/>
      <c r="L1262" s="129"/>
      <c r="M1262" s="129"/>
    </row>
    <row r="1263" spans="10:13" x14ac:dyDescent="0.3">
      <c r="J1263" s="129"/>
      <c r="K1263" s="129"/>
      <c r="L1263" s="129"/>
      <c r="M1263" s="129"/>
    </row>
    <row r="1264" spans="10:13" x14ac:dyDescent="0.3">
      <c r="J1264" s="129"/>
      <c r="K1264" s="129"/>
      <c r="L1264" s="129"/>
      <c r="M1264" s="129"/>
    </row>
    <row r="1265" spans="10:13" x14ac:dyDescent="0.3">
      <c r="J1265" s="129"/>
      <c r="K1265" s="129"/>
      <c r="L1265" s="129"/>
      <c r="M1265" s="129"/>
    </row>
    <row r="1266" spans="10:13" x14ac:dyDescent="0.3">
      <c r="J1266" s="129"/>
      <c r="K1266" s="129"/>
      <c r="L1266" s="129"/>
      <c r="M1266" s="129"/>
    </row>
    <row r="1267" spans="10:13" x14ac:dyDescent="0.3">
      <c r="J1267" s="129"/>
      <c r="K1267" s="129"/>
      <c r="L1267" s="129"/>
      <c r="M1267" s="129"/>
    </row>
    <row r="1268" spans="10:13" x14ac:dyDescent="0.3">
      <c r="J1268" s="129"/>
      <c r="K1268" s="129"/>
      <c r="L1268" s="129"/>
      <c r="M1268" s="129"/>
    </row>
    <row r="1269" spans="10:13" x14ac:dyDescent="0.3">
      <c r="J1269" s="129"/>
      <c r="K1269" s="129"/>
      <c r="L1269" s="129"/>
      <c r="M1269" s="129"/>
    </row>
    <row r="1270" spans="10:13" x14ac:dyDescent="0.3">
      <c r="J1270" s="129"/>
      <c r="K1270" s="129"/>
      <c r="L1270" s="129"/>
      <c r="M1270" s="129"/>
    </row>
    <row r="1271" spans="10:13" x14ac:dyDescent="0.3">
      <c r="J1271" s="129"/>
      <c r="K1271" s="129"/>
      <c r="L1271" s="129"/>
      <c r="M1271" s="129"/>
    </row>
    <row r="1272" spans="10:13" x14ac:dyDescent="0.3">
      <c r="J1272" s="129"/>
      <c r="K1272" s="129"/>
      <c r="L1272" s="129"/>
      <c r="M1272" s="129"/>
    </row>
    <row r="1273" spans="10:13" x14ac:dyDescent="0.3">
      <c r="J1273" s="129"/>
      <c r="K1273" s="129"/>
      <c r="L1273" s="129"/>
      <c r="M1273" s="129"/>
    </row>
    <row r="1274" spans="10:13" x14ac:dyDescent="0.3">
      <c r="J1274" s="129"/>
      <c r="K1274" s="129"/>
      <c r="L1274" s="129"/>
      <c r="M1274" s="129"/>
    </row>
    <row r="1275" spans="10:13" x14ac:dyDescent="0.3">
      <c r="J1275" s="129"/>
      <c r="K1275" s="129"/>
      <c r="L1275" s="129"/>
      <c r="M1275" s="129"/>
    </row>
    <row r="1276" spans="10:13" x14ac:dyDescent="0.3">
      <c r="J1276" s="129"/>
      <c r="K1276" s="129"/>
      <c r="L1276" s="129"/>
      <c r="M1276" s="129"/>
    </row>
    <row r="1277" spans="10:13" x14ac:dyDescent="0.3">
      <c r="J1277" s="129"/>
      <c r="K1277" s="129"/>
      <c r="L1277" s="129"/>
      <c r="M1277" s="129"/>
    </row>
    <row r="1278" spans="10:13" x14ac:dyDescent="0.3">
      <c r="J1278" s="129"/>
      <c r="K1278" s="129"/>
      <c r="L1278" s="129"/>
      <c r="M1278" s="129"/>
    </row>
    <row r="1279" spans="10:13" x14ac:dyDescent="0.3">
      <c r="J1279" s="129"/>
      <c r="K1279" s="129"/>
      <c r="L1279" s="129"/>
      <c r="M1279" s="129"/>
    </row>
    <row r="1280" spans="10:13" x14ac:dyDescent="0.3">
      <c r="J1280" s="129"/>
      <c r="K1280" s="129"/>
      <c r="L1280" s="129"/>
      <c r="M1280" s="129"/>
    </row>
    <row r="1281" spans="10:13" x14ac:dyDescent="0.3">
      <c r="J1281" s="129"/>
      <c r="K1281" s="129"/>
      <c r="L1281" s="129"/>
      <c r="M1281" s="129"/>
    </row>
    <row r="1282" spans="10:13" x14ac:dyDescent="0.3">
      <c r="J1282" s="129"/>
      <c r="K1282" s="129"/>
      <c r="L1282" s="129"/>
      <c r="M1282" s="129"/>
    </row>
    <row r="1283" spans="10:13" x14ac:dyDescent="0.3">
      <c r="J1283" s="129"/>
      <c r="K1283" s="129"/>
      <c r="L1283" s="129"/>
      <c r="M1283" s="129"/>
    </row>
    <row r="1284" spans="10:13" x14ac:dyDescent="0.3">
      <c r="J1284" s="129"/>
      <c r="K1284" s="129"/>
      <c r="L1284" s="129"/>
      <c r="M1284" s="129"/>
    </row>
    <row r="1285" spans="10:13" x14ac:dyDescent="0.3">
      <c r="J1285" s="129"/>
      <c r="K1285" s="129"/>
      <c r="L1285" s="129"/>
      <c r="M1285" s="129"/>
    </row>
    <row r="1286" spans="10:13" x14ac:dyDescent="0.3">
      <c r="J1286" s="129"/>
      <c r="K1286" s="129"/>
      <c r="L1286" s="129"/>
      <c r="M1286" s="129"/>
    </row>
    <row r="1287" spans="10:13" x14ac:dyDescent="0.3">
      <c r="J1287" s="129"/>
      <c r="K1287" s="129"/>
      <c r="L1287" s="129"/>
      <c r="M1287" s="129"/>
    </row>
    <row r="1288" spans="10:13" x14ac:dyDescent="0.3">
      <c r="J1288" s="129"/>
      <c r="K1288" s="129"/>
      <c r="L1288" s="129"/>
      <c r="M1288" s="129"/>
    </row>
    <row r="1289" spans="10:13" x14ac:dyDescent="0.3">
      <c r="J1289" s="129"/>
      <c r="K1289" s="129"/>
      <c r="L1289" s="129"/>
      <c r="M1289" s="129"/>
    </row>
    <row r="1290" spans="10:13" x14ac:dyDescent="0.3">
      <c r="J1290" s="129"/>
      <c r="K1290" s="129"/>
      <c r="L1290" s="129"/>
      <c r="M1290" s="129"/>
    </row>
    <row r="1291" spans="10:13" x14ac:dyDescent="0.3">
      <c r="J1291" s="129"/>
      <c r="K1291" s="129"/>
      <c r="L1291" s="129"/>
      <c r="M1291" s="129"/>
    </row>
    <row r="1292" spans="10:13" x14ac:dyDescent="0.3">
      <c r="J1292" s="129"/>
      <c r="K1292" s="129"/>
      <c r="L1292" s="129"/>
      <c r="M1292" s="129"/>
    </row>
    <row r="1293" spans="10:13" x14ac:dyDescent="0.3">
      <c r="J1293" s="129"/>
      <c r="K1293" s="129"/>
      <c r="L1293" s="129"/>
      <c r="M1293" s="129"/>
    </row>
    <row r="1294" spans="10:13" x14ac:dyDescent="0.3">
      <c r="J1294" s="129"/>
      <c r="K1294" s="129"/>
      <c r="L1294" s="129"/>
      <c r="M1294" s="129"/>
    </row>
    <row r="1295" spans="10:13" x14ac:dyDescent="0.3">
      <c r="J1295" s="129"/>
      <c r="K1295" s="129"/>
      <c r="L1295" s="129"/>
      <c r="M1295" s="129"/>
    </row>
    <row r="1296" spans="10:13" x14ac:dyDescent="0.3">
      <c r="J1296" s="129"/>
      <c r="K1296" s="129"/>
      <c r="L1296" s="129"/>
      <c r="M1296" s="129"/>
    </row>
    <row r="1297" spans="10:13" x14ac:dyDescent="0.3">
      <c r="J1297" s="129"/>
      <c r="K1297" s="129"/>
      <c r="L1297" s="129"/>
      <c r="M1297" s="129"/>
    </row>
    <row r="1298" spans="10:13" x14ac:dyDescent="0.3">
      <c r="J1298" s="129"/>
      <c r="K1298" s="129"/>
      <c r="L1298" s="129"/>
      <c r="M1298" s="129"/>
    </row>
    <row r="1299" spans="10:13" x14ac:dyDescent="0.3">
      <c r="J1299" s="129"/>
      <c r="K1299" s="129"/>
      <c r="L1299" s="129"/>
      <c r="M1299" s="129"/>
    </row>
    <row r="1300" spans="10:13" x14ac:dyDescent="0.3">
      <c r="J1300" s="129"/>
      <c r="K1300" s="129"/>
      <c r="L1300" s="129"/>
      <c r="M1300" s="129"/>
    </row>
    <row r="1301" spans="10:13" x14ac:dyDescent="0.3">
      <c r="J1301" s="129"/>
      <c r="K1301" s="129"/>
      <c r="L1301" s="129"/>
      <c r="M1301" s="129"/>
    </row>
    <row r="1302" spans="10:13" x14ac:dyDescent="0.3">
      <c r="J1302" s="129"/>
      <c r="K1302" s="129"/>
      <c r="L1302" s="129"/>
      <c r="M1302" s="129"/>
    </row>
    <row r="1303" spans="10:13" x14ac:dyDescent="0.3">
      <c r="J1303" s="129"/>
      <c r="K1303" s="129"/>
      <c r="L1303" s="129"/>
      <c r="M1303" s="129"/>
    </row>
    <row r="1304" spans="10:13" x14ac:dyDescent="0.3">
      <c r="J1304" s="129"/>
      <c r="K1304" s="129"/>
      <c r="L1304" s="129"/>
      <c r="M1304" s="129"/>
    </row>
    <row r="1305" spans="10:13" x14ac:dyDescent="0.3">
      <c r="J1305" s="129"/>
      <c r="K1305" s="129"/>
      <c r="L1305" s="129"/>
      <c r="M1305" s="129"/>
    </row>
    <row r="1306" spans="10:13" x14ac:dyDescent="0.3">
      <c r="J1306" s="129"/>
      <c r="K1306" s="129"/>
      <c r="L1306" s="129"/>
      <c r="M1306" s="129"/>
    </row>
    <row r="1307" spans="10:13" x14ac:dyDescent="0.3">
      <c r="J1307" s="129"/>
      <c r="K1307" s="129"/>
      <c r="L1307" s="129"/>
      <c r="M1307" s="129"/>
    </row>
    <row r="1308" spans="10:13" x14ac:dyDescent="0.3">
      <c r="J1308" s="129"/>
      <c r="K1308" s="129"/>
      <c r="L1308" s="129"/>
      <c r="M1308" s="129"/>
    </row>
    <row r="1309" spans="10:13" x14ac:dyDescent="0.3">
      <c r="J1309" s="129"/>
      <c r="K1309" s="129"/>
      <c r="L1309" s="129"/>
      <c r="M1309" s="129"/>
    </row>
    <row r="1310" spans="10:13" x14ac:dyDescent="0.3">
      <c r="J1310" s="129"/>
      <c r="K1310" s="129"/>
      <c r="L1310" s="129"/>
      <c r="M1310" s="129"/>
    </row>
    <row r="1311" spans="10:13" x14ac:dyDescent="0.3">
      <c r="J1311" s="129"/>
      <c r="K1311" s="129"/>
      <c r="L1311" s="129"/>
      <c r="M1311" s="129"/>
    </row>
    <row r="1312" spans="10:13" x14ac:dyDescent="0.3">
      <c r="J1312" s="129"/>
      <c r="K1312" s="129"/>
      <c r="L1312" s="129"/>
      <c r="M1312" s="129"/>
    </row>
    <row r="1313" spans="10:13" x14ac:dyDescent="0.3">
      <c r="J1313" s="129"/>
      <c r="K1313" s="129"/>
      <c r="L1313" s="129"/>
      <c r="M1313" s="129"/>
    </row>
    <row r="1314" spans="10:13" x14ac:dyDescent="0.3">
      <c r="J1314" s="129"/>
      <c r="K1314" s="129"/>
      <c r="L1314" s="129"/>
      <c r="M1314" s="129"/>
    </row>
    <row r="1315" spans="10:13" x14ac:dyDescent="0.3">
      <c r="J1315" s="129"/>
      <c r="K1315" s="129"/>
      <c r="L1315" s="129"/>
      <c r="M1315" s="129"/>
    </row>
    <row r="1316" spans="10:13" x14ac:dyDescent="0.3">
      <c r="J1316" s="129"/>
      <c r="K1316" s="129"/>
      <c r="L1316" s="129"/>
      <c r="M1316" s="129"/>
    </row>
    <row r="1317" spans="10:13" x14ac:dyDescent="0.3">
      <c r="J1317" s="129"/>
      <c r="K1317" s="129"/>
      <c r="L1317" s="129"/>
      <c r="M1317" s="129"/>
    </row>
    <row r="1318" spans="10:13" x14ac:dyDescent="0.3">
      <c r="J1318" s="129"/>
      <c r="K1318" s="129"/>
      <c r="L1318" s="129"/>
      <c r="M1318" s="129"/>
    </row>
    <row r="1319" spans="10:13" x14ac:dyDescent="0.3">
      <c r="J1319" s="129"/>
      <c r="K1319" s="129"/>
      <c r="L1319" s="129"/>
      <c r="M1319" s="129"/>
    </row>
    <row r="1320" spans="10:13" x14ac:dyDescent="0.3">
      <c r="J1320" s="129"/>
      <c r="K1320" s="129"/>
      <c r="L1320" s="129"/>
      <c r="M1320" s="129"/>
    </row>
    <row r="1321" spans="10:13" x14ac:dyDescent="0.3">
      <c r="J1321" s="129"/>
      <c r="K1321" s="129"/>
      <c r="L1321" s="129"/>
      <c r="M1321" s="129"/>
    </row>
    <row r="1322" spans="10:13" x14ac:dyDescent="0.3">
      <c r="J1322" s="129"/>
      <c r="K1322" s="129"/>
      <c r="L1322" s="129"/>
      <c r="M1322" s="129"/>
    </row>
    <row r="1323" spans="10:13" x14ac:dyDescent="0.3">
      <c r="J1323" s="129"/>
      <c r="K1323" s="129"/>
      <c r="L1323" s="129"/>
      <c r="M1323" s="129"/>
    </row>
    <row r="1324" spans="10:13" x14ac:dyDescent="0.3">
      <c r="J1324" s="129"/>
      <c r="K1324" s="129"/>
      <c r="L1324" s="129"/>
      <c r="M1324" s="129"/>
    </row>
    <row r="1325" spans="10:13" x14ac:dyDescent="0.3">
      <c r="J1325" s="129"/>
      <c r="K1325" s="129"/>
      <c r="L1325" s="129"/>
      <c r="M1325" s="129"/>
    </row>
    <row r="1326" spans="10:13" x14ac:dyDescent="0.3">
      <c r="J1326" s="129"/>
      <c r="K1326" s="129"/>
      <c r="L1326" s="129"/>
      <c r="M1326" s="129"/>
    </row>
    <row r="1327" spans="10:13" x14ac:dyDescent="0.3">
      <c r="J1327" s="129"/>
      <c r="K1327" s="129"/>
      <c r="L1327" s="129"/>
      <c r="M1327" s="129"/>
    </row>
    <row r="1328" spans="10:13" x14ac:dyDescent="0.3">
      <c r="J1328" s="129"/>
      <c r="K1328" s="129"/>
      <c r="L1328" s="129"/>
      <c r="M1328" s="129"/>
    </row>
    <row r="1329" spans="10:13" x14ac:dyDescent="0.3">
      <c r="J1329" s="129"/>
      <c r="K1329" s="129"/>
      <c r="L1329" s="129"/>
      <c r="M1329" s="129"/>
    </row>
    <row r="1330" spans="10:13" x14ac:dyDescent="0.3">
      <c r="J1330" s="129"/>
      <c r="K1330" s="129"/>
      <c r="L1330" s="129"/>
      <c r="M1330" s="129"/>
    </row>
    <row r="1331" spans="10:13" x14ac:dyDescent="0.3">
      <c r="J1331" s="129"/>
      <c r="K1331" s="129"/>
      <c r="L1331" s="129"/>
      <c r="M1331" s="129"/>
    </row>
    <row r="1332" spans="10:13" x14ac:dyDescent="0.3">
      <c r="J1332" s="129"/>
      <c r="K1332" s="129"/>
      <c r="L1332" s="129"/>
      <c r="M1332" s="129"/>
    </row>
    <row r="1333" spans="10:13" x14ac:dyDescent="0.3">
      <c r="J1333" s="129"/>
      <c r="K1333" s="129"/>
      <c r="L1333" s="129"/>
      <c r="M1333" s="129"/>
    </row>
    <row r="1334" spans="10:13" x14ac:dyDescent="0.3">
      <c r="J1334" s="129"/>
      <c r="K1334" s="129"/>
      <c r="L1334" s="129"/>
      <c r="M1334" s="129"/>
    </row>
    <row r="1335" spans="10:13" x14ac:dyDescent="0.3">
      <c r="J1335" s="129"/>
      <c r="K1335" s="129"/>
      <c r="L1335" s="129"/>
      <c r="M1335" s="129"/>
    </row>
    <row r="1336" spans="10:13" x14ac:dyDescent="0.3">
      <c r="J1336" s="129"/>
      <c r="K1336" s="129"/>
      <c r="L1336" s="129"/>
      <c r="M1336" s="129"/>
    </row>
    <row r="1337" spans="10:13" x14ac:dyDescent="0.3">
      <c r="J1337" s="129"/>
      <c r="K1337" s="129"/>
      <c r="L1337" s="129"/>
      <c r="M1337" s="129"/>
    </row>
    <row r="1338" spans="10:13" x14ac:dyDescent="0.3">
      <c r="J1338" s="129"/>
      <c r="K1338" s="129"/>
      <c r="L1338" s="129"/>
      <c r="M1338" s="129"/>
    </row>
    <row r="1339" spans="10:13" x14ac:dyDescent="0.3">
      <c r="J1339" s="129"/>
      <c r="K1339" s="129"/>
      <c r="L1339" s="129"/>
      <c r="M1339" s="129"/>
    </row>
    <row r="1340" spans="10:13" x14ac:dyDescent="0.3">
      <c r="J1340" s="129"/>
      <c r="K1340" s="129"/>
      <c r="L1340" s="129"/>
      <c r="M1340" s="129"/>
    </row>
    <row r="1341" spans="10:13" x14ac:dyDescent="0.3">
      <c r="J1341" s="129"/>
      <c r="K1341" s="129"/>
      <c r="L1341" s="129"/>
      <c r="M1341" s="129"/>
    </row>
    <row r="1342" spans="10:13" x14ac:dyDescent="0.3">
      <c r="J1342" s="129"/>
      <c r="K1342" s="129"/>
      <c r="L1342" s="129"/>
      <c r="M1342" s="129"/>
    </row>
    <row r="1343" spans="10:13" x14ac:dyDescent="0.3">
      <c r="J1343" s="129"/>
      <c r="K1343" s="129"/>
      <c r="L1343" s="129"/>
      <c r="M1343" s="129"/>
    </row>
    <row r="1344" spans="10:13" x14ac:dyDescent="0.3">
      <c r="J1344" s="129"/>
      <c r="K1344" s="129"/>
      <c r="L1344" s="129"/>
      <c r="M1344" s="129"/>
    </row>
    <row r="1345" spans="10:13" x14ac:dyDescent="0.3">
      <c r="J1345" s="129"/>
      <c r="K1345" s="129"/>
      <c r="L1345" s="129"/>
      <c r="M1345" s="129"/>
    </row>
    <row r="1346" spans="10:13" x14ac:dyDescent="0.3">
      <c r="J1346" s="129"/>
      <c r="K1346" s="129"/>
      <c r="L1346" s="129"/>
      <c r="M1346" s="129"/>
    </row>
    <row r="1347" spans="10:13" x14ac:dyDescent="0.3">
      <c r="J1347" s="129"/>
      <c r="K1347" s="129"/>
      <c r="L1347" s="129"/>
      <c r="M1347" s="129"/>
    </row>
    <row r="1348" spans="10:13" x14ac:dyDescent="0.3">
      <c r="J1348" s="129"/>
      <c r="K1348" s="129"/>
      <c r="L1348" s="129"/>
      <c r="M1348" s="129"/>
    </row>
    <row r="1349" spans="10:13" x14ac:dyDescent="0.3">
      <c r="J1349" s="129"/>
      <c r="K1349" s="129"/>
      <c r="L1349" s="129"/>
      <c r="M1349" s="129"/>
    </row>
    <row r="1350" spans="10:13" x14ac:dyDescent="0.3">
      <c r="J1350" s="129"/>
      <c r="K1350" s="129"/>
      <c r="L1350" s="129"/>
      <c r="M1350" s="129"/>
    </row>
    <row r="1351" spans="10:13" x14ac:dyDescent="0.3">
      <c r="J1351" s="129"/>
      <c r="K1351" s="129"/>
      <c r="L1351" s="129"/>
      <c r="M1351" s="129"/>
    </row>
    <row r="1352" spans="10:13" x14ac:dyDescent="0.3">
      <c r="J1352" s="129"/>
      <c r="K1352" s="129"/>
      <c r="L1352" s="129"/>
      <c r="M1352" s="129"/>
    </row>
    <row r="1353" spans="10:13" x14ac:dyDescent="0.3">
      <c r="J1353" s="129"/>
      <c r="K1353" s="129"/>
      <c r="L1353" s="129"/>
      <c r="M1353" s="129"/>
    </row>
    <row r="1354" spans="10:13" x14ac:dyDescent="0.3">
      <c r="J1354" s="129"/>
      <c r="K1354" s="129"/>
      <c r="L1354" s="129"/>
      <c r="M1354" s="129"/>
    </row>
    <row r="1355" spans="10:13" x14ac:dyDescent="0.3">
      <c r="J1355" s="129"/>
      <c r="K1355" s="129"/>
      <c r="L1355" s="129"/>
      <c r="M1355" s="129"/>
    </row>
    <row r="1356" spans="10:13" x14ac:dyDescent="0.3">
      <c r="J1356" s="129"/>
      <c r="K1356" s="129"/>
      <c r="L1356" s="129"/>
      <c r="M1356" s="129"/>
    </row>
    <row r="1357" spans="10:13" x14ac:dyDescent="0.3">
      <c r="J1357" s="129"/>
      <c r="K1357" s="129"/>
      <c r="L1357" s="129"/>
      <c r="M1357" s="129"/>
    </row>
    <row r="1358" spans="10:13" x14ac:dyDescent="0.3">
      <c r="J1358" s="129"/>
      <c r="K1358" s="129"/>
      <c r="L1358" s="129"/>
      <c r="M1358" s="129"/>
    </row>
    <row r="1359" spans="10:13" x14ac:dyDescent="0.3">
      <c r="J1359" s="129"/>
      <c r="K1359" s="129"/>
      <c r="L1359" s="129"/>
      <c r="M1359" s="129"/>
    </row>
    <row r="1360" spans="10:13" x14ac:dyDescent="0.3">
      <c r="J1360" s="129"/>
      <c r="K1360" s="129"/>
      <c r="L1360" s="129"/>
      <c r="M1360" s="129"/>
    </row>
    <row r="1361" spans="10:13" x14ac:dyDescent="0.3">
      <c r="J1361" s="129"/>
      <c r="K1361" s="129"/>
      <c r="L1361" s="129"/>
      <c r="M1361" s="129"/>
    </row>
    <row r="1362" spans="10:13" x14ac:dyDescent="0.3">
      <c r="J1362" s="129"/>
      <c r="K1362" s="129"/>
      <c r="L1362" s="129"/>
      <c r="M1362" s="129"/>
    </row>
    <row r="1363" spans="10:13" x14ac:dyDescent="0.3">
      <c r="J1363" s="129"/>
      <c r="K1363" s="129"/>
      <c r="L1363" s="129"/>
      <c r="M1363" s="129"/>
    </row>
    <row r="1364" spans="10:13" x14ac:dyDescent="0.3">
      <c r="J1364" s="129"/>
      <c r="K1364" s="129"/>
      <c r="L1364" s="129"/>
      <c r="M1364" s="129"/>
    </row>
    <row r="1365" spans="10:13" x14ac:dyDescent="0.3">
      <c r="J1365" s="129"/>
      <c r="K1365" s="129"/>
      <c r="L1365" s="129"/>
      <c r="M1365" s="129"/>
    </row>
    <row r="1366" spans="10:13" x14ac:dyDescent="0.3">
      <c r="J1366" s="129"/>
      <c r="K1366" s="129"/>
      <c r="L1366" s="129"/>
      <c r="M1366" s="129"/>
    </row>
    <row r="1367" spans="10:13" x14ac:dyDescent="0.3">
      <c r="J1367" s="129"/>
      <c r="K1367" s="129"/>
      <c r="L1367" s="129"/>
      <c r="M1367" s="129"/>
    </row>
    <row r="1368" spans="10:13" x14ac:dyDescent="0.3">
      <c r="J1368" s="129"/>
      <c r="K1368" s="129"/>
      <c r="L1368" s="129"/>
      <c r="M1368" s="129"/>
    </row>
    <row r="1369" spans="10:13" x14ac:dyDescent="0.3">
      <c r="J1369" s="129"/>
      <c r="K1369" s="129"/>
      <c r="L1369" s="129"/>
      <c r="M1369" s="129"/>
    </row>
    <row r="1370" spans="10:13" x14ac:dyDescent="0.3">
      <c r="J1370" s="129"/>
      <c r="K1370" s="129"/>
      <c r="L1370" s="129"/>
      <c r="M1370" s="129"/>
    </row>
    <row r="1371" spans="10:13" x14ac:dyDescent="0.3">
      <c r="J1371" s="129"/>
      <c r="K1371" s="129"/>
      <c r="L1371" s="129"/>
      <c r="M1371" s="129"/>
    </row>
    <row r="1372" spans="10:13" x14ac:dyDescent="0.3">
      <c r="J1372" s="129"/>
      <c r="K1372" s="129"/>
      <c r="L1372" s="129"/>
      <c r="M1372" s="129"/>
    </row>
    <row r="1373" spans="10:13" x14ac:dyDescent="0.3">
      <c r="J1373" s="129"/>
      <c r="K1373" s="129"/>
      <c r="L1373" s="129"/>
      <c r="M1373" s="129"/>
    </row>
    <row r="1374" spans="10:13" x14ac:dyDescent="0.3">
      <c r="J1374" s="129"/>
      <c r="K1374" s="129"/>
      <c r="L1374" s="129"/>
      <c r="M1374" s="129"/>
    </row>
    <row r="1375" spans="10:13" x14ac:dyDescent="0.3">
      <c r="J1375" s="129"/>
      <c r="K1375" s="129"/>
      <c r="L1375" s="129"/>
      <c r="M1375" s="129"/>
    </row>
    <row r="1376" spans="10:13" x14ac:dyDescent="0.3">
      <c r="J1376" s="129"/>
      <c r="K1376" s="129"/>
      <c r="L1376" s="129"/>
      <c r="M1376" s="129"/>
    </row>
    <row r="1377" spans="10:13" x14ac:dyDescent="0.3">
      <c r="J1377" s="129"/>
      <c r="K1377" s="129"/>
      <c r="L1377" s="129"/>
      <c r="M1377" s="129"/>
    </row>
    <row r="1378" spans="10:13" x14ac:dyDescent="0.3">
      <c r="J1378" s="129"/>
      <c r="K1378" s="129"/>
      <c r="L1378" s="129"/>
      <c r="M1378" s="129"/>
    </row>
    <row r="1379" spans="10:13" x14ac:dyDescent="0.3">
      <c r="J1379" s="129"/>
      <c r="K1379" s="129"/>
      <c r="L1379" s="129"/>
      <c r="M1379" s="129"/>
    </row>
    <row r="1380" spans="10:13" x14ac:dyDescent="0.3">
      <c r="J1380" s="129"/>
      <c r="K1380" s="129"/>
      <c r="L1380" s="129"/>
      <c r="M1380" s="129"/>
    </row>
    <row r="1381" spans="10:13" x14ac:dyDescent="0.3">
      <c r="J1381" s="129"/>
      <c r="K1381" s="129"/>
      <c r="L1381" s="129"/>
      <c r="M1381" s="129"/>
    </row>
    <row r="1382" spans="10:13" x14ac:dyDescent="0.3">
      <c r="J1382" s="129"/>
      <c r="K1382" s="129"/>
      <c r="L1382" s="129"/>
      <c r="M1382" s="129"/>
    </row>
    <row r="1383" spans="10:13" x14ac:dyDescent="0.3">
      <c r="J1383" s="129"/>
      <c r="K1383" s="129"/>
      <c r="L1383" s="129"/>
      <c r="M1383" s="129"/>
    </row>
    <row r="1384" spans="10:13" x14ac:dyDescent="0.3">
      <c r="J1384" s="129"/>
      <c r="K1384" s="129"/>
      <c r="L1384" s="129"/>
      <c r="M1384" s="129"/>
    </row>
    <row r="1385" spans="10:13" x14ac:dyDescent="0.3">
      <c r="J1385" s="129"/>
      <c r="K1385" s="129"/>
      <c r="L1385" s="129"/>
      <c r="M1385" s="129"/>
    </row>
    <row r="1386" spans="10:13" x14ac:dyDescent="0.3">
      <c r="J1386" s="129"/>
      <c r="K1386" s="129"/>
      <c r="L1386" s="129"/>
      <c r="M1386" s="129"/>
    </row>
    <row r="1387" spans="10:13" x14ac:dyDescent="0.3">
      <c r="J1387" s="129"/>
      <c r="K1387" s="129"/>
      <c r="L1387" s="129"/>
      <c r="M1387" s="129"/>
    </row>
    <row r="1388" spans="10:13" x14ac:dyDescent="0.3">
      <c r="J1388" s="129"/>
      <c r="K1388" s="129"/>
      <c r="L1388" s="129"/>
      <c r="M1388" s="129"/>
    </row>
    <row r="1389" spans="10:13" x14ac:dyDescent="0.3">
      <c r="J1389" s="129"/>
      <c r="K1389" s="129"/>
      <c r="L1389" s="129"/>
      <c r="M1389" s="129"/>
    </row>
    <row r="1390" spans="10:13" x14ac:dyDescent="0.3">
      <c r="J1390" s="129"/>
      <c r="K1390" s="129"/>
      <c r="L1390" s="129"/>
      <c r="M1390" s="129"/>
    </row>
    <row r="1391" spans="10:13" x14ac:dyDescent="0.3">
      <c r="J1391" s="129"/>
      <c r="K1391" s="129"/>
      <c r="L1391" s="129"/>
      <c r="M1391" s="129"/>
    </row>
    <row r="1392" spans="10:13" x14ac:dyDescent="0.3">
      <c r="J1392" s="129"/>
      <c r="K1392" s="129"/>
      <c r="L1392" s="129"/>
      <c r="M1392" s="129"/>
    </row>
    <row r="1393" spans="10:13" x14ac:dyDescent="0.3">
      <c r="J1393" s="129"/>
      <c r="K1393" s="129"/>
      <c r="L1393" s="129"/>
      <c r="M1393" s="129"/>
    </row>
    <row r="1394" spans="10:13" x14ac:dyDescent="0.3">
      <c r="J1394" s="129"/>
      <c r="K1394" s="129"/>
      <c r="L1394" s="129"/>
      <c r="M1394" s="129"/>
    </row>
    <row r="1395" spans="10:13" x14ac:dyDescent="0.3">
      <c r="J1395" s="129"/>
      <c r="K1395" s="129"/>
      <c r="L1395" s="129"/>
      <c r="M1395" s="129"/>
    </row>
    <row r="1396" spans="10:13" x14ac:dyDescent="0.3">
      <c r="J1396" s="129"/>
      <c r="K1396" s="129"/>
      <c r="L1396" s="129"/>
      <c r="M1396" s="129"/>
    </row>
    <row r="1397" spans="10:13" x14ac:dyDescent="0.3">
      <c r="J1397" s="129"/>
      <c r="K1397" s="129"/>
      <c r="L1397" s="129"/>
      <c r="M1397" s="129"/>
    </row>
    <row r="1398" spans="10:13" x14ac:dyDescent="0.3">
      <c r="J1398" s="129"/>
      <c r="K1398" s="129"/>
      <c r="L1398" s="129"/>
      <c r="M1398" s="129"/>
    </row>
    <row r="1399" spans="10:13" x14ac:dyDescent="0.3">
      <c r="J1399" s="129"/>
      <c r="K1399" s="129"/>
      <c r="L1399" s="129"/>
      <c r="M1399" s="129"/>
    </row>
    <row r="1400" spans="10:13" x14ac:dyDescent="0.3">
      <c r="J1400" s="129"/>
      <c r="K1400" s="129"/>
      <c r="L1400" s="129"/>
      <c r="M1400" s="129"/>
    </row>
    <row r="1401" spans="10:13" x14ac:dyDescent="0.3">
      <c r="J1401" s="129"/>
      <c r="K1401" s="129"/>
      <c r="L1401" s="129"/>
      <c r="M1401" s="129"/>
    </row>
    <row r="1402" spans="10:13" x14ac:dyDescent="0.3">
      <c r="J1402" s="129"/>
      <c r="K1402" s="129"/>
      <c r="L1402" s="129"/>
      <c r="M1402" s="129"/>
    </row>
    <row r="1403" spans="10:13" x14ac:dyDescent="0.3">
      <c r="J1403" s="129"/>
      <c r="K1403" s="129"/>
      <c r="L1403" s="129"/>
      <c r="M1403" s="129"/>
    </row>
    <row r="1404" spans="10:13" x14ac:dyDescent="0.3">
      <c r="J1404" s="129"/>
      <c r="K1404" s="129"/>
      <c r="L1404" s="129"/>
      <c r="M1404" s="129"/>
    </row>
    <row r="1405" spans="10:13" x14ac:dyDescent="0.3">
      <c r="J1405" s="129"/>
      <c r="K1405" s="129"/>
      <c r="L1405" s="129"/>
      <c r="M1405" s="129"/>
    </row>
    <row r="1406" spans="10:13" x14ac:dyDescent="0.3">
      <c r="J1406" s="129"/>
      <c r="K1406" s="129"/>
      <c r="L1406" s="129"/>
      <c r="M1406" s="129"/>
    </row>
    <row r="1407" spans="10:13" x14ac:dyDescent="0.3">
      <c r="J1407" s="129"/>
      <c r="K1407" s="129"/>
      <c r="L1407" s="129"/>
      <c r="M1407" s="129"/>
    </row>
    <row r="1408" spans="10:13" x14ac:dyDescent="0.3">
      <c r="J1408" s="129"/>
      <c r="K1408" s="129"/>
      <c r="L1408" s="129"/>
      <c r="M1408" s="129"/>
    </row>
    <row r="1409" spans="10:13" x14ac:dyDescent="0.3">
      <c r="J1409" s="129"/>
      <c r="K1409" s="129"/>
      <c r="L1409" s="129"/>
      <c r="M1409" s="129"/>
    </row>
    <row r="1410" spans="10:13" x14ac:dyDescent="0.3">
      <c r="J1410" s="129"/>
      <c r="K1410" s="129"/>
      <c r="L1410" s="129"/>
      <c r="M1410" s="129"/>
    </row>
    <row r="1411" spans="10:13" x14ac:dyDescent="0.3">
      <c r="J1411" s="129"/>
      <c r="K1411" s="129"/>
      <c r="L1411" s="129"/>
      <c r="M1411" s="129"/>
    </row>
    <row r="1412" spans="10:13" x14ac:dyDescent="0.3">
      <c r="J1412" s="129"/>
      <c r="K1412" s="129"/>
      <c r="L1412" s="129"/>
      <c r="M1412" s="129"/>
    </row>
    <row r="1413" spans="10:13" x14ac:dyDescent="0.3">
      <c r="J1413" s="129"/>
      <c r="K1413" s="129"/>
      <c r="L1413" s="129"/>
      <c r="M1413" s="129"/>
    </row>
    <row r="1414" spans="10:13" x14ac:dyDescent="0.3">
      <c r="J1414" s="129"/>
      <c r="K1414" s="129"/>
      <c r="L1414" s="129"/>
      <c r="M1414" s="129"/>
    </row>
    <row r="1415" spans="10:13" x14ac:dyDescent="0.3">
      <c r="J1415" s="129"/>
      <c r="K1415" s="129"/>
      <c r="L1415" s="129"/>
      <c r="M1415" s="129"/>
    </row>
    <row r="1416" spans="10:13" x14ac:dyDescent="0.3">
      <c r="J1416" s="129"/>
      <c r="K1416" s="129"/>
      <c r="L1416" s="129"/>
      <c r="M1416" s="129"/>
    </row>
    <row r="1417" spans="10:13" x14ac:dyDescent="0.3">
      <c r="J1417" s="129"/>
      <c r="K1417" s="129"/>
      <c r="L1417" s="129"/>
      <c r="M1417" s="129"/>
    </row>
    <row r="1418" spans="10:13" x14ac:dyDescent="0.3">
      <c r="J1418" s="129"/>
      <c r="K1418" s="129"/>
      <c r="L1418" s="129"/>
      <c r="M1418" s="129"/>
    </row>
    <row r="1419" spans="10:13" x14ac:dyDescent="0.3">
      <c r="J1419" s="129"/>
      <c r="K1419" s="129"/>
      <c r="L1419" s="129"/>
      <c r="M1419" s="129"/>
    </row>
    <row r="1420" spans="10:13" x14ac:dyDescent="0.3">
      <c r="J1420" s="129"/>
      <c r="K1420" s="129"/>
      <c r="L1420" s="129"/>
      <c r="M1420" s="129"/>
    </row>
    <row r="1421" spans="10:13" x14ac:dyDescent="0.3">
      <c r="J1421" s="129"/>
      <c r="K1421" s="129"/>
      <c r="L1421" s="129"/>
      <c r="M1421" s="129"/>
    </row>
    <row r="1422" spans="10:13" x14ac:dyDescent="0.3">
      <c r="J1422" s="129"/>
      <c r="K1422" s="129"/>
      <c r="L1422" s="129"/>
      <c r="M1422" s="129"/>
    </row>
    <row r="1423" spans="10:13" x14ac:dyDescent="0.3">
      <c r="J1423" s="129"/>
      <c r="K1423" s="129"/>
      <c r="L1423" s="129"/>
      <c r="M1423" s="129"/>
    </row>
    <row r="1424" spans="10:13" x14ac:dyDescent="0.3">
      <c r="J1424" s="129"/>
      <c r="K1424" s="129"/>
      <c r="L1424" s="129"/>
      <c r="M1424" s="129"/>
    </row>
    <row r="1425" spans="10:13" x14ac:dyDescent="0.3">
      <c r="J1425" s="129"/>
      <c r="K1425" s="129"/>
      <c r="L1425" s="129"/>
      <c r="M1425" s="129"/>
    </row>
    <row r="1426" spans="10:13" x14ac:dyDescent="0.3">
      <c r="J1426" s="129"/>
      <c r="K1426" s="129"/>
      <c r="L1426" s="129"/>
      <c r="M1426" s="129"/>
    </row>
    <row r="1427" spans="10:13" x14ac:dyDescent="0.3">
      <c r="J1427" s="129"/>
      <c r="K1427" s="129"/>
      <c r="L1427" s="129"/>
      <c r="M1427" s="129"/>
    </row>
    <row r="1428" spans="10:13" x14ac:dyDescent="0.3">
      <c r="J1428" s="129"/>
      <c r="K1428" s="129"/>
      <c r="L1428" s="129"/>
      <c r="M1428" s="129"/>
    </row>
    <row r="1429" spans="10:13" x14ac:dyDescent="0.3">
      <c r="J1429" s="129"/>
      <c r="K1429" s="129"/>
      <c r="L1429" s="129"/>
      <c r="M1429" s="129"/>
    </row>
    <row r="1430" spans="10:13" x14ac:dyDescent="0.3">
      <c r="J1430" s="129"/>
      <c r="K1430" s="129"/>
      <c r="L1430" s="129"/>
      <c r="M1430" s="129"/>
    </row>
    <row r="1431" spans="10:13" x14ac:dyDescent="0.3">
      <c r="J1431" s="129"/>
      <c r="K1431" s="129"/>
      <c r="L1431" s="129"/>
      <c r="M1431" s="129"/>
    </row>
    <row r="1432" spans="10:13" x14ac:dyDescent="0.3">
      <c r="J1432" s="129"/>
      <c r="K1432" s="129"/>
      <c r="L1432" s="129"/>
      <c r="M1432" s="129"/>
    </row>
    <row r="1433" spans="10:13" x14ac:dyDescent="0.3">
      <c r="J1433" s="129"/>
      <c r="K1433" s="129"/>
      <c r="L1433" s="129"/>
      <c r="M1433" s="129"/>
    </row>
    <row r="1434" spans="10:13" x14ac:dyDescent="0.3">
      <c r="J1434" s="129"/>
      <c r="K1434" s="129"/>
      <c r="L1434" s="129"/>
      <c r="M1434" s="129"/>
    </row>
    <row r="1435" spans="10:13" x14ac:dyDescent="0.3">
      <c r="J1435" s="129"/>
      <c r="K1435" s="129"/>
      <c r="L1435" s="129"/>
      <c r="M1435" s="129"/>
    </row>
    <row r="1436" spans="10:13" x14ac:dyDescent="0.3">
      <c r="J1436" s="129"/>
      <c r="K1436" s="129"/>
      <c r="L1436" s="129"/>
      <c r="M1436" s="129"/>
    </row>
    <row r="1437" spans="10:13" x14ac:dyDescent="0.3">
      <c r="J1437" s="129"/>
      <c r="K1437" s="129"/>
      <c r="L1437" s="129"/>
      <c r="M1437" s="129"/>
    </row>
    <row r="1438" spans="10:13" x14ac:dyDescent="0.3">
      <c r="J1438" s="129"/>
      <c r="K1438" s="129"/>
      <c r="L1438" s="129"/>
      <c r="M1438" s="129"/>
    </row>
    <row r="1439" spans="10:13" x14ac:dyDescent="0.3">
      <c r="J1439" s="129"/>
      <c r="K1439" s="129"/>
      <c r="L1439" s="129"/>
      <c r="M1439" s="129"/>
    </row>
    <row r="1440" spans="10:13" x14ac:dyDescent="0.3">
      <c r="J1440" s="129"/>
      <c r="K1440" s="129"/>
      <c r="L1440" s="129"/>
      <c r="M1440" s="129"/>
    </row>
    <row r="1441" spans="10:13" x14ac:dyDescent="0.3">
      <c r="J1441" s="129"/>
      <c r="K1441" s="129"/>
      <c r="L1441" s="129"/>
      <c r="M1441" s="129"/>
    </row>
    <row r="1442" spans="10:13" x14ac:dyDescent="0.3">
      <c r="J1442" s="129"/>
      <c r="K1442" s="129"/>
      <c r="L1442" s="129"/>
      <c r="M1442" s="129"/>
    </row>
    <row r="1443" spans="10:13" x14ac:dyDescent="0.3">
      <c r="J1443" s="129"/>
      <c r="K1443" s="129"/>
      <c r="L1443" s="129"/>
      <c r="M1443" s="129"/>
    </row>
    <row r="1444" spans="10:13" x14ac:dyDescent="0.3">
      <c r="J1444" s="129"/>
      <c r="K1444" s="129"/>
      <c r="L1444" s="129"/>
      <c r="M1444" s="129"/>
    </row>
    <row r="1445" spans="10:13" x14ac:dyDescent="0.3">
      <c r="J1445" s="129"/>
      <c r="K1445" s="129"/>
      <c r="L1445" s="129"/>
      <c r="M1445" s="129"/>
    </row>
    <row r="1446" spans="10:13" x14ac:dyDescent="0.3">
      <c r="J1446" s="129"/>
      <c r="K1446" s="129"/>
      <c r="L1446" s="129"/>
      <c r="M1446" s="129"/>
    </row>
    <row r="1447" spans="10:13" x14ac:dyDescent="0.3">
      <c r="J1447" s="129"/>
      <c r="K1447" s="129"/>
      <c r="L1447" s="129"/>
      <c r="M1447" s="129"/>
    </row>
    <row r="1448" spans="10:13" x14ac:dyDescent="0.3">
      <c r="J1448" s="129"/>
      <c r="K1448" s="129"/>
      <c r="L1448" s="129"/>
      <c r="M1448" s="129"/>
    </row>
    <row r="1449" spans="10:13" x14ac:dyDescent="0.3">
      <c r="J1449" s="129"/>
      <c r="K1449" s="129"/>
      <c r="L1449" s="129"/>
      <c r="M1449" s="129"/>
    </row>
    <row r="1450" spans="10:13" x14ac:dyDescent="0.3">
      <c r="J1450" s="129"/>
      <c r="K1450" s="129"/>
      <c r="L1450" s="129"/>
      <c r="M1450" s="129"/>
    </row>
    <row r="1451" spans="10:13" x14ac:dyDescent="0.3">
      <c r="J1451" s="129"/>
      <c r="K1451" s="129"/>
      <c r="L1451" s="129"/>
      <c r="M1451" s="129"/>
    </row>
    <row r="1452" spans="10:13" x14ac:dyDescent="0.3">
      <c r="J1452" s="129"/>
      <c r="K1452" s="129"/>
      <c r="L1452" s="129"/>
      <c r="M1452" s="129"/>
    </row>
    <row r="1453" spans="10:13" x14ac:dyDescent="0.3">
      <c r="J1453" s="129"/>
      <c r="K1453" s="129"/>
      <c r="L1453" s="129"/>
      <c r="M1453" s="129"/>
    </row>
    <row r="1454" spans="10:13" x14ac:dyDescent="0.3">
      <c r="J1454" s="129"/>
      <c r="K1454" s="129"/>
      <c r="L1454" s="129"/>
      <c r="M1454" s="129"/>
    </row>
    <row r="1455" spans="10:13" x14ac:dyDescent="0.3">
      <c r="J1455" s="129"/>
      <c r="K1455" s="129"/>
      <c r="L1455" s="129"/>
      <c r="M1455" s="129"/>
    </row>
    <row r="1456" spans="10:13" x14ac:dyDescent="0.3">
      <c r="J1456" s="129"/>
      <c r="K1456" s="129"/>
      <c r="L1456" s="129"/>
      <c r="M1456" s="129"/>
    </row>
    <row r="1457" spans="10:13" x14ac:dyDescent="0.3">
      <c r="J1457" s="129"/>
      <c r="K1457" s="129"/>
      <c r="L1457" s="129"/>
      <c r="M1457" s="129"/>
    </row>
    <row r="1458" spans="10:13" x14ac:dyDescent="0.3">
      <c r="J1458" s="129"/>
      <c r="K1458" s="129"/>
      <c r="L1458" s="129"/>
      <c r="M1458" s="129"/>
    </row>
    <row r="1459" spans="10:13" x14ac:dyDescent="0.3">
      <c r="J1459" s="129"/>
      <c r="K1459" s="129"/>
      <c r="L1459" s="129"/>
      <c r="M1459" s="129"/>
    </row>
    <row r="1460" spans="10:13" x14ac:dyDescent="0.3">
      <c r="J1460" s="129"/>
      <c r="K1460" s="129"/>
      <c r="L1460" s="129"/>
      <c r="M1460" s="129"/>
    </row>
    <row r="1461" spans="10:13" x14ac:dyDescent="0.3">
      <c r="J1461" s="129"/>
      <c r="K1461" s="129"/>
      <c r="L1461" s="129"/>
      <c r="M1461" s="129"/>
    </row>
    <row r="1462" spans="10:13" x14ac:dyDescent="0.3">
      <c r="J1462" s="129"/>
      <c r="K1462" s="129"/>
      <c r="L1462" s="129"/>
      <c r="M1462" s="129"/>
    </row>
    <row r="1463" spans="10:13" x14ac:dyDescent="0.3">
      <c r="J1463" s="129"/>
      <c r="K1463" s="129"/>
      <c r="L1463" s="129"/>
      <c r="M1463" s="129"/>
    </row>
    <row r="1464" spans="10:13" x14ac:dyDescent="0.3">
      <c r="J1464" s="129"/>
      <c r="K1464" s="129"/>
      <c r="L1464" s="129"/>
      <c r="M1464" s="129"/>
    </row>
    <row r="1465" spans="10:13" x14ac:dyDescent="0.3">
      <c r="J1465" s="129"/>
      <c r="K1465" s="129"/>
      <c r="L1465" s="129"/>
      <c r="M1465" s="129"/>
    </row>
    <row r="1466" spans="10:13" x14ac:dyDescent="0.3">
      <c r="J1466" s="129"/>
      <c r="K1466" s="129"/>
      <c r="L1466" s="129"/>
      <c r="M1466" s="129"/>
    </row>
    <row r="1467" spans="10:13" x14ac:dyDescent="0.3">
      <c r="J1467" s="129"/>
      <c r="K1467" s="129"/>
      <c r="L1467" s="129"/>
      <c r="M1467" s="129"/>
    </row>
    <row r="1468" spans="10:13" x14ac:dyDescent="0.3">
      <c r="J1468" s="129"/>
      <c r="K1468" s="129"/>
      <c r="L1468" s="129"/>
      <c r="M1468" s="129"/>
    </row>
    <row r="1469" spans="10:13" x14ac:dyDescent="0.3">
      <c r="J1469" s="129"/>
      <c r="K1469" s="129"/>
      <c r="L1469" s="129"/>
      <c r="M1469" s="129"/>
    </row>
    <row r="1470" spans="10:13" x14ac:dyDescent="0.3">
      <c r="J1470" s="129"/>
      <c r="K1470" s="129"/>
      <c r="L1470" s="129"/>
      <c r="M1470" s="129"/>
    </row>
    <row r="1471" spans="10:13" x14ac:dyDescent="0.3">
      <c r="J1471" s="129"/>
      <c r="K1471" s="129"/>
      <c r="L1471" s="129"/>
      <c r="M1471" s="129"/>
    </row>
    <row r="1472" spans="10:13" x14ac:dyDescent="0.3">
      <c r="J1472" s="129"/>
      <c r="K1472" s="129"/>
      <c r="L1472" s="129"/>
      <c r="M1472" s="129"/>
    </row>
    <row r="1473" spans="10:13" x14ac:dyDescent="0.3">
      <c r="J1473" s="129"/>
      <c r="K1473" s="129"/>
      <c r="L1473" s="129"/>
      <c r="M1473" s="129"/>
    </row>
    <row r="1474" spans="10:13" x14ac:dyDescent="0.3">
      <c r="J1474" s="129"/>
      <c r="K1474" s="129"/>
      <c r="L1474" s="129"/>
      <c r="M1474" s="129"/>
    </row>
    <row r="1475" spans="10:13" x14ac:dyDescent="0.3">
      <c r="J1475" s="129"/>
      <c r="K1475" s="129"/>
      <c r="L1475" s="129"/>
      <c r="M1475" s="129"/>
    </row>
    <row r="1476" spans="10:13" x14ac:dyDescent="0.3">
      <c r="J1476" s="129"/>
      <c r="K1476" s="129"/>
      <c r="L1476" s="129"/>
      <c r="M1476" s="129"/>
    </row>
    <row r="1477" spans="10:13" x14ac:dyDescent="0.3">
      <c r="J1477" s="129"/>
      <c r="K1477" s="129"/>
      <c r="L1477" s="129"/>
      <c r="M1477" s="129"/>
    </row>
    <row r="1478" spans="10:13" x14ac:dyDescent="0.3">
      <c r="J1478" s="129"/>
      <c r="K1478" s="129"/>
      <c r="L1478" s="129"/>
      <c r="M1478" s="129"/>
    </row>
    <row r="1479" spans="10:13" x14ac:dyDescent="0.3">
      <c r="J1479" s="129"/>
      <c r="K1479" s="129"/>
      <c r="L1479" s="129"/>
      <c r="M1479" s="129"/>
    </row>
    <row r="1480" spans="10:13" x14ac:dyDescent="0.3">
      <c r="J1480" s="129"/>
      <c r="K1480" s="129"/>
      <c r="L1480" s="129"/>
      <c r="M1480" s="129"/>
    </row>
    <row r="1481" spans="10:13" x14ac:dyDescent="0.3">
      <c r="J1481" s="129"/>
      <c r="K1481" s="129"/>
      <c r="L1481" s="129"/>
      <c r="M1481" s="129"/>
    </row>
    <row r="1482" spans="10:13" x14ac:dyDescent="0.3">
      <c r="J1482" s="129"/>
      <c r="K1482" s="129"/>
      <c r="L1482" s="129"/>
      <c r="M1482" s="129"/>
    </row>
    <row r="1483" spans="10:13" x14ac:dyDescent="0.3">
      <c r="J1483" s="129"/>
      <c r="K1483" s="129"/>
      <c r="L1483" s="129"/>
      <c r="M1483" s="129"/>
    </row>
    <row r="1484" spans="10:13" x14ac:dyDescent="0.3">
      <c r="J1484" s="129"/>
      <c r="K1484" s="129"/>
      <c r="L1484" s="129"/>
      <c r="M1484" s="129"/>
    </row>
    <row r="1485" spans="10:13" x14ac:dyDescent="0.3">
      <c r="J1485" s="129"/>
      <c r="K1485" s="129"/>
      <c r="L1485" s="129"/>
      <c r="M1485" s="129"/>
    </row>
    <row r="1486" spans="10:13" x14ac:dyDescent="0.3">
      <c r="J1486" s="129"/>
      <c r="K1486" s="129"/>
      <c r="L1486" s="129"/>
      <c r="M1486" s="129"/>
    </row>
    <row r="1487" spans="10:13" x14ac:dyDescent="0.3">
      <c r="J1487" s="129"/>
      <c r="K1487" s="129"/>
      <c r="L1487" s="129"/>
      <c r="M1487" s="129"/>
    </row>
    <row r="1488" spans="10:13" x14ac:dyDescent="0.3">
      <c r="J1488" s="129"/>
      <c r="K1488" s="129"/>
      <c r="L1488" s="129"/>
      <c r="M1488" s="129"/>
    </row>
    <row r="1489" spans="10:13" x14ac:dyDescent="0.3">
      <c r="J1489" s="129"/>
      <c r="K1489" s="129"/>
      <c r="L1489" s="129"/>
      <c r="M1489" s="129"/>
    </row>
    <row r="1490" spans="10:13" x14ac:dyDescent="0.3">
      <c r="J1490" s="129"/>
      <c r="K1490" s="129"/>
      <c r="L1490" s="129"/>
      <c r="M1490" s="129"/>
    </row>
    <row r="1491" spans="10:13" x14ac:dyDescent="0.3">
      <c r="J1491" s="129"/>
      <c r="K1491" s="129"/>
      <c r="L1491" s="129"/>
      <c r="M1491" s="129"/>
    </row>
    <row r="1492" spans="10:13" x14ac:dyDescent="0.3">
      <c r="J1492" s="129"/>
      <c r="K1492" s="129"/>
      <c r="L1492" s="129"/>
      <c r="M1492" s="129"/>
    </row>
    <row r="1493" spans="10:13" x14ac:dyDescent="0.3">
      <c r="J1493" s="129"/>
      <c r="K1493" s="129"/>
      <c r="L1493" s="129"/>
      <c r="M1493" s="129"/>
    </row>
    <row r="1494" spans="10:13" x14ac:dyDescent="0.3">
      <c r="J1494" s="129"/>
      <c r="K1494" s="129"/>
      <c r="L1494" s="129"/>
      <c r="M1494" s="129"/>
    </row>
    <row r="1495" spans="10:13" x14ac:dyDescent="0.3">
      <c r="J1495" s="129"/>
      <c r="K1495" s="129"/>
      <c r="L1495" s="129"/>
      <c r="M1495" s="129"/>
    </row>
    <row r="1496" spans="10:13" x14ac:dyDescent="0.3">
      <c r="J1496" s="129"/>
      <c r="K1496" s="129"/>
      <c r="L1496" s="129"/>
      <c r="M1496" s="129"/>
    </row>
    <row r="1497" spans="10:13" x14ac:dyDescent="0.3">
      <c r="J1497" s="129"/>
      <c r="K1497" s="129"/>
      <c r="L1497" s="129"/>
      <c r="M1497" s="129"/>
    </row>
    <row r="1498" spans="10:13" x14ac:dyDescent="0.3">
      <c r="J1498" s="129"/>
      <c r="K1498" s="129"/>
      <c r="L1498" s="129"/>
      <c r="M1498" s="129"/>
    </row>
    <row r="1499" spans="10:13" x14ac:dyDescent="0.3">
      <c r="J1499" s="129"/>
      <c r="K1499" s="129"/>
      <c r="L1499" s="129"/>
      <c r="M1499" s="129"/>
    </row>
    <row r="1500" spans="10:13" x14ac:dyDescent="0.3">
      <c r="J1500" s="129"/>
      <c r="K1500" s="129"/>
      <c r="L1500" s="129"/>
      <c r="M1500" s="129"/>
    </row>
    <row r="1501" spans="10:13" x14ac:dyDescent="0.3">
      <c r="J1501" s="129"/>
      <c r="K1501" s="129"/>
      <c r="L1501" s="129"/>
      <c r="M1501" s="129"/>
    </row>
    <row r="1502" spans="10:13" x14ac:dyDescent="0.3">
      <c r="J1502" s="129"/>
      <c r="K1502" s="129"/>
      <c r="L1502" s="129"/>
      <c r="M1502" s="129"/>
    </row>
    <row r="1503" spans="10:13" x14ac:dyDescent="0.3">
      <c r="J1503" s="129"/>
      <c r="K1503" s="129"/>
      <c r="L1503" s="129"/>
      <c r="M1503" s="129"/>
    </row>
    <row r="1504" spans="10:13" x14ac:dyDescent="0.3">
      <c r="J1504" s="129"/>
      <c r="K1504" s="129"/>
      <c r="L1504" s="129"/>
      <c r="M1504" s="129"/>
    </row>
    <row r="1505" spans="10:13" x14ac:dyDescent="0.3">
      <c r="J1505" s="129"/>
      <c r="K1505" s="129"/>
      <c r="L1505" s="129"/>
      <c r="M1505" s="129"/>
    </row>
    <row r="1506" spans="10:13" x14ac:dyDescent="0.3">
      <c r="J1506" s="129"/>
      <c r="K1506" s="129"/>
      <c r="L1506" s="129"/>
      <c r="M1506" s="129"/>
    </row>
    <row r="1507" spans="10:13" x14ac:dyDescent="0.3">
      <c r="J1507" s="129"/>
      <c r="K1507" s="129"/>
      <c r="L1507" s="129"/>
      <c r="M1507" s="129"/>
    </row>
    <row r="1508" spans="10:13" x14ac:dyDescent="0.3">
      <c r="J1508" s="129"/>
      <c r="K1508" s="129"/>
      <c r="L1508" s="129"/>
      <c r="M1508" s="129"/>
    </row>
    <row r="1509" spans="10:13" x14ac:dyDescent="0.3">
      <c r="J1509" s="129"/>
      <c r="K1509" s="129"/>
      <c r="L1509" s="129"/>
      <c r="M1509" s="129"/>
    </row>
    <row r="1510" spans="10:13" x14ac:dyDescent="0.3">
      <c r="J1510" s="129"/>
      <c r="K1510" s="129"/>
      <c r="L1510" s="129"/>
      <c r="M1510" s="129"/>
    </row>
    <row r="1511" spans="10:13" x14ac:dyDescent="0.3">
      <c r="J1511" s="129"/>
      <c r="K1511" s="129"/>
      <c r="L1511" s="129"/>
      <c r="M1511" s="129"/>
    </row>
    <row r="1512" spans="10:13" x14ac:dyDescent="0.3">
      <c r="J1512" s="129"/>
      <c r="K1512" s="129"/>
      <c r="L1512" s="129"/>
      <c r="M1512" s="129"/>
    </row>
    <row r="1513" spans="10:13" x14ac:dyDescent="0.3">
      <c r="J1513" s="129"/>
      <c r="K1513" s="129"/>
      <c r="L1513" s="129"/>
      <c r="M1513" s="129"/>
    </row>
    <row r="1514" spans="10:13" x14ac:dyDescent="0.3">
      <c r="J1514" s="129"/>
      <c r="K1514" s="129"/>
      <c r="L1514" s="129"/>
      <c r="M1514" s="129"/>
    </row>
    <row r="1515" spans="10:13" x14ac:dyDescent="0.3">
      <c r="J1515" s="129"/>
      <c r="K1515" s="129"/>
      <c r="L1515" s="129"/>
      <c r="M1515" s="129"/>
    </row>
    <row r="1516" spans="10:13" x14ac:dyDescent="0.3">
      <c r="J1516" s="129"/>
      <c r="K1516" s="129"/>
      <c r="L1516" s="129"/>
      <c r="M1516" s="129"/>
    </row>
    <row r="1517" spans="10:13" x14ac:dyDescent="0.3">
      <c r="J1517" s="129"/>
      <c r="K1517" s="129"/>
      <c r="L1517" s="129"/>
      <c r="M1517" s="129"/>
    </row>
    <row r="1518" spans="10:13" x14ac:dyDescent="0.3">
      <c r="J1518" s="129"/>
      <c r="K1518" s="129"/>
      <c r="L1518" s="129"/>
      <c r="M1518" s="129"/>
    </row>
    <row r="1519" spans="10:13" x14ac:dyDescent="0.3">
      <c r="J1519" s="129"/>
      <c r="K1519" s="129"/>
      <c r="L1519" s="129"/>
      <c r="M1519" s="129"/>
    </row>
    <row r="1520" spans="10:13" x14ac:dyDescent="0.3">
      <c r="J1520" s="129"/>
      <c r="K1520" s="129"/>
      <c r="L1520" s="129"/>
      <c r="M1520" s="129"/>
    </row>
    <row r="1521" spans="10:13" x14ac:dyDescent="0.3">
      <c r="J1521" s="129"/>
      <c r="K1521" s="129"/>
      <c r="L1521" s="129"/>
      <c r="M1521" s="129"/>
    </row>
    <row r="1522" spans="10:13" x14ac:dyDescent="0.3">
      <c r="J1522" s="129"/>
      <c r="K1522" s="129"/>
      <c r="L1522" s="129"/>
      <c r="M1522" s="129"/>
    </row>
    <row r="1523" spans="10:13" x14ac:dyDescent="0.3">
      <c r="J1523" s="129"/>
      <c r="K1523" s="129"/>
      <c r="L1523" s="129"/>
      <c r="M1523" s="129"/>
    </row>
    <row r="1524" spans="10:13" x14ac:dyDescent="0.3">
      <c r="J1524" s="129"/>
      <c r="K1524" s="129"/>
      <c r="L1524" s="129"/>
      <c r="M1524" s="129"/>
    </row>
    <row r="1525" spans="10:13" x14ac:dyDescent="0.3">
      <c r="J1525" s="129"/>
      <c r="K1525" s="129"/>
      <c r="L1525" s="129"/>
      <c r="M1525" s="129"/>
    </row>
    <row r="1526" spans="10:13" x14ac:dyDescent="0.3">
      <c r="J1526" s="129"/>
      <c r="K1526" s="129"/>
      <c r="L1526" s="129"/>
      <c r="M1526" s="129"/>
    </row>
    <row r="1527" spans="10:13" x14ac:dyDescent="0.3">
      <c r="J1527" s="129"/>
      <c r="K1527" s="129"/>
      <c r="L1527" s="129"/>
      <c r="M1527" s="129"/>
    </row>
    <row r="1528" spans="10:13" x14ac:dyDescent="0.3">
      <c r="J1528" s="129"/>
      <c r="K1528" s="129"/>
      <c r="L1528" s="129"/>
      <c r="M1528" s="129"/>
    </row>
    <row r="1529" spans="10:13" x14ac:dyDescent="0.3">
      <c r="J1529" s="129"/>
      <c r="K1529" s="129"/>
      <c r="L1529" s="129"/>
      <c r="M1529" s="129"/>
    </row>
    <row r="1530" spans="10:13" x14ac:dyDescent="0.3">
      <c r="J1530" s="129"/>
      <c r="K1530" s="129"/>
      <c r="L1530" s="129"/>
      <c r="M1530" s="129"/>
    </row>
    <row r="1531" spans="10:13" x14ac:dyDescent="0.3">
      <c r="J1531" s="129"/>
      <c r="K1531" s="129"/>
      <c r="L1531" s="129"/>
      <c r="M1531" s="129"/>
    </row>
    <row r="1532" spans="10:13" x14ac:dyDescent="0.3">
      <c r="J1532" s="129"/>
      <c r="K1532" s="129"/>
      <c r="L1532" s="129"/>
      <c r="M1532" s="129"/>
    </row>
    <row r="1533" spans="10:13" x14ac:dyDescent="0.3">
      <c r="J1533" s="129"/>
      <c r="K1533" s="129"/>
      <c r="L1533" s="129"/>
      <c r="M1533" s="129"/>
    </row>
    <row r="1534" spans="10:13" x14ac:dyDescent="0.3">
      <c r="J1534" s="129"/>
      <c r="K1534" s="129"/>
      <c r="L1534" s="129"/>
      <c r="M1534" s="129"/>
    </row>
    <row r="1535" spans="10:13" x14ac:dyDescent="0.3">
      <c r="J1535" s="129"/>
      <c r="K1535" s="129"/>
      <c r="L1535" s="129"/>
      <c r="M1535" s="129"/>
    </row>
    <row r="1536" spans="10:13" x14ac:dyDescent="0.3">
      <c r="J1536" s="129"/>
      <c r="K1536" s="129"/>
      <c r="L1536" s="129"/>
      <c r="M1536" s="129"/>
    </row>
    <row r="1537" spans="10:13" x14ac:dyDescent="0.3">
      <c r="J1537" s="129"/>
      <c r="K1537" s="129"/>
      <c r="L1537" s="129"/>
      <c r="M1537" s="129"/>
    </row>
    <row r="1538" spans="10:13" x14ac:dyDescent="0.3">
      <c r="J1538" s="129"/>
      <c r="K1538" s="129"/>
      <c r="L1538" s="129"/>
      <c r="M1538" s="129"/>
    </row>
    <row r="1539" spans="10:13" x14ac:dyDescent="0.3">
      <c r="J1539" s="129"/>
      <c r="K1539" s="129"/>
      <c r="L1539" s="129"/>
      <c r="M1539" s="129"/>
    </row>
    <row r="1540" spans="10:13" x14ac:dyDescent="0.3">
      <c r="J1540" s="129"/>
      <c r="K1540" s="129"/>
      <c r="L1540" s="129"/>
      <c r="M1540" s="129"/>
    </row>
    <row r="1541" spans="10:13" x14ac:dyDescent="0.3">
      <c r="J1541" s="129"/>
      <c r="K1541" s="129"/>
      <c r="L1541" s="129"/>
      <c r="M1541" s="129"/>
    </row>
    <row r="1542" spans="10:13" x14ac:dyDescent="0.3">
      <c r="J1542" s="129"/>
      <c r="K1542" s="129"/>
      <c r="L1542" s="129"/>
      <c r="M1542" s="129"/>
    </row>
    <row r="1543" spans="10:13" x14ac:dyDescent="0.3">
      <c r="J1543" s="129"/>
      <c r="K1543" s="129"/>
      <c r="L1543" s="129"/>
      <c r="M1543" s="129"/>
    </row>
    <row r="1544" spans="10:13" x14ac:dyDescent="0.3">
      <c r="J1544" s="129"/>
      <c r="K1544" s="129"/>
      <c r="L1544" s="129"/>
      <c r="M1544" s="129"/>
    </row>
    <row r="1545" spans="10:13" x14ac:dyDescent="0.3">
      <c r="J1545" s="129"/>
      <c r="K1545" s="129"/>
      <c r="L1545" s="129"/>
      <c r="M1545" s="129"/>
    </row>
    <row r="1546" spans="10:13" x14ac:dyDescent="0.3">
      <c r="J1546" s="129"/>
      <c r="K1546" s="129"/>
      <c r="L1546" s="129"/>
      <c r="M1546" s="129"/>
    </row>
    <row r="1547" spans="10:13" x14ac:dyDescent="0.3">
      <c r="J1547" s="129"/>
      <c r="K1547" s="129"/>
      <c r="L1547" s="129"/>
      <c r="M1547" s="129"/>
    </row>
    <row r="1548" spans="10:13" x14ac:dyDescent="0.3">
      <c r="J1548" s="129"/>
      <c r="K1548" s="129"/>
      <c r="L1548" s="129"/>
      <c r="M1548" s="129"/>
    </row>
    <row r="1549" spans="10:13" x14ac:dyDescent="0.3">
      <c r="J1549" s="129"/>
      <c r="K1549" s="129"/>
      <c r="L1549" s="129"/>
      <c r="M1549" s="129"/>
    </row>
    <row r="1550" spans="10:13" x14ac:dyDescent="0.3">
      <c r="J1550" s="129"/>
      <c r="K1550" s="129"/>
      <c r="L1550" s="129"/>
      <c r="M1550" s="129"/>
    </row>
    <row r="1551" spans="10:13" x14ac:dyDescent="0.3">
      <c r="J1551" s="129"/>
      <c r="K1551" s="129"/>
      <c r="L1551" s="129"/>
      <c r="M1551" s="129"/>
    </row>
    <row r="1552" spans="10:13" x14ac:dyDescent="0.3">
      <c r="J1552" s="129"/>
      <c r="K1552" s="129"/>
      <c r="L1552" s="129"/>
      <c r="M1552" s="129"/>
    </row>
    <row r="1553" spans="10:13" x14ac:dyDescent="0.3">
      <c r="J1553" s="129"/>
      <c r="K1553" s="129"/>
      <c r="L1553" s="129"/>
      <c r="M1553" s="129"/>
    </row>
    <row r="1554" spans="10:13" x14ac:dyDescent="0.3">
      <c r="J1554" s="129"/>
      <c r="K1554" s="129"/>
      <c r="L1554" s="129"/>
      <c r="M1554" s="129"/>
    </row>
    <row r="1555" spans="10:13" x14ac:dyDescent="0.3">
      <c r="J1555" s="129"/>
      <c r="K1555" s="129"/>
      <c r="L1555" s="129"/>
      <c r="M1555" s="129"/>
    </row>
    <row r="1556" spans="10:13" x14ac:dyDescent="0.3">
      <c r="J1556" s="129"/>
      <c r="K1556" s="129"/>
      <c r="L1556" s="129"/>
      <c r="M1556" s="129"/>
    </row>
    <row r="1557" spans="10:13" x14ac:dyDescent="0.3">
      <c r="J1557" s="129"/>
      <c r="K1557" s="129"/>
      <c r="L1557" s="129"/>
      <c r="M1557" s="129"/>
    </row>
    <row r="1558" spans="10:13" x14ac:dyDescent="0.3">
      <c r="J1558" s="129"/>
      <c r="K1558" s="129"/>
      <c r="L1558" s="129"/>
      <c r="M1558" s="129"/>
    </row>
    <row r="1559" spans="10:13" x14ac:dyDescent="0.3">
      <c r="J1559" s="129"/>
      <c r="K1559" s="129"/>
      <c r="L1559" s="129"/>
      <c r="M1559" s="129"/>
    </row>
    <row r="1560" spans="10:13" x14ac:dyDescent="0.3">
      <c r="J1560" s="129"/>
      <c r="K1560" s="129"/>
      <c r="L1560" s="129"/>
      <c r="M1560" s="129"/>
    </row>
    <row r="1561" spans="10:13" x14ac:dyDescent="0.3">
      <c r="J1561" s="129"/>
      <c r="K1561" s="129"/>
      <c r="L1561" s="129"/>
      <c r="M1561" s="129"/>
    </row>
    <row r="1562" spans="10:13" x14ac:dyDescent="0.3">
      <c r="J1562" s="129"/>
      <c r="K1562" s="129"/>
      <c r="L1562" s="129"/>
      <c r="M1562" s="129"/>
    </row>
    <row r="1563" spans="10:13" x14ac:dyDescent="0.3">
      <c r="J1563" s="129"/>
      <c r="K1563" s="129"/>
      <c r="L1563" s="129"/>
      <c r="M1563" s="129"/>
    </row>
    <row r="1564" spans="10:13" x14ac:dyDescent="0.3">
      <c r="J1564" s="129"/>
      <c r="K1564" s="129"/>
      <c r="L1564" s="129"/>
      <c r="M1564" s="129"/>
    </row>
    <row r="1565" spans="10:13" x14ac:dyDescent="0.3">
      <c r="J1565" s="129"/>
      <c r="K1565" s="129"/>
      <c r="L1565" s="129"/>
      <c r="M1565" s="129"/>
    </row>
    <row r="1566" spans="10:13" x14ac:dyDescent="0.3">
      <c r="J1566" s="129"/>
      <c r="K1566" s="129"/>
      <c r="L1566" s="129"/>
      <c r="M1566" s="129"/>
    </row>
    <row r="1567" spans="10:13" x14ac:dyDescent="0.3">
      <c r="J1567" s="129"/>
      <c r="K1567" s="129"/>
      <c r="L1567" s="129"/>
      <c r="M1567" s="129"/>
    </row>
    <row r="1568" spans="10:13" x14ac:dyDescent="0.3">
      <c r="J1568" s="129"/>
      <c r="K1568" s="129"/>
      <c r="L1568" s="129"/>
      <c r="M1568" s="129"/>
    </row>
    <row r="1569" spans="10:13" x14ac:dyDescent="0.3">
      <c r="J1569" s="129"/>
      <c r="K1569" s="129"/>
      <c r="L1569" s="129"/>
      <c r="M1569" s="129"/>
    </row>
    <row r="1570" spans="10:13" x14ac:dyDescent="0.3">
      <c r="J1570" s="129"/>
      <c r="K1570" s="129"/>
      <c r="L1570" s="129"/>
      <c r="M1570" s="129"/>
    </row>
    <row r="1571" spans="10:13" x14ac:dyDescent="0.3">
      <c r="J1571" s="129"/>
      <c r="K1571" s="129"/>
      <c r="L1571" s="129"/>
      <c r="M1571" s="129"/>
    </row>
    <row r="1572" spans="10:13" x14ac:dyDescent="0.3">
      <c r="J1572" s="129"/>
      <c r="K1572" s="129"/>
      <c r="L1572" s="129"/>
      <c r="M1572" s="129"/>
    </row>
    <row r="1573" spans="10:13" x14ac:dyDescent="0.3">
      <c r="J1573" s="129"/>
      <c r="K1573" s="129"/>
      <c r="L1573" s="129"/>
      <c r="M1573" s="129"/>
    </row>
    <row r="1574" spans="10:13" x14ac:dyDescent="0.3">
      <c r="J1574" s="129"/>
      <c r="K1574" s="129"/>
      <c r="L1574" s="129"/>
      <c r="M1574" s="129"/>
    </row>
    <row r="1575" spans="10:13" x14ac:dyDescent="0.3">
      <c r="J1575" s="129"/>
      <c r="K1575" s="129"/>
      <c r="L1575" s="129"/>
      <c r="M1575" s="129"/>
    </row>
    <row r="1576" spans="10:13" x14ac:dyDescent="0.3">
      <c r="J1576" s="129"/>
      <c r="K1576" s="129"/>
      <c r="L1576" s="129"/>
      <c r="M1576" s="129"/>
    </row>
    <row r="1577" spans="10:13" x14ac:dyDescent="0.3">
      <c r="J1577" s="129"/>
      <c r="K1577" s="129"/>
      <c r="L1577" s="129"/>
      <c r="M1577" s="129"/>
    </row>
    <row r="1578" spans="10:13" x14ac:dyDescent="0.3">
      <c r="J1578" s="129"/>
      <c r="K1578" s="129"/>
      <c r="L1578" s="129"/>
      <c r="M1578" s="129"/>
    </row>
    <row r="1579" spans="10:13" x14ac:dyDescent="0.3">
      <c r="J1579" s="129"/>
      <c r="K1579" s="129"/>
      <c r="L1579" s="129"/>
      <c r="M1579" s="129"/>
    </row>
    <row r="1580" spans="10:13" x14ac:dyDescent="0.3">
      <c r="J1580" s="129"/>
      <c r="K1580" s="129"/>
      <c r="L1580" s="129"/>
      <c r="M1580" s="129"/>
    </row>
    <row r="1581" spans="10:13" x14ac:dyDescent="0.3">
      <c r="J1581" s="129"/>
      <c r="K1581" s="129"/>
      <c r="L1581" s="129"/>
      <c r="M1581" s="129"/>
    </row>
    <row r="1582" spans="10:13" x14ac:dyDescent="0.3">
      <c r="J1582" s="129"/>
      <c r="K1582" s="129"/>
      <c r="L1582" s="129"/>
      <c r="M1582" s="129"/>
    </row>
    <row r="1583" spans="10:13" x14ac:dyDescent="0.3">
      <c r="J1583" s="129"/>
      <c r="K1583" s="129"/>
      <c r="L1583" s="129"/>
      <c r="M1583" s="129"/>
    </row>
    <row r="1584" spans="10:13" x14ac:dyDescent="0.3">
      <c r="J1584" s="129"/>
      <c r="K1584" s="129"/>
      <c r="L1584" s="129"/>
      <c r="M1584" s="129"/>
    </row>
    <row r="1585" spans="10:13" x14ac:dyDescent="0.3">
      <c r="J1585" s="129"/>
      <c r="K1585" s="129"/>
      <c r="L1585" s="129"/>
      <c r="M1585" s="129"/>
    </row>
    <row r="1586" spans="10:13" x14ac:dyDescent="0.3">
      <c r="J1586" s="129"/>
      <c r="K1586" s="129"/>
      <c r="L1586" s="129"/>
      <c r="M1586" s="129"/>
    </row>
    <row r="1587" spans="10:13" x14ac:dyDescent="0.3">
      <c r="J1587" s="129"/>
      <c r="K1587" s="129"/>
      <c r="L1587" s="129"/>
      <c r="M1587" s="129"/>
    </row>
    <row r="1588" spans="10:13" x14ac:dyDescent="0.3">
      <c r="J1588" s="129"/>
      <c r="K1588" s="129"/>
      <c r="L1588" s="129"/>
      <c r="M1588" s="129"/>
    </row>
    <row r="1589" spans="10:13" x14ac:dyDescent="0.3">
      <c r="J1589" s="129"/>
      <c r="K1589" s="129"/>
      <c r="L1589" s="129"/>
      <c r="M1589" s="129"/>
    </row>
    <row r="1590" spans="10:13" x14ac:dyDescent="0.3">
      <c r="J1590" s="129"/>
      <c r="K1590" s="129"/>
      <c r="L1590" s="129"/>
      <c r="M1590" s="129"/>
    </row>
    <row r="1591" spans="10:13" x14ac:dyDescent="0.3">
      <c r="J1591" s="129"/>
      <c r="K1591" s="129"/>
      <c r="L1591" s="129"/>
      <c r="M1591" s="129"/>
    </row>
    <row r="1592" spans="10:13" x14ac:dyDescent="0.3">
      <c r="J1592" s="129"/>
      <c r="K1592" s="129"/>
      <c r="L1592" s="129"/>
      <c r="M1592" s="129"/>
    </row>
    <row r="1593" spans="10:13" x14ac:dyDescent="0.3">
      <c r="J1593" s="129"/>
      <c r="K1593" s="129"/>
      <c r="L1593" s="129"/>
      <c r="M1593" s="129"/>
    </row>
    <row r="1594" spans="10:13" x14ac:dyDescent="0.3">
      <c r="J1594" s="129"/>
      <c r="K1594" s="129"/>
      <c r="L1594" s="129"/>
      <c r="M1594" s="129"/>
    </row>
    <row r="1595" spans="10:13" x14ac:dyDescent="0.3">
      <c r="J1595" s="129"/>
      <c r="K1595" s="129"/>
      <c r="L1595" s="129"/>
      <c r="M1595" s="129"/>
    </row>
    <row r="1596" spans="10:13" x14ac:dyDescent="0.3">
      <c r="J1596" s="129"/>
      <c r="K1596" s="129"/>
      <c r="L1596" s="129"/>
      <c r="M1596" s="129"/>
    </row>
    <row r="1597" spans="10:13" x14ac:dyDescent="0.3">
      <c r="J1597" s="129"/>
      <c r="K1597" s="129"/>
      <c r="L1597" s="129"/>
      <c r="M1597" s="129"/>
    </row>
    <row r="1598" spans="10:13" x14ac:dyDescent="0.3">
      <c r="J1598" s="129"/>
      <c r="K1598" s="129"/>
      <c r="L1598" s="129"/>
      <c r="M1598" s="129"/>
    </row>
    <row r="1599" spans="10:13" x14ac:dyDescent="0.3">
      <c r="J1599" s="129"/>
      <c r="K1599" s="129"/>
      <c r="L1599" s="129"/>
      <c r="M1599" s="129"/>
    </row>
    <row r="1600" spans="10:13" x14ac:dyDescent="0.3">
      <c r="J1600" s="129"/>
      <c r="K1600" s="129"/>
      <c r="L1600" s="129"/>
      <c r="M1600" s="129"/>
    </row>
    <row r="1601" spans="10:13" x14ac:dyDescent="0.3">
      <c r="J1601" s="129"/>
      <c r="K1601" s="129"/>
      <c r="L1601" s="129"/>
      <c r="M1601" s="129"/>
    </row>
    <row r="1602" spans="10:13" x14ac:dyDescent="0.3">
      <c r="J1602" s="129"/>
      <c r="K1602" s="129"/>
      <c r="L1602" s="129"/>
      <c r="M1602" s="129"/>
    </row>
    <row r="1603" spans="10:13" x14ac:dyDescent="0.3">
      <c r="J1603" s="129"/>
      <c r="K1603" s="129"/>
      <c r="L1603" s="129"/>
      <c r="M1603" s="129"/>
    </row>
    <row r="1604" spans="10:13" x14ac:dyDescent="0.3">
      <c r="J1604" s="129"/>
      <c r="K1604" s="129"/>
      <c r="L1604" s="129"/>
      <c r="M1604" s="129"/>
    </row>
    <row r="1605" spans="10:13" x14ac:dyDescent="0.3">
      <c r="J1605" s="129"/>
      <c r="K1605" s="129"/>
      <c r="L1605" s="129"/>
      <c r="M1605" s="129"/>
    </row>
    <row r="1606" spans="10:13" x14ac:dyDescent="0.3">
      <c r="J1606" s="129"/>
      <c r="K1606" s="129"/>
      <c r="L1606" s="129"/>
      <c r="M1606" s="129"/>
    </row>
    <row r="1607" spans="10:13" x14ac:dyDescent="0.3">
      <c r="J1607" s="129"/>
      <c r="K1607" s="129"/>
      <c r="L1607" s="129"/>
      <c r="M1607" s="129"/>
    </row>
    <row r="1608" spans="10:13" x14ac:dyDescent="0.3">
      <c r="J1608" s="129"/>
      <c r="K1608" s="129"/>
      <c r="L1608" s="129"/>
      <c r="M1608" s="129"/>
    </row>
    <row r="1609" spans="10:13" x14ac:dyDescent="0.3">
      <c r="J1609" s="129"/>
      <c r="K1609" s="129"/>
      <c r="L1609" s="129"/>
      <c r="M1609" s="129"/>
    </row>
    <row r="1610" spans="10:13" x14ac:dyDescent="0.3">
      <c r="J1610" s="129"/>
      <c r="K1610" s="129"/>
      <c r="L1610" s="129"/>
      <c r="M1610" s="129"/>
    </row>
    <row r="1611" spans="10:13" x14ac:dyDescent="0.3">
      <c r="J1611" s="129"/>
      <c r="K1611" s="129"/>
      <c r="L1611" s="129"/>
      <c r="M1611" s="129"/>
    </row>
    <row r="1612" spans="10:13" x14ac:dyDescent="0.3">
      <c r="J1612" s="129"/>
      <c r="K1612" s="129"/>
      <c r="L1612" s="129"/>
      <c r="M1612" s="129"/>
    </row>
    <row r="1613" spans="10:13" x14ac:dyDescent="0.3">
      <c r="J1613" s="129"/>
      <c r="K1613" s="129"/>
      <c r="L1613" s="129"/>
      <c r="M1613" s="129"/>
    </row>
    <row r="1614" spans="10:13" x14ac:dyDescent="0.3">
      <c r="J1614" s="129"/>
      <c r="K1614" s="129"/>
      <c r="L1614" s="129"/>
      <c r="M1614" s="129"/>
    </row>
    <row r="1615" spans="10:13" x14ac:dyDescent="0.3">
      <c r="J1615" s="129"/>
      <c r="K1615" s="129"/>
      <c r="L1615" s="129"/>
      <c r="M1615" s="129"/>
    </row>
    <row r="1616" spans="10:13" x14ac:dyDescent="0.3">
      <c r="J1616" s="129"/>
      <c r="K1616" s="129"/>
      <c r="L1616" s="129"/>
      <c r="M1616" s="129"/>
    </row>
    <row r="1617" spans="10:13" x14ac:dyDescent="0.3">
      <c r="J1617" s="129"/>
      <c r="K1617" s="129"/>
      <c r="L1617" s="129"/>
      <c r="M1617" s="129"/>
    </row>
    <row r="1618" spans="10:13" x14ac:dyDescent="0.3">
      <c r="J1618" s="129"/>
      <c r="K1618" s="129"/>
      <c r="L1618" s="129"/>
      <c r="M1618" s="129"/>
    </row>
    <row r="1619" spans="10:13" x14ac:dyDescent="0.3">
      <c r="J1619" s="129"/>
      <c r="K1619" s="129"/>
      <c r="L1619" s="129"/>
      <c r="M1619" s="129"/>
    </row>
    <row r="1620" spans="10:13" x14ac:dyDescent="0.3">
      <c r="J1620" s="129"/>
      <c r="K1620" s="129"/>
      <c r="L1620" s="129"/>
      <c r="M1620" s="129"/>
    </row>
    <row r="1621" spans="10:13" x14ac:dyDescent="0.3">
      <c r="J1621" s="129"/>
      <c r="K1621" s="129"/>
      <c r="L1621" s="129"/>
      <c r="M1621" s="129"/>
    </row>
    <row r="1622" spans="10:13" x14ac:dyDescent="0.3">
      <c r="J1622" s="129"/>
      <c r="K1622" s="129"/>
      <c r="L1622" s="129"/>
      <c r="M1622" s="129"/>
    </row>
    <row r="1623" spans="10:13" x14ac:dyDescent="0.3">
      <c r="J1623" s="129"/>
      <c r="K1623" s="129"/>
      <c r="L1623" s="129"/>
      <c r="M1623" s="129"/>
    </row>
    <row r="1624" spans="10:13" x14ac:dyDescent="0.3">
      <c r="J1624" s="129"/>
      <c r="K1624" s="129"/>
      <c r="L1624" s="129"/>
      <c r="M1624" s="129"/>
    </row>
    <row r="1625" spans="10:13" x14ac:dyDescent="0.3">
      <c r="J1625" s="129"/>
      <c r="K1625" s="129"/>
      <c r="L1625" s="129"/>
      <c r="M1625" s="129"/>
    </row>
    <row r="1626" spans="10:13" x14ac:dyDescent="0.3">
      <c r="J1626" s="129"/>
      <c r="K1626" s="129"/>
      <c r="L1626" s="129"/>
      <c r="M1626" s="129"/>
    </row>
    <row r="1627" spans="10:13" x14ac:dyDescent="0.3">
      <c r="J1627" s="129"/>
      <c r="K1627" s="129"/>
      <c r="L1627" s="129"/>
      <c r="M1627" s="129"/>
    </row>
    <row r="1628" spans="10:13" x14ac:dyDescent="0.3">
      <c r="J1628" s="129"/>
      <c r="K1628" s="129"/>
      <c r="L1628" s="129"/>
      <c r="M1628" s="129"/>
    </row>
    <row r="1629" spans="10:13" x14ac:dyDescent="0.3">
      <c r="J1629" s="129"/>
      <c r="K1629" s="129"/>
      <c r="L1629" s="129"/>
      <c r="M1629" s="129"/>
    </row>
    <row r="1630" spans="10:13" x14ac:dyDescent="0.3">
      <c r="J1630" s="129"/>
      <c r="K1630" s="129"/>
      <c r="L1630" s="129"/>
      <c r="M1630" s="129"/>
    </row>
    <row r="1631" spans="10:13" x14ac:dyDescent="0.3">
      <c r="J1631" s="129"/>
      <c r="K1631" s="129"/>
      <c r="L1631" s="129"/>
      <c r="M1631" s="129"/>
    </row>
    <row r="1632" spans="10:13" x14ac:dyDescent="0.3">
      <c r="J1632" s="129"/>
      <c r="K1632" s="129"/>
      <c r="L1632" s="129"/>
      <c r="M1632" s="129"/>
    </row>
    <row r="1633" spans="10:13" x14ac:dyDescent="0.3">
      <c r="J1633" s="129"/>
      <c r="K1633" s="129"/>
      <c r="L1633" s="129"/>
      <c r="M1633" s="129"/>
    </row>
    <row r="1634" spans="10:13" x14ac:dyDescent="0.3">
      <c r="J1634" s="129"/>
      <c r="K1634" s="129"/>
      <c r="L1634" s="129"/>
      <c r="M1634" s="129"/>
    </row>
    <row r="1635" spans="10:13" x14ac:dyDescent="0.3">
      <c r="J1635" s="129"/>
      <c r="K1635" s="129"/>
      <c r="L1635" s="129"/>
      <c r="M1635" s="129"/>
    </row>
    <row r="1636" spans="10:13" x14ac:dyDescent="0.3">
      <c r="J1636" s="129"/>
      <c r="K1636" s="129"/>
      <c r="L1636" s="129"/>
      <c r="M1636" s="129"/>
    </row>
    <row r="1637" spans="10:13" x14ac:dyDescent="0.3">
      <c r="J1637" s="129"/>
      <c r="K1637" s="129"/>
      <c r="L1637" s="129"/>
      <c r="M1637" s="129"/>
    </row>
    <row r="1638" spans="10:13" x14ac:dyDescent="0.3">
      <c r="J1638" s="129"/>
      <c r="K1638" s="129"/>
      <c r="L1638" s="129"/>
      <c r="M1638" s="129"/>
    </row>
    <row r="1639" spans="10:13" x14ac:dyDescent="0.3">
      <c r="J1639" s="129"/>
      <c r="K1639" s="129"/>
      <c r="L1639" s="129"/>
      <c r="M1639" s="129"/>
    </row>
    <row r="1640" spans="10:13" x14ac:dyDescent="0.3">
      <c r="J1640" s="129"/>
      <c r="K1640" s="129"/>
      <c r="L1640" s="129"/>
      <c r="M1640" s="129"/>
    </row>
    <row r="1641" spans="10:13" x14ac:dyDescent="0.3">
      <c r="J1641" s="129"/>
      <c r="K1641" s="129"/>
      <c r="L1641" s="129"/>
      <c r="M1641" s="129"/>
    </row>
    <row r="1642" spans="10:13" x14ac:dyDescent="0.3">
      <c r="J1642" s="129"/>
      <c r="K1642" s="129"/>
      <c r="L1642" s="129"/>
      <c r="M1642" s="129"/>
    </row>
    <row r="1643" spans="10:13" x14ac:dyDescent="0.3">
      <c r="J1643" s="129"/>
      <c r="K1643" s="129"/>
      <c r="L1643" s="129"/>
      <c r="M1643" s="129"/>
    </row>
    <row r="1644" spans="10:13" x14ac:dyDescent="0.3">
      <c r="J1644" s="129"/>
      <c r="K1644" s="129"/>
      <c r="L1644" s="129"/>
      <c r="M1644" s="129"/>
    </row>
    <row r="1645" spans="10:13" x14ac:dyDescent="0.3">
      <c r="J1645" s="129"/>
      <c r="K1645" s="129"/>
      <c r="L1645" s="129"/>
      <c r="M1645" s="129"/>
    </row>
    <row r="1646" spans="10:13" x14ac:dyDescent="0.3">
      <c r="J1646" s="129"/>
      <c r="K1646" s="129"/>
      <c r="L1646" s="129"/>
      <c r="M1646" s="129"/>
    </row>
    <row r="1647" spans="10:13" x14ac:dyDescent="0.3">
      <c r="J1647" s="129"/>
      <c r="K1647" s="129"/>
      <c r="L1647" s="129"/>
      <c r="M1647" s="129"/>
    </row>
    <row r="1648" spans="10:13" x14ac:dyDescent="0.3">
      <c r="J1648" s="129"/>
      <c r="K1648" s="129"/>
      <c r="L1648" s="129"/>
      <c r="M1648" s="129"/>
    </row>
    <row r="1649" spans="10:13" x14ac:dyDescent="0.3">
      <c r="J1649" s="129"/>
      <c r="K1649" s="129"/>
      <c r="L1649" s="129"/>
      <c r="M1649" s="129"/>
    </row>
    <row r="1650" spans="10:13" x14ac:dyDescent="0.3">
      <c r="J1650" s="129"/>
      <c r="K1650" s="129"/>
      <c r="L1650" s="129"/>
      <c r="M1650" s="129"/>
    </row>
    <row r="1651" spans="10:13" x14ac:dyDescent="0.3">
      <c r="J1651" s="129"/>
      <c r="K1651" s="129"/>
      <c r="L1651" s="129"/>
      <c r="M1651" s="129"/>
    </row>
    <row r="1652" spans="10:13" x14ac:dyDescent="0.3">
      <c r="J1652" s="129"/>
      <c r="K1652" s="129"/>
      <c r="L1652" s="129"/>
      <c r="M1652" s="129"/>
    </row>
    <row r="1653" spans="10:13" x14ac:dyDescent="0.3">
      <c r="J1653" s="129"/>
      <c r="K1653" s="129"/>
      <c r="L1653" s="129"/>
      <c r="M1653" s="129"/>
    </row>
    <row r="1654" spans="10:13" x14ac:dyDescent="0.3">
      <c r="J1654" s="129"/>
      <c r="K1654" s="129"/>
      <c r="L1654" s="129"/>
      <c r="M1654" s="129"/>
    </row>
    <row r="1655" spans="10:13" x14ac:dyDescent="0.3">
      <c r="J1655" s="129"/>
      <c r="K1655" s="129"/>
      <c r="L1655" s="129"/>
      <c r="M1655" s="129"/>
    </row>
    <row r="1656" spans="10:13" x14ac:dyDescent="0.3">
      <c r="J1656" s="129"/>
      <c r="K1656" s="129"/>
      <c r="L1656" s="129"/>
      <c r="M1656" s="129"/>
    </row>
    <row r="1657" spans="10:13" x14ac:dyDescent="0.3">
      <c r="J1657" s="129"/>
      <c r="K1657" s="129"/>
      <c r="L1657" s="129"/>
      <c r="M1657" s="129"/>
    </row>
    <row r="1658" spans="10:13" x14ac:dyDescent="0.3">
      <c r="J1658" s="129"/>
      <c r="K1658" s="129"/>
      <c r="L1658" s="129"/>
      <c r="M1658" s="129"/>
    </row>
    <row r="1659" spans="10:13" x14ac:dyDescent="0.3">
      <c r="J1659" s="129"/>
      <c r="K1659" s="129"/>
      <c r="L1659" s="129"/>
      <c r="M1659" s="129"/>
    </row>
    <row r="1660" spans="10:13" x14ac:dyDescent="0.3">
      <c r="J1660" s="129"/>
      <c r="K1660" s="129"/>
      <c r="L1660" s="129"/>
      <c r="M1660" s="129"/>
    </row>
    <row r="1661" spans="10:13" x14ac:dyDescent="0.3">
      <c r="J1661" s="129"/>
      <c r="K1661" s="129"/>
      <c r="L1661" s="129"/>
      <c r="M1661" s="129"/>
    </row>
    <row r="1662" spans="10:13" x14ac:dyDescent="0.3">
      <c r="J1662" s="129"/>
      <c r="K1662" s="129"/>
      <c r="L1662" s="129"/>
      <c r="M1662" s="129"/>
    </row>
    <row r="1663" spans="10:13" x14ac:dyDescent="0.3">
      <c r="J1663" s="129"/>
      <c r="K1663" s="129"/>
      <c r="L1663" s="129"/>
      <c r="M1663" s="129"/>
    </row>
    <row r="1664" spans="10:13" x14ac:dyDescent="0.3">
      <c r="J1664" s="129"/>
      <c r="K1664" s="129"/>
      <c r="L1664" s="129"/>
      <c r="M1664" s="129"/>
    </row>
    <row r="1665" spans="10:13" x14ac:dyDescent="0.3">
      <c r="J1665" s="129"/>
      <c r="K1665" s="129"/>
      <c r="L1665" s="129"/>
      <c r="M1665" s="129"/>
    </row>
    <row r="1666" spans="10:13" x14ac:dyDescent="0.3">
      <c r="J1666" s="129"/>
      <c r="K1666" s="129"/>
      <c r="L1666" s="129"/>
      <c r="M1666" s="129"/>
    </row>
    <row r="1667" spans="10:13" x14ac:dyDescent="0.3">
      <c r="J1667" s="129"/>
      <c r="K1667" s="129"/>
      <c r="L1667" s="129"/>
      <c r="M1667" s="129"/>
    </row>
    <row r="1668" spans="10:13" x14ac:dyDescent="0.3">
      <c r="J1668" s="129"/>
      <c r="K1668" s="129"/>
      <c r="L1668" s="129"/>
      <c r="M1668" s="129"/>
    </row>
    <row r="1669" spans="10:13" x14ac:dyDescent="0.3">
      <c r="J1669" s="129"/>
      <c r="K1669" s="129"/>
      <c r="L1669" s="129"/>
      <c r="M1669" s="129"/>
    </row>
    <row r="1670" spans="10:13" x14ac:dyDescent="0.3">
      <c r="J1670" s="129"/>
      <c r="K1670" s="129"/>
      <c r="L1670" s="129"/>
      <c r="M1670" s="129"/>
    </row>
    <row r="1671" spans="10:13" x14ac:dyDescent="0.3">
      <c r="J1671" s="129"/>
      <c r="K1671" s="129"/>
      <c r="L1671" s="129"/>
      <c r="M1671" s="129"/>
    </row>
    <row r="1672" spans="10:13" x14ac:dyDescent="0.3">
      <c r="J1672" s="129"/>
      <c r="K1672" s="129"/>
      <c r="L1672" s="129"/>
      <c r="M1672" s="129"/>
    </row>
    <row r="1673" spans="10:13" x14ac:dyDescent="0.3">
      <c r="J1673" s="129"/>
      <c r="K1673" s="129"/>
      <c r="L1673" s="129"/>
      <c r="M1673" s="129"/>
    </row>
    <row r="1674" spans="10:13" x14ac:dyDescent="0.3">
      <c r="J1674" s="129"/>
      <c r="K1674" s="129"/>
      <c r="L1674" s="129"/>
      <c r="M1674" s="129"/>
    </row>
    <row r="1675" spans="10:13" x14ac:dyDescent="0.3">
      <c r="J1675" s="129"/>
      <c r="K1675" s="129"/>
      <c r="L1675" s="129"/>
      <c r="M1675" s="129"/>
    </row>
    <row r="1676" spans="10:13" x14ac:dyDescent="0.3">
      <c r="J1676" s="129"/>
      <c r="K1676" s="129"/>
      <c r="L1676" s="129"/>
      <c r="M1676" s="129"/>
    </row>
    <row r="1677" spans="10:13" x14ac:dyDescent="0.3">
      <c r="J1677" s="129"/>
      <c r="K1677" s="129"/>
      <c r="L1677" s="129"/>
      <c r="M1677" s="129"/>
    </row>
    <row r="1678" spans="10:13" x14ac:dyDescent="0.3">
      <c r="J1678" s="129"/>
      <c r="K1678" s="129"/>
      <c r="L1678" s="129"/>
      <c r="M1678" s="129"/>
    </row>
    <row r="1679" spans="10:13" x14ac:dyDescent="0.3">
      <c r="J1679" s="129"/>
      <c r="K1679" s="129"/>
      <c r="L1679" s="129"/>
      <c r="M1679" s="129"/>
    </row>
    <row r="1680" spans="10:13" x14ac:dyDescent="0.3">
      <c r="J1680" s="129"/>
      <c r="K1680" s="129"/>
      <c r="L1680" s="129"/>
      <c r="M1680" s="129"/>
    </row>
    <row r="1681" spans="10:13" x14ac:dyDescent="0.3">
      <c r="J1681" s="129"/>
      <c r="K1681" s="129"/>
      <c r="L1681" s="129"/>
      <c r="M1681" s="129"/>
    </row>
    <row r="1682" spans="10:13" x14ac:dyDescent="0.3">
      <c r="J1682" s="129"/>
      <c r="K1682" s="129"/>
      <c r="L1682" s="129"/>
      <c r="M1682" s="129"/>
    </row>
    <row r="1683" spans="10:13" x14ac:dyDescent="0.3">
      <c r="J1683" s="129"/>
      <c r="K1683" s="129"/>
      <c r="L1683" s="129"/>
      <c r="M1683" s="129"/>
    </row>
    <row r="1684" spans="10:13" x14ac:dyDescent="0.3">
      <c r="J1684" s="129"/>
      <c r="K1684" s="129"/>
      <c r="L1684" s="129"/>
      <c r="M1684" s="129"/>
    </row>
    <row r="1685" spans="10:13" x14ac:dyDescent="0.3">
      <c r="J1685" s="129"/>
      <c r="K1685" s="129"/>
      <c r="L1685" s="129"/>
      <c r="M1685" s="129"/>
    </row>
    <row r="1686" spans="10:13" x14ac:dyDescent="0.3">
      <c r="J1686" s="129"/>
      <c r="K1686" s="129"/>
      <c r="L1686" s="129"/>
      <c r="M1686" s="129"/>
    </row>
    <row r="1687" spans="10:13" x14ac:dyDescent="0.3">
      <c r="J1687" s="129"/>
      <c r="K1687" s="129"/>
      <c r="L1687" s="129"/>
      <c r="M1687" s="129"/>
    </row>
    <row r="1688" spans="10:13" x14ac:dyDescent="0.3">
      <c r="J1688" s="129"/>
      <c r="K1688" s="129"/>
      <c r="L1688" s="129"/>
      <c r="M1688" s="129"/>
    </row>
    <row r="1689" spans="10:13" x14ac:dyDescent="0.3">
      <c r="J1689" s="129"/>
      <c r="K1689" s="129"/>
      <c r="L1689" s="129"/>
      <c r="M1689" s="129"/>
    </row>
    <row r="1690" spans="10:13" x14ac:dyDescent="0.3">
      <c r="J1690" s="129"/>
      <c r="K1690" s="129"/>
      <c r="L1690" s="129"/>
      <c r="M1690" s="129"/>
    </row>
    <row r="1691" spans="10:13" x14ac:dyDescent="0.3">
      <c r="J1691" s="129"/>
      <c r="K1691" s="129"/>
      <c r="L1691" s="129"/>
      <c r="M1691" s="129"/>
    </row>
    <row r="1692" spans="10:13" x14ac:dyDescent="0.3">
      <c r="J1692" s="129"/>
      <c r="K1692" s="129"/>
      <c r="L1692" s="129"/>
      <c r="M1692" s="129"/>
    </row>
    <row r="1693" spans="10:13" x14ac:dyDescent="0.3">
      <c r="J1693" s="129"/>
      <c r="K1693" s="129"/>
      <c r="L1693" s="129"/>
      <c r="M1693" s="129"/>
    </row>
    <row r="1694" spans="10:13" x14ac:dyDescent="0.3">
      <c r="J1694" s="129"/>
      <c r="K1694" s="129"/>
      <c r="L1694" s="129"/>
      <c r="M1694" s="129"/>
    </row>
    <row r="1695" spans="10:13" x14ac:dyDescent="0.3">
      <c r="J1695" s="129"/>
      <c r="K1695" s="129"/>
      <c r="L1695" s="129"/>
      <c r="M1695" s="129"/>
    </row>
    <row r="1696" spans="10:13" x14ac:dyDescent="0.3">
      <c r="J1696" s="129"/>
      <c r="K1696" s="129"/>
      <c r="L1696" s="129"/>
      <c r="M1696" s="129"/>
    </row>
    <row r="1697" spans="10:13" x14ac:dyDescent="0.3">
      <c r="J1697" s="129"/>
      <c r="K1697" s="129"/>
      <c r="L1697" s="129"/>
      <c r="M1697" s="129"/>
    </row>
    <row r="1698" spans="10:13" x14ac:dyDescent="0.3">
      <c r="J1698" s="129"/>
      <c r="K1698" s="129"/>
      <c r="L1698" s="129"/>
      <c r="M1698" s="129"/>
    </row>
    <row r="1699" spans="10:13" x14ac:dyDescent="0.3">
      <c r="J1699" s="129"/>
      <c r="K1699" s="129"/>
      <c r="L1699" s="129"/>
      <c r="M1699" s="129"/>
    </row>
    <row r="1700" spans="10:13" x14ac:dyDescent="0.3">
      <c r="J1700" s="129"/>
      <c r="K1700" s="129"/>
      <c r="L1700" s="129"/>
      <c r="M1700" s="129"/>
    </row>
    <row r="1701" spans="10:13" x14ac:dyDescent="0.3">
      <c r="J1701" s="129"/>
      <c r="K1701" s="129"/>
      <c r="L1701" s="129"/>
      <c r="M1701" s="129"/>
    </row>
    <row r="1702" spans="10:13" x14ac:dyDescent="0.3">
      <c r="J1702" s="129"/>
      <c r="K1702" s="129"/>
      <c r="L1702" s="129"/>
      <c r="M1702" s="129"/>
    </row>
    <row r="1703" spans="10:13" x14ac:dyDescent="0.3">
      <c r="J1703" s="129"/>
      <c r="K1703" s="129"/>
      <c r="L1703" s="129"/>
      <c r="M1703" s="129"/>
    </row>
    <row r="1704" spans="10:13" x14ac:dyDescent="0.3">
      <c r="J1704" s="129"/>
      <c r="K1704" s="129"/>
      <c r="L1704" s="129"/>
      <c r="M1704" s="129"/>
    </row>
    <row r="1705" spans="10:13" x14ac:dyDescent="0.3">
      <c r="J1705" s="129"/>
      <c r="K1705" s="129"/>
      <c r="L1705" s="129"/>
      <c r="M1705" s="129"/>
    </row>
    <row r="1706" spans="10:13" x14ac:dyDescent="0.3">
      <c r="J1706" s="129"/>
      <c r="K1706" s="129"/>
      <c r="L1706" s="129"/>
      <c r="M1706" s="129"/>
    </row>
    <row r="1707" spans="10:13" x14ac:dyDescent="0.3">
      <c r="J1707" s="129"/>
      <c r="K1707" s="129"/>
      <c r="L1707" s="129"/>
      <c r="M1707" s="129"/>
    </row>
    <row r="1708" spans="10:13" x14ac:dyDescent="0.3">
      <c r="J1708" s="129"/>
      <c r="K1708" s="129"/>
      <c r="L1708" s="129"/>
      <c r="M1708" s="129"/>
    </row>
    <row r="1709" spans="10:13" x14ac:dyDescent="0.3">
      <c r="J1709" s="129"/>
      <c r="K1709" s="129"/>
      <c r="L1709" s="129"/>
      <c r="M1709" s="129"/>
    </row>
    <row r="1710" spans="10:13" x14ac:dyDescent="0.3">
      <c r="J1710" s="129"/>
      <c r="K1710" s="129"/>
      <c r="L1710" s="129"/>
      <c r="M1710" s="129"/>
    </row>
    <row r="1711" spans="10:13" x14ac:dyDescent="0.3">
      <c r="J1711" s="129"/>
      <c r="K1711" s="129"/>
      <c r="L1711" s="129"/>
      <c r="M1711" s="129"/>
    </row>
    <row r="1712" spans="10:13" x14ac:dyDescent="0.3">
      <c r="J1712" s="129"/>
      <c r="K1712" s="129"/>
      <c r="L1712" s="129"/>
      <c r="M1712" s="129"/>
    </row>
    <row r="1713" spans="10:13" x14ac:dyDescent="0.3">
      <c r="J1713" s="129"/>
      <c r="K1713" s="129"/>
      <c r="L1713" s="129"/>
      <c r="M1713" s="129"/>
    </row>
    <row r="1714" spans="10:13" x14ac:dyDescent="0.3">
      <c r="J1714" s="129"/>
      <c r="K1714" s="129"/>
      <c r="L1714" s="129"/>
      <c r="M1714" s="129"/>
    </row>
    <row r="1715" spans="10:13" x14ac:dyDescent="0.3">
      <c r="J1715" s="129"/>
      <c r="K1715" s="129"/>
      <c r="L1715" s="129"/>
      <c r="M1715" s="129"/>
    </row>
    <row r="1716" spans="10:13" x14ac:dyDescent="0.3">
      <c r="J1716" s="129"/>
      <c r="K1716" s="129"/>
      <c r="L1716" s="129"/>
      <c r="M1716" s="129"/>
    </row>
    <row r="1717" spans="10:13" x14ac:dyDescent="0.3">
      <c r="J1717" s="129"/>
      <c r="K1717" s="129"/>
      <c r="L1717" s="129"/>
      <c r="M1717" s="129"/>
    </row>
    <row r="1718" spans="10:13" x14ac:dyDescent="0.3">
      <c r="J1718" s="129"/>
      <c r="K1718" s="129"/>
      <c r="L1718" s="129"/>
      <c r="M1718" s="129"/>
    </row>
    <row r="1719" spans="10:13" x14ac:dyDescent="0.3">
      <c r="J1719" s="129"/>
      <c r="K1719" s="129"/>
      <c r="L1719" s="129"/>
      <c r="M1719" s="129"/>
    </row>
    <row r="1720" spans="10:13" x14ac:dyDescent="0.3">
      <c r="J1720" s="129"/>
      <c r="K1720" s="129"/>
      <c r="L1720" s="129"/>
      <c r="M1720" s="129"/>
    </row>
    <row r="1721" spans="10:13" x14ac:dyDescent="0.3">
      <c r="J1721" s="129"/>
      <c r="K1721" s="129"/>
      <c r="L1721" s="129"/>
      <c r="M1721" s="129"/>
    </row>
    <row r="1722" spans="10:13" x14ac:dyDescent="0.3">
      <c r="J1722" s="129"/>
      <c r="K1722" s="129"/>
      <c r="L1722" s="129"/>
      <c r="M1722" s="129"/>
    </row>
    <row r="1723" spans="10:13" x14ac:dyDescent="0.3">
      <c r="J1723" s="129"/>
      <c r="K1723" s="129"/>
      <c r="L1723" s="129"/>
      <c r="M1723" s="129"/>
    </row>
    <row r="1724" spans="10:13" x14ac:dyDescent="0.3">
      <c r="J1724" s="129"/>
      <c r="K1724" s="129"/>
      <c r="L1724" s="129"/>
      <c r="M1724" s="129"/>
    </row>
    <row r="1725" spans="10:13" x14ac:dyDescent="0.3">
      <c r="J1725" s="129"/>
      <c r="K1725" s="129"/>
      <c r="L1725" s="129"/>
      <c r="M1725" s="129"/>
    </row>
    <row r="1726" spans="10:13" x14ac:dyDescent="0.3">
      <c r="J1726" s="129"/>
      <c r="K1726" s="129"/>
      <c r="L1726" s="129"/>
      <c r="M1726" s="129"/>
    </row>
    <row r="1727" spans="10:13" x14ac:dyDescent="0.3">
      <c r="J1727" s="129"/>
      <c r="K1727" s="129"/>
      <c r="L1727" s="129"/>
      <c r="M1727" s="129"/>
    </row>
    <row r="1728" spans="10:13" x14ac:dyDescent="0.3">
      <c r="J1728" s="129"/>
      <c r="K1728" s="129"/>
      <c r="L1728" s="129"/>
      <c r="M1728" s="129"/>
    </row>
    <row r="1729" spans="10:13" x14ac:dyDescent="0.3">
      <c r="J1729" s="129"/>
      <c r="K1729" s="129"/>
      <c r="L1729" s="129"/>
      <c r="M1729" s="129"/>
    </row>
    <row r="1730" spans="10:13" x14ac:dyDescent="0.3">
      <c r="J1730" s="129"/>
      <c r="K1730" s="129"/>
      <c r="L1730" s="129"/>
      <c r="M1730" s="129"/>
    </row>
    <row r="1731" spans="10:13" x14ac:dyDescent="0.3">
      <c r="J1731" s="129"/>
      <c r="K1731" s="129"/>
      <c r="L1731" s="129"/>
      <c r="M1731" s="129"/>
    </row>
    <row r="1732" spans="10:13" x14ac:dyDescent="0.3">
      <c r="J1732" s="129"/>
      <c r="K1732" s="129"/>
      <c r="L1732" s="129"/>
      <c r="M1732" s="129"/>
    </row>
    <row r="1733" spans="10:13" x14ac:dyDescent="0.3">
      <c r="J1733" s="129"/>
      <c r="K1733" s="129"/>
      <c r="L1733" s="129"/>
      <c r="M1733" s="129"/>
    </row>
    <row r="1734" spans="10:13" x14ac:dyDescent="0.3">
      <c r="J1734" s="129"/>
      <c r="K1734" s="129"/>
      <c r="L1734" s="129"/>
      <c r="M1734" s="129"/>
    </row>
    <row r="1735" spans="10:13" x14ac:dyDescent="0.3">
      <c r="J1735" s="129"/>
      <c r="K1735" s="129"/>
      <c r="L1735" s="129"/>
      <c r="M1735" s="129"/>
    </row>
    <row r="1736" spans="10:13" x14ac:dyDescent="0.3">
      <c r="J1736" s="129"/>
      <c r="K1736" s="129"/>
      <c r="L1736" s="129"/>
      <c r="M1736" s="129"/>
    </row>
    <row r="1737" spans="10:13" x14ac:dyDescent="0.3">
      <c r="J1737" s="129"/>
      <c r="K1737" s="129"/>
      <c r="L1737" s="129"/>
      <c r="M1737" s="129"/>
    </row>
    <row r="1738" spans="10:13" x14ac:dyDescent="0.3">
      <c r="J1738" s="129"/>
      <c r="K1738" s="129"/>
      <c r="L1738" s="129"/>
      <c r="M1738" s="129"/>
    </row>
    <row r="1739" spans="10:13" x14ac:dyDescent="0.3">
      <c r="J1739" s="129"/>
      <c r="K1739" s="129"/>
      <c r="L1739" s="129"/>
      <c r="M1739" s="129"/>
    </row>
    <row r="1740" spans="10:13" x14ac:dyDescent="0.3">
      <c r="J1740" s="129"/>
      <c r="K1740" s="129"/>
      <c r="L1740" s="129"/>
      <c r="M1740" s="129"/>
    </row>
    <row r="1741" spans="10:13" x14ac:dyDescent="0.3">
      <c r="J1741" s="129"/>
      <c r="K1741" s="129"/>
      <c r="L1741" s="129"/>
      <c r="M1741" s="129"/>
    </row>
    <row r="1742" spans="10:13" x14ac:dyDescent="0.3">
      <c r="J1742" s="129"/>
      <c r="K1742" s="129"/>
      <c r="L1742" s="129"/>
      <c r="M1742" s="129"/>
    </row>
    <row r="1743" spans="10:13" x14ac:dyDescent="0.3">
      <c r="J1743" s="129"/>
      <c r="K1743" s="129"/>
      <c r="L1743" s="129"/>
      <c r="M1743" s="129"/>
    </row>
    <row r="1744" spans="10:13" x14ac:dyDescent="0.3">
      <c r="J1744" s="129"/>
      <c r="K1744" s="129"/>
      <c r="L1744" s="129"/>
      <c r="M1744" s="129"/>
    </row>
    <row r="1745" spans="10:13" x14ac:dyDescent="0.3">
      <c r="J1745" s="129"/>
      <c r="K1745" s="129"/>
      <c r="L1745" s="129"/>
      <c r="M1745" s="129"/>
    </row>
    <row r="1746" spans="10:13" x14ac:dyDescent="0.3">
      <c r="J1746" s="129"/>
      <c r="K1746" s="129"/>
      <c r="L1746" s="129"/>
      <c r="M1746" s="129"/>
    </row>
    <row r="1747" spans="10:13" x14ac:dyDescent="0.3">
      <c r="J1747" s="129"/>
      <c r="K1747" s="129"/>
      <c r="L1747" s="129"/>
      <c r="M1747" s="129"/>
    </row>
    <row r="1748" spans="10:13" x14ac:dyDescent="0.3">
      <c r="J1748" s="129"/>
      <c r="K1748" s="129"/>
      <c r="L1748" s="129"/>
      <c r="M1748" s="129"/>
    </row>
    <row r="1749" spans="10:13" x14ac:dyDescent="0.3">
      <c r="J1749" s="129"/>
      <c r="K1749" s="129"/>
      <c r="L1749" s="129"/>
      <c r="M1749" s="129"/>
    </row>
    <row r="1750" spans="10:13" x14ac:dyDescent="0.3">
      <c r="J1750" s="129"/>
      <c r="K1750" s="129"/>
      <c r="L1750" s="129"/>
      <c r="M1750" s="129"/>
    </row>
    <row r="1751" spans="10:13" x14ac:dyDescent="0.3">
      <c r="J1751" s="129"/>
      <c r="K1751" s="129"/>
      <c r="L1751" s="129"/>
      <c r="M1751" s="129"/>
    </row>
    <row r="1752" spans="10:13" x14ac:dyDescent="0.3">
      <c r="J1752" s="129"/>
      <c r="K1752" s="129"/>
      <c r="L1752" s="129"/>
      <c r="M1752" s="129"/>
    </row>
    <row r="1753" spans="10:13" x14ac:dyDescent="0.3">
      <c r="J1753" s="129"/>
      <c r="K1753" s="129"/>
      <c r="L1753" s="129"/>
      <c r="M1753" s="129"/>
    </row>
    <row r="1754" spans="10:13" x14ac:dyDescent="0.3">
      <c r="J1754" s="129"/>
      <c r="K1754" s="129"/>
      <c r="L1754" s="129"/>
      <c r="M1754" s="129"/>
    </row>
    <row r="1755" spans="10:13" x14ac:dyDescent="0.3">
      <c r="J1755" s="129"/>
      <c r="K1755" s="129"/>
      <c r="L1755" s="129"/>
      <c r="M1755" s="129"/>
    </row>
    <row r="1756" spans="10:13" x14ac:dyDescent="0.3">
      <c r="J1756" s="129"/>
      <c r="K1756" s="129"/>
      <c r="L1756" s="129"/>
      <c r="M1756" s="129"/>
    </row>
    <row r="1757" spans="10:13" x14ac:dyDescent="0.3">
      <c r="J1757" s="129"/>
      <c r="K1757" s="129"/>
      <c r="L1757" s="129"/>
      <c r="M1757" s="129"/>
    </row>
    <row r="1758" spans="10:13" x14ac:dyDescent="0.3">
      <c r="J1758" s="129"/>
      <c r="K1758" s="129"/>
      <c r="L1758" s="129"/>
      <c r="M1758" s="129"/>
    </row>
    <row r="1759" spans="10:13" x14ac:dyDescent="0.3">
      <c r="J1759" s="129"/>
      <c r="K1759" s="129"/>
      <c r="L1759" s="129"/>
      <c r="M1759" s="129"/>
    </row>
    <row r="1760" spans="10:13" x14ac:dyDescent="0.3">
      <c r="J1760" s="129"/>
      <c r="K1760" s="129"/>
      <c r="L1760" s="129"/>
      <c r="M1760" s="129"/>
    </row>
    <row r="1761" spans="10:13" x14ac:dyDescent="0.3">
      <c r="J1761" s="129"/>
      <c r="K1761" s="129"/>
      <c r="L1761" s="129"/>
      <c r="M1761" s="129"/>
    </row>
    <row r="1762" spans="10:13" x14ac:dyDescent="0.3">
      <c r="J1762" s="129"/>
      <c r="K1762" s="129"/>
      <c r="L1762" s="129"/>
      <c r="M1762" s="129"/>
    </row>
    <row r="1763" spans="10:13" x14ac:dyDescent="0.3">
      <c r="J1763" s="129"/>
      <c r="K1763" s="129"/>
      <c r="L1763" s="129"/>
      <c r="M1763" s="129"/>
    </row>
    <row r="1764" spans="10:13" x14ac:dyDescent="0.3">
      <c r="J1764" s="129"/>
      <c r="K1764" s="129"/>
      <c r="L1764" s="129"/>
      <c r="M1764" s="129"/>
    </row>
    <row r="1765" spans="10:13" x14ac:dyDescent="0.3">
      <c r="J1765" s="129"/>
      <c r="K1765" s="129"/>
      <c r="L1765" s="129"/>
      <c r="M1765" s="129"/>
    </row>
    <row r="1766" spans="10:13" x14ac:dyDescent="0.3">
      <c r="J1766" s="129"/>
      <c r="K1766" s="129"/>
      <c r="L1766" s="129"/>
      <c r="M1766" s="129"/>
    </row>
    <row r="1767" spans="10:13" x14ac:dyDescent="0.3">
      <c r="J1767" s="129"/>
      <c r="K1767" s="129"/>
      <c r="L1767" s="129"/>
      <c r="M1767" s="129"/>
    </row>
    <row r="1768" spans="10:13" x14ac:dyDescent="0.3">
      <c r="J1768" s="129"/>
      <c r="K1768" s="129"/>
      <c r="L1768" s="129"/>
      <c r="M1768" s="129"/>
    </row>
    <row r="1769" spans="10:13" x14ac:dyDescent="0.3">
      <c r="J1769" s="129"/>
      <c r="K1769" s="129"/>
      <c r="L1769" s="129"/>
      <c r="M1769" s="129"/>
    </row>
    <row r="1770" spans="10:13" x14ac:dyDescent="0.3">
      <c r="J1770" s="129"/>
      <c r="K1770" s="129"/>
      <c r="L1770" s="129"/>
      <c r="M1770" s="129"/>
    </row>
    <row r="1771" spans="10:13" x14ac:dyDescent="0.3">
      <c r="J1771" s="129"/>
      <c r="K1771" s="129"/>
      <c r="L1771" s="129"/>
      <c r="M1771" s="129"/>
    </row>
    <row r="1772" spans="10:13" x14ac:dyDescent="0.3">
      <c r="J1772" s="129"/>
      <c r="K1772" s="129"/>
      <c r="L1772" s="129"/>
      <c r="M1772" s="129"/>
    </row>
    <row r="1773" spans="10:13" x14ac:dyDescent="0.3">
      <c r="J1773" s="129"/>
      <c r="K1773" s="129"/>
      <c r="L1773" s="129"/>
      <c r="M1773" s="129"/>
    </row>
    <row r="1774" spans="10:13" x14ac:dyDescent="0.3">
      <c r="J1774" s="129"/>
      <c r="K1774" s="129"/>
      <c r="L1774" s="129"/>
      <c r="M1774" s="129"/>
    </row>
    <row r="1775" spans="10:13" x14ac:dyDescent="0.3">
      <c r="J1775" s="129"/>
      <c r="K1775" s="129"/>
      <c r="L1775" s="129"/>
      <c r="M1775" s="129"/>
    </row>
    <row r="1776" spans="10:13" x14ac:dyDescent="0.3">
      <c r="J1776" s="129"/>
      <c r="K1776" s="129"/>
      <c r="L1776" s="129"/>
      <c r="M1776" s="129"/>
    </row>
    <row r="1777" spans="10:13" x14ac:dyDescent="0.3">
      <c r="J1777" s="129"/>
      <c r="K1777" s="129"/>
      <c r="L1777" s="129"/>
      <c r="M1777" s="129"/>
    </row>
    <row r="1778" spans="10:13" x14ac:dyDescent="0.3">
      <c r="J1778" s="129"/>
      <c r="K1778" s="129"/>
      <c r="L1778" s="129"/>
      <c r="M1778" s="129"/>
    </row>
    <row r="1779" spans="10:13" x14ac:dyDescent="0.3">
      <c r="J1779" s="129"/>
      <c r="K1779" s="129"/>
      <c r="L1779" s="129"/>
      <c r="M1779" s="129"/>
    </row>
    <row r="1780" spans="10:13" x14ac:dyDescent="0.3">
      <c r="J1780" s="129"/>
      <c r="K1780" s="129"/>
      <c r="L1780" s="129"/>
      <c r="M1780" s="129"/>
    </row>
    <row r="1781" spans="10:13" x14ac:dyDescent="0.3">
      <c r="J1781" s="129"/>
      <c r="K1781" s="129"/>
      <c r="L1781" s="129"/>
      <c r="M1781" s="129"/>
    </row>
    <row r="1782" spans="10:13" x14ac:dyDescent="0.3">
      <c r="J1782" s="129"/>
      <c r="K1782" s="129"/>
      <c r="L1782" s="129"/>
      <c r="M1782" s="129"/>
    </row>
    <row r="1783" spans="10:13" x14ac:dyDescent="0.3">
      <c r="J1783" s="129"/>
      <c r="K1783" s="129"/>
      <c r="L1783" s="129"/>
      <c r="M1783" s="129"/>
    </row>
    <row r="1784" spans="10:13" x14ac:dyDescent="0.3">
      <c r="J1784" s="129"/>
      <c r="K1784" s="129"/>
      <c r="L1784" s="129"/>
      <c r="M1784" s="129"/>
    </row>
    <row r="1785" spans="10:13" x14ac:dyDescent="0.3">
      <c r="J1785" s="129"/>
      <c r="K1785" s="129"/>
      <c r="L1785" s="129"/>
      <c r="M1785" s="129"/>
    </row>
    <row r="1786" spans="10:13" x14ac:dyDescent="0.3">
      <c r="J1786" s="129"/>
      <c r="K1786" s="129"/>
      <c r="L1786" s="129"/>
      <c r="M1786" s="129"/>
    </row>
    <row r="1787" spans="10:13" x14ac:dyDescent="0.3">
      <c r="J1787" s="129"/>
      <c r="K1787" s="129"/>
      <c r="L1787" s="129"/>
      <c r="M1787" s="129"/>
    </row>
    <row r="1788" spans="10:13" x14ac:dyDescent="0.3">
      <c r="J1788" s="129"/>
      <c r="K1788" s="129"/>
      <c r="L1788" s="129"/>
      <c r="M1788" s="129"/>
    </row>
    <row r="1789" spans="10:13" x14ac:dyDescent="0.3">
      <c r="J1789" s="129"/>
      <c r="K1789" s="129"/>
      <c r="L1789" s="129"/>
      <c r="M1789" s="129"/>
    </row>
    <row r="1790" spans="10:13" x14ac:dyDescent="0.3">
      <c r="J1790" s="129"/>
      <c r="K1790" s="129"/>
      <c r="L1790" s="129"/>
      <c r="M1790" s="129"/>
    </row>
    <row r="1791" spans="10:13" x14ac:dyDescent="0.3">
      <c r="J1791" s="129"/>
      <c r="K1791" s="129"/>
      <c r="L1791" s="129"/>
      <c r="M1791" s="129"/>
    </row>
    <row r="1792" spans="10:13" x14ac:dyDescent="0.3">
      <c r="J1792" s="129"/>
      <c r="K1792" s="129"/>
      <c r="L1792" s="129"/>
      <c r="M1792" s="129"/>
    </row>
    <row r="1793" spans="10:13" x14ac:dyDescent="0.3">
      <c r="J1793" s="129"/>
      <c r="K1793" s="129"/>
      <c r="L1793" s="129"/>
      <c r="M1793" s="129"/>
    </row>
    <row r="1794" spans="10:13" x14ac:dyDescent="0.3">
      <c r="J1794" s="129"/>
      <c r="K1794" s="129"/>
      <c r="L1794" s="129"/>
      <c r="M1794" s="129"/>
    </row>
    <row r="1795" spans="10:13" x14ac:dyDescent="0.3">
      <c r="J1795" s="129"/>
      <c r="K1795" s="129"/>
      <c r="L1795" s="129"/>
      <c r="M1795" s="129"/>
    </row>
    <row r="1796" spans="10:13" x14ac:dyDescent="0.3">
      <c r="J1796" s="129"/>
      <c r="K1796" s="129"/>
      <c r="L1796" s="129"/>
      <c r="M1796" s="129"/>
    </row>
    <row r="1797" spans="10:13" x14ac:dyDescent="0.3">
      <c r="J1797" s="129"/>
      <c r="K1797" s="129"/>
      <c r="L1797" s="129"/>
      <c r="M1797" s="129"/>
    </row>
    <row r="1798" spans="10:13" x14ac:dyDescent="0.3">
      <c r="J1798" s="129"/>
      <c r="K1798" s="129"/>
      <c r="L1798" s="129"/>
      <c r="M1798" s="129"/>
    </row>
    <row r="1799" spans="10:13" x14ac:dyDescent="0.3">
      <c r="J1799" s="129"/>
      <c r="K1799" s="129"/>
      <c r="L1799" s="129"/>
      <c r="M1799" s="129"/>
    </row>
    <row r="1800" spans="10:13" x14ac:dyDescent="0.3">
      <c r="J1800" s="129"/>
      <c r="K1800" s="129"/>
      <c r="L1800" s="129"/>
      <c r="M1800" s="129"/>
    </row>
    <row r="1801" spans="10:13" x14ac:dyDescent="0.3">
      <c r="J1801" s="129"/>
      <c r="K1801" s="129"/>
      <c r="L1801" s="129"/>
      <c r="M1801" s="129"/>
    </row>
    <row r="1802" spans="10:13" x14ac:dyDescent="0.3">
      <c r="J1802" s="129"/>
      <c r="K1802" s="129"/>
      <c r="L1802" s="129"/>
      <c r="M1802" s="129"/>
    </row>
    <row r="1803" spans="10:13" x14ac:dyDescent="0.3">
      <c r="J1803" s="129"/>
      <c r="K1803" s="129"/>
      <c r="L1803" s="129"/>
      <c r="M1803" s="129"/>
    </row>
    <row r="1804" spans="10:13" x14ac:dyDescent="0.3">
      <c r="J1804" s="129"/>
      <c r="K1804" s="129"/>
      <c r="L1804" s="129"/>
      <c r="M1804" s="129"/>
    </row>
    <row r="1805" spans="10:13" x14ac:dyDescent="0.3">
      <c r="J1805" s="129"/>
      <c r="K1805" s="129"/>
      <c r="L1805" s="129"/>
      <c r="M1805" s="129"/>
    </row>
    <row r="1806" spans="10:13" x14ac:dyDescent="0.3">
      <c r="J1806" s="129"/>
      <c r="K1806" s="129"/>
      <c r="L1806" s="129"/>
      <c r="M1806" s="129"/>
    </row>
    <row r="1807" spans="10:13" x14ac:dyDescent="0.3">
      <c r="J1807" s="129"/>
      <c r="K1807" s="129"/>
      <c r="L1807" s="129"/>
      <c r="M1807" s="129"/>
    </row>
    <row r="1808" spans="10:13" x14ac:dyDescent="0.3">
      <c r="J1808" s="129"/>
      <c r="K1808" s="129"/>
      <c r="L1808" s="129"/>
      <c r="M1808" s="129"/>
    </row>
    <row r="1809" spans="10:13" x14ac:dyDescent="0.3">
      <c r="J1809" s="129"/>
      <c r="K1809" s="129"/>
      <c r="L1809" s="129"/>
      <c r="M1809" s="129"/>
    </row>
    <row r="1810" spans="10:13" x14ac:dyDescent="0.3">
      <c r="J1810" s="129"/>
      <c r="K1810" s="129"/>
      <c r="L1810" s="129"/>
      <c r="M1810" s="129"/>
    </row>
    <row r="1811" spans="10:13" x14ac:dyDescent="0.3">
      <c r="J1811" s="129"/>
      <c r="K1811" s="129"/>
      <c r="L1811" s="129"/>
      <c r="M1811" s="129"/>
    </row>
    <row r="1812" spans="10:13" x14ac:dyDescent="0.3">
      <c r="J1812" s="129"/>
      <c r="K1812" s="129"/>
      <c r="L1812" s="129"/>
      <c r="M1812" s="129"/>
    </row>
    <row r="1813" spans="10:13" x14ac:dyDescent="0.3">
      <c r="J1813" s="129"/>
      <c r="K1813" s="129"/>
      <c r="L1813" s="129"/>
      <c r="M1813" s="129"/>
    </row>
    <row r="1814" spans="10:13" x14ac:dyDescent="0.3">
      <c r="J1814" s="129"/>
      <c r="K1814" s="129"/>
      <c r="L1814" s="129"/>
      <c r="M1814" s="129"/>
    </row>
    <row r="1815" spans="10:13" x14ac:dyDescent="0.3">
      <c r="J1815" s="129"/>
      <c r="K1815" s="129"/>
      <c r="L1815" s="129"/>
      <c r="M1815" s="129"/>
    </row>
    <row r="1816" spans="10:13" x14ac:dyDescent="0.3">
      <c r="J1816" s="129"/>
      <c r="K1816" s="129"/>
      <c r="L1816" s="129"/>
      <c r="M1816" s="129"/>
    </row>
    <row r="1817" spans="10:13" x14ac:dyDescent="0.3">
      <c r="J1817" s="129"/>
      <c r="K1817" s="129"/>
      <c r="L1817" s="129"/>
      <c r="M1817" s="129"/>
    </row>
    <row r="1818" spans="10:13" x14ac:dyDescent="0.3">
      <c r="J1818" s="129"/>
      <c r="K1818" s="129"/>
      <c r="L1818" s="129"/>
      <c r="M1818" s="129"/>
    </row>
    <row r="1819" spans="10:13" x14ac:dyDescent="0.3">
      <c r="J1819" s="129"/>
      <c r="K1819" s="129"/>
      <c r="L1819" s="129"/>
      <c r="M1819" s="129"/>
    </row>
    <row r="1820" spans="10:13" x14ac:dyDescent="0.3">
      <c r="J1820" s="129"/>
      <c r="K1820" s="129"/>
      <c r="L1820" s="129"/>
      <c r="M1820" s="129"/>
    </row>
    <row r="1821" spans="10:13" x14ac:dyDescent="0.3">
      <c r="J1821" s="129"/>
      <c r="K1821" s="129"/>
      <c r="L1821" s="129"/>
      <c r="M1821" s="129"/>
    </row>
    <row r="1822" spans="10:13" x14ac:dyDescent="0.3">
      <c r="J1822" s="129"/>
      <c r="K1822" s="129"/>
      <c r="L1822" s="129"/>
      <c r="M1822" s="129"/>
    </row>
    <row r="1823" spans="10:13" x14ac:dyDescent="0.3">
      <c r="J1823" s="129"/>
      <c r="K1823" s="129"/>
      <c r="L1823" s="129"/>
      <c r="M1823" s="129"/>
    </row>
    <row r="1824" spans="10:13" x14ac:dyDescent="0.3">
      <c r="J1824" s="129"/>
      <c r="K1824" s="129"/>
      <c r="L1824" s="129"/>
      <c r="M1824" s="129"/>
    </row>
    <row r="1825" spans="10:13" x14ac:dyDescent="0.3">
      <c r="J1825" s="129"/>
      <c r="K1825" s="129"/>
      <c r="L1825" s="129"/>
      <c r="M1825" s="129"/>
    </row>
    <row r="1826" spans="10:13" x14ac:dyDescent="0.3">
      <c r="J1826" s="129"/>
      <c r="K1826" s="129"/>
      <c r="L1826" s="129"/>
      <c r="M1826" s="129"/>
    </row>
    <row r="1827" spans="10:13" x14ac:dyDescent="0.3">
      <c r="J1827" s="129"/>
      <c r="K1827" s="129"/>
      <c r="L1827" s="129"/>
      <c r="M1827" s="129"/>
    </row>
    <row r="1828" spans="10:13" x14ac:dyDescent="0.3">
      <c r="J1828" s="129"/>
      <c r="K1828" s="129"/>
      <c r="L1828" s="129"/>
      <c r="M1828" s="129"/>
    </row>
    <row r="1829" spans="10:13" x14ac:dyDescent="0.3">
      <c r="J1829" s="129"/>
      <c r="K1829" s="129"/>
      <c r="L1829" s="129"/>
      <c r="M1829" s="129"/>
    </row>
    <row r="1830" spans="10:13" x14ac:dyDescent="0.3">
      <c r="J1830" s="129"/>
      <c r="K1830" s="129"/>
      <c r="L1830" s="129"/>
      <c r="M1830" s="129"/>
    </row>
    <row r="1831" spans="10:13" x14ac:dyDescent="0.3">
      <c r="J1831" s="129"/>
      <c r="K1831" s="129"/>
      <c r="L1831" s="129"/>
      <c r="M1831" s="129"/>
    </row>
    <row r="1832" spans="10:13" x14ac:dyDescent="0.3">
      <c r="J1832" s="129"/>
      <c r="K1832" s="129"/>
      <c r="L1832" s="129"/>
      <c r="M1832" s="129"/>
    </row>
    <row r="1833" spans="10:13" x14ac:dyDescent="0.3">
      <c r="J1833" s="129"/>
      <c r="K1833" s="129"/>
      <c r="L1833" s="129"/>
      <c r="M1833" s="129"/>
    </row>
    <row r="1834" spans="10:13" x14ac:dyDescent="0.3">
      <c r="J1834" s="129"/>
      <c r="K1834" s="129"/>
      <c r="L1834" s="129"/>
      <c r="M1834" s="129"/>
    </row>
    <row r="1835" spans="10:13" x14ac:dyDescent="0.3">
      <c r="J1835" s="129"/>
      <c r="K1835" s="129"/>
      <c r="L1835" s="129"/>
      <c r="M1835" s="129"/>
    </row>
    <row r="1836" spans="10:13" x14ac:dyDescent="0.3">
      <c r="J1836" s="129"/>
      <c r="K1836" s="129"/>
      <c r="L1836" s="129"/>
      <c r="M1836" s="129"/>
    </row>
    <row r="1837" spans="10:13" x14ac:dyDescent="0.3">
      <c r="J1837" s="129"/>
      <c r="K1837" s="129"/>
      <c r="L1837" s="129"/>
      <c r="M1837" s="129"/>
    </row>
    <row r="1838" spans="10:13" x14ac:dyDescent="0.3">
      <c r="J1838" s="129"/>
      <c r="K1838" s="129"/>
      <c r="L1838" s="129"/>
      <c r="M1838" s="129"/>
    </row>
    <row r="1839" spans="10:13" x14ac:dyDescent="0.3">
      <c r="J1839" s="129"/>
      <c r="K1839" s="129"/>
      <c r="L1839" s="129"/>
      <c r="M1839" s="129"/>
    </row>
    <row r="1840" spans="10:13" x14ac:dyDescent="0.3">
      <c r="J1840" s="129"/>
      <c r="K1840" s="129"/>
      <c r="L1840" s="129"/>
      <c r="M1840" s="129"/>
    </row>
    <row r="1841" spans="10:13" x14ac:dyDescent="0.3">
      <c r="J1841" s="129"/>
      <c r="K1841" s="129"/>
      <c r="L1841" s="129"/>
      <c r="M1841" s="129"/>
    </row>
    <row r="1842" spans="10:13" x14ac:dyDescent="0.3">
      <c r="J1842" s="129"/>
      <c r="K1842" s="129"/>
      <c r="L1842" s="129"/>
      <c r="M1842" s="129"/>
    </row>
    <row r="1843" spans="10:13" x14ac:dyDescent="0.3">
      <c r="J1843" s="129"/>
      <c r="K1843" s="129"/>
      <c r="L1843" s="129"/>
      <c r="M1843" s="129"/>
    </row>
    <row r="1844" spans="10:13" x14ac:dyDescent="0.3">
      <c r="J1844" s="129"/>
      <c r="K1844" s="129"/>
      <c r="L1844" s="129"/>
      <c r="M1844" s="129"/>
    </row>
    <row r="1845" spans="10:13" x14ac:dyDescent="0.3">
      <c r="J1845" s="129"/>
      <c r="K1845" s="129"/>
      <c r="L1845" s="129"/>
      <c r="M1845" s="129"/>
    </row>
    <row r="1846" spans="10:13" x14ac:dyDescent="0.3">
      <c r="J1846" s="129"/>
      <c r="K1846" s="129"/>
      <c r="L1846" s="129"/>
      <c r="M1846" s="129"/>
    </row>
    <row r="1847" spans="10:13" x14ac:dyDescent="0.3">
      <c r="J1847" s="129"/>
      <c r="K1847" s="129"/>
      <c r="L1847" s="129"/>
      <c r="M1847" s="129"/>
    </row>
    <row r="1848" spans="10:13" x14ac:dyDescent="0.3">
      <c r="J1848" s="129"/>
      <c r="K1848" s="129"/>
      <c r="L1848" s="129"/>
      <c r="M1848" s="129"/>
    </row>
    <row r="1849" spans="10:13" x14ac:dyDescent="0.3">
      <c r="J1849" s="129"/>
      <c r="K1849" s="129"/>
      <c r="L1849" s="129"/>
      <c r="M1849" s="129"/>
    </row>
    <row r="1850" spans="10:13" x14ac:dyDescent="0.3">
      <c r="J1850" s="129"/>
      <c r="K1850" s="129"/>
      <c r="L1850" s="129"/>
      <c r="M1850" s="129"/>
    </row>
    <row r="1851" spans="10:13" x14ac:dyDescent="0.3">
      <c r="J1851" s="129"/>
      <c r="K1851" s="129"/>
      <c r="L1851" s="129"/>
      <c r="M1851" s="129"/>
    </row>
    <row r="1852" spans="10:13" x14ac:dyDescent="0.3">
      <c r="J1852" s="129"/>
      <c r="K1852" s="129"/>
      <c r="L1852" s="129"/>
      <c r="M1852" s="129"/>
    </row>
    <row r="1853" spans="10:13" x14ac:dyDescent="0.3">
      <c r="J1853" s="129"/>
      <c r="K1853" s="129"/>
      <c r="L1853" s="129"/>
      <c r="M1853" s="129"/>
    </row>
    <row r="1854" spans="10:13" x14ac:dyDescent="0.3">
      <c r="J1854" s="129"/>
      <c r="K1854" s="129"/>
      <c r="L1854" s="129"/>
      <c r="M1854" s="129"/>
    </row>
    <row r="1855" spans="10:13" x14ac:dyDescent="0.3">
      <c r="J1855" s="129"/>
      <c r="K1855" s="129"/>
      <c r="L1855" s="129"/>
      <c r="M1855" s="129"/>
    </row>
    <row r="1856" spans="10:13" x14ac:dyDescent="0.3">
      <c r="J1856" s="129"/>
      <c r="K1856" s="129"/>
      <c r="L1856" s="129"/>
      <c r="M1856" s="129"/>
    </row>
    <row r="1857" spans="10:13" x14ac:dyDescent="0.3">
      <c r="J1857" s="129"/>
      <c r="K1857" s="129"/>
      <c r="L1857" s="129"/>
      <c r="M1857" s="129"/>
    </row>
    <row r="1858" spans="10:13" x14ac:dyDescent="0.3">
      <c r="J1858" s="129"/>
      <c r="K1858" s="129"/>
      <c r="L1858" s="129"/>
      <c r="M1858" s="129"/>
    </row>
    <row r="1859" spans="10:13" x14ac:dyDescent="0.3">
      <c r="J1859" s="129"/>
      <c r="K1859" s="129"/>
      <c r="L1859" s="129"/>
      <c r="M1859" s="129"/>
    </row>
    <row r="1860" spans="10:13" x14ac:dyDescent="0.3">
      <c r="J1860" s="129"/>
      <c r="K1860" s="129"/>
      <c r="L1860" s="129"/>
      <c r="M1860" s="129"/>
    </row>
    <row r="1861" spans="10:13" x14ac:dyDescent="0.3">
      <c r="J1861" s="129"/>
      <c r="K1861" s="129"/>
      <c r="L1861" s="129"/>
      <c r="M1861" s="129"/>
    </row>
    <row r="1862" spans="10:13" x14ac:dyDescent="0.3">
      <c r="J1862" s="129"/>
      <c r="K1862" s="129"/>
      <c r="L1862" s="129"/>
      <c r="M1862" s="129"/>
    </row>
    <row r="1863" spans="10:13" x14ac:dyDescent="0.3">
      <c r="J1863" s="129"/>
      <c r="K1863" s="129"/>
      <c r="L1863" s="129"/>
      <c r="M1863" s="129"/>
    </row>
    <row r="1864" spans="10:13" x14ac:dyDescent="0.3">
      <c r="J1864" s="129"/>
      <c r="K1864" s="129"/>
      <c r="L1864" s="129"/>
      <c r="M1864" s="129"/>
    </row>
    <row r="1865" spans="10:13" x14ac:dyDescent="0.3">
      <c r="J1865" s="129"/>
      <c r="K1865" s="129"/>
      <c r="L1865" s="129"/>
      <c r="M1865" s="129"/>
    </row>
    <row r="1866" spans="10:13" x14ac:dyDescent="0.3">
      <c r="J1866" s="129"/>
      <c r="K1866" s="129"/>
      <c r="L1866" s="129"/>
      <c r="M1866" s="129"/>
    </row>
    <row r="1867" spans="10:13" x14ac:dyDescent="0.3">
      <c r="J1867" s="129"/>
      <c r="K1867" s="129"/>
      <c r="L1867" s="129"/>
      <c r="M1867" s="129"/>
    </row>
    <row r="1868" spans="10:13" x14ac:dyDescent="0.3">
      <c r="J1868" s="129"/>
      <c r="K1868" s="129"/>
      <c r="L1868" s="129"/>
      <c r="M1868" s="129"/>
    </row>
    <row r="1869" spans="10:13" x14ac:dyDescent="0.3">
      <c r="J1869" s="129"/>
      <c r="K1869" s="129"/>
      <c r="L1869" s="129"/>
      <c r="M1869" s="129"/>
    </row>
    <row r="1870" spans="10:13" x14ac:dyDescent="0.3">
      <c r="J1870" s="129"/>
      <c r="K1870" s="129"/>
      <c r="L1870" s="129"/>
      <c r="M1870" s="129"/>
    </row>
    <row r="1871" spans="10:13" x14ac:dyDescent="0.3">
      <c r="J1871" s="129"/>
      <c r="K1871" s="129"/>
      <c r="L1871" s="129"/>
      <c r="M1871" s="129"/>
    </row>
    <row r="1872" spans="10:13" x14ac:dyDescent="0.3">
      <c r="J1872" s="129"/>
      <c r="K1872" s="129"/>
      <c r="L1872" s="129"/>
      <c r="M1872" s="129"/>
    </row>
    <row r="1873" spans="10:13" x14ac:dyDescent="0.3">
      <c r="J1873" s="129"/>
      <c r="K1873" s="129"/>
      <c r="L1873" s="129"/>
      <c r="M1873" s="129"/>
    </row>
    <row r="1874" spans="10:13" x14ac:dyDescent="0.3">
      <c r="J1874" s="129"/>
      <c r="K1874" s="129"/>
      <c r="L1874" s="129"/>
      <c r="M1874" s="129"/>
    </row>
    <row r="1875" spans="10:13" x14ac:dyDescent="0.3">
      <c r="J1875" s="129"/>
      <c r="K1875" s="129"/>
      <c r="L1875" s="129"/>
      <c r="M1875" s="129"/>
    </row>
    <row r="1876" spans="10:13" x14ac:dyDescent="0.3">
      <c r="J1876" s="129"/>
      <c r="K1876" s="129"/>
      <c r="L1876" s="129"/>
      <c r="M1876" s="129"/>
    </row>
    <row r="1877" spans="10:13" x14ac:dyDescent="0.3">
      <c r="J1877" s="129"/>
      <c r="K1877" s="129"/>
      <c r="L1877" s="129"/>
      <c r="M1877" s="129"/>
    </row>
    <row r="1878" spans="10:13" x14ac:dyDescent="0.3">
      <c r="J1878" s="129"/>
      <c r="K1878" s="129"/>
      <c r="L1878" s="129"/>
      <c r="M1878" s="129"/>
    </row>
    <row r="1879" spans="10:13" x14ac:dyDescent="0.3">
      <c r="J1879" s="129"/>
      <c r="K1879" s="129"/>
      <c r="L1879" s="129"/>
      <c r="M1879" s="129"/>
    </row>
    <row r="1880" spans="10:13" x14ac:dyDescent="0.3">
      <c r="J1880" s="129"/>
      <c r="K1880" s="129"/>
      <c r="L1880" s="129"/>
      <c r="M1880" s="129"/>
    </row>
    <row r="1881" spans="10:13" x14ac:dyDescent="0.3">
      <c r="J1881" s="129"/>
      <c r="K1881" s="129"/>
      <c r="L1881" s="129"/>
      <c r="M1881" s="129"/>
    </row>
    <row r="1882" spans="10:13" x14ac:dyDescent="0.3">
      <c r="J1882" s="129"/>
      <c r="K1882" s="129"/>
      <c r="L1882" s="129"/>
      <c r="M1882" s="129"/>
    </row>
    <row r="1883" spans="10:13" x14ac:dyDescent="0.3">
      <c r="J1883" s="129"/>
      <c r="K1883" s="129"/>
      <c r="L1883" s="129"/>
      <c r="M1883" s="129"/>
    </row>
    <row r="1884" spans="10:13" x14ac:dyDescent="0.3">
      <c r="J1884" s="129"/>
      <c r="K1884" s="129"/>
      <c r="L1884" s="129"/>
      <c r="M1884" s="129"/>
    </row>
    <row r="1885" spans="10:13" x14ac:dyDescent="0.3">
      <c r="J1885" s="129"/>
      <c r="K1885" s="129"/>
      <c r="L1885" s="129"/>
      <c r="M1885" s="129"/>
    </row>
    <row r="1886" spans="10:13" x14ac:dyDescent="0.3">
      <c r="J1886" s="129"/>
      <c r="K1886" s="129"/>
      <c r="L1886" s="129"/>
      <c r="M1886" s="129"/>
    </row>
    <row r="1887" spans="10:13" x14ac:dyDescent="0.3">
      <c r="J1887" s="129"/>
      <c r="K1887" s="129"/>
      <c r="L1887" s="129"/>
      <c r="M1887" s="129"/>
    </row>
    <row r="1888" spans="10:13" x14ac:dyDescent="0.3">
      <c r="J1888" s="129"/>
      <c r="K1888" s="129"/>
      <c r="L1888" s="129"/>
      <c r="M1888" s="129"/>
    </row>
    <row r="1889" spans="10:13" x14ac:dyDescent="0.3">
      <c r="J1889" s="129"/>
      <c r="K1889" s="129"/>
      <c r="L1889" s="129"/>
      <c r="M1889" s="129"/>
    </row>
    <row r="1890" spans="10:13" x14ac:dyDescent="0.3">
      <c r="J1890" s="129"/>
      <c r="K1890" s="129"/>
      <c r="L1890" s="129"/>
      <c r="M1890" s="129"/>
    </row>
    <row r="1891" spans="10:13" x14ac:dyDescent="0.3">
      <c r="J1891" s="129"/>
      <c r="K1891" s="129"/>
      <c r="L1891" s="129"/>
      <c r="M1891" s="129"/>
    </row>
    <row r="1892" spans="10:13" x14ac:dyDescent="0.3">
      <c r="J1892" s="129"/>
      <c r="K1892" s="129"/>
      <c r="L1892" s="129"/>
      <c r="M1892" s="129"/>
    </row>
    <row r="1893" spans="10:13" x14ac:dyDescent="0.3">
      <c r="J1893" s="129"/>
      <c r="K1893" s="129"/>
      <c r="L1893" s="129"/>
      <c r="M1893" s="129"/>
    </row>
    <row r="1894" spans="10:13" x14ac:dyDescent="0.3">
      <c r="J1894" s="129"/>
      <c r="K1894" s="129"/>
      <c r="L1894" s="129"/>
      <c r="M1894" s="129"/>
    </row>
    <row r="1895" spans="10:13" x14ac:dyDescent="0.3">
      <c r="J1895" s="129"/>
      <c r="K1895" s="129"/>
      <c r="L1895" s="129"/>
      <c r="M1895" s="129"/>
    </row>
    <row r="1896" spans="10:13" x14ac:dyDescent="0.3">
      <c r="J1896" s="129"/>
      <c r="K1896" s="129"/>
      <c r="L1896" s="129"/>
      <c r="M1896" s="129"/>
    </row>
    <row r="1897" spans="10:13" x14ac:dyDescent="0.3">
      <c r="J1897" s="129"/>
      <c r="K1897" s="129"/>
      <c r="L1897" s="129"/>
      <c r="M1897" s="129"/>
    </row>
    <row r="1898" spans="10:13" x14ac:dyDescent="0.3">
      <c r="J1898" s="129"/>
      <c r="K1898" s="129"/>
      <c r="L1898" s="129"/>
      <c r="M1898" s="129"/>
    </row>
    <row r="1899" spans="10:13" x14ac:dyDescent="0.3">
      <c r="J1899" s="129"/>
      <c r="K1899" s="129"/>
      <c r="L1899" s="129"/>
      <c r="M1899" s="129"/>
    </row>
    <row r="1900" spans="10:13" x14ac:dyDescent="0.3">
      <c r="J1900" s="129"/>
      <c r="K1900" s="129"/>
      <c r="L1900" s="129"/>
      <c r="M1900" s="129"/>
    </row>
    <row r="1901" spans="10:13" x14ac:dyDescent="0.3">
      <c r="J1901" s="129"/>
      <c r="K1901" s="129"/>
      <c r="L1901" s="129"/>
      <c r="M1901" s="129"/>
    </row>
    <row r="1902" spans="10:13" x14ac:dyDescent="0.3">
      <c r="J1902" s="129"/>
      <c r="K1902" s="129"/>
      <c r="L1902" s="129"/>
      <c r="M1902" s="129"/>
    </row>
    <row r="1903" spans="10:13" x14ac:dyDescent="0.3">
      <c r="J1903" s="129"/>
      <c r="K1903" s="129"/>
      <c r="L1903" s="129"/>
      <c r="M1903" s="129"/>
    </row>
    <row r="1904" spans="10:13" x14ac:dyDescent="0.3">
      <c r="J1904" s="129"/>
      <c r="K1904" s="129"/>
      <c r="L1904" s="129"/>
      <c r="M1904" s="129"/>
    </row>
    <row r="1905" spans="10:13" x14ac:dyDescent="0.3">
      <c r="J1905" s="129"/>
      <c r="K1905" s="129"/>
      <c r="L1905" s="129"/>
      <c r="M1905" s="129"/>
    </row>
    <row r="1906" spans="10:13" x14ac:dyDescent="0.3">
      <c r="J1906" s="129"/>
      <c r="K1906" s="129"/>
      <c r="L1906" s="129"/>
      <c r="M1906" s="129"/>
    </row>
    <row r="1907" spans="10:13" x14ac:dyDescent="0.3">
      <c r="J1907" s="129"/>
      <c r="K1907" s="129"/>
      <c r="L1907" s="129"/>
      <c r="M1907" s="129"/>
    </row>
    <row r="1908" spans="10:13" x14ac:dyDescent="0.3">
      <c r="J1908" s="129"/>
      <c r="K1908" s="129"/>
      <c r="L1908" s="129"/>
      <c r="M1908" s="129"/>
    </row>
    <row r="1909" spans="10:13" x14ac:dyDescent="0.3">
      <c r="J1909" s="129"/>
      <c r="K1909" s="129"/>
      <c r="L1909" s="129"/>
      <c r="M1909" s="129"/>
    </row>
    <row r="1910" spans="10:13" x14ac:dyDescent="0.3">
      <c r="J1910" s="129"/>
      <c r="K1910" s="129"/>
      <c r="L1910" s="129"/>
      <c r="M1910" s="129"/>
    </row>
    <row r="1911" spans="10:13" x14ac:dyDescent="0.3">
      <c r="J1911" s="129"/>
      <c r="K1911" s="129"/>
      <c r="L1911" s="129"/>
      <c r="M1911" s="129"/>
    </row>
    <row r="1912" spans="10:13" x14ac:dyDescent="0.3">
      <c r="J1912" s="129"/>
      <c r="K1912" s="129"/>
      <c r="L1912" s="129"/>
      <c r="M1912" s="129"/>
    </row>
    <row r="1913" spans="10:13" x14ac:dyDescent="0.3">
      <c r="J1913" s="129"/>
      <c r="K1913" s="129"/>
      <c r="L1913" s="129"/>
      <c r="M1913" s="129"/>
    </row>
    <row r="1914" spans="10:13" x14ac:dyDescent="0.3">
      <c r="J1914" s="129"/>
      <c r="K1914" s="129"/>
      <c r="L1914" s="129"/>
      <c r="M1914" s="129"/>
    </row>
    <row r="1915" spans="10:13" x14ac:dyDescent="0.3">
      <c r="J1915" s="129"/>
      <c r="K1915" s="129"/>
      <c r="L1915" s="129"/>
      <c r="M1915" s="129"/>
    </row>
    <row r="1916" spans="10:13" x14ac:dyDescent="0.3">
      <c r="J1916" s="129"/>
      <c r="K1916" s="129"/>
      <c r="L1916" s="129"/>
      <c r="M1916" s="129"/>
    </row>
    <row r="1917" spans="10:13" x14ac:dyDescent="0.3">
      <c r="J1917" s="129"/>
      <c r="K1917" s="129"/>
      <c r="L1917" s="129"/>
      <c r="M1917" s="129"/>
    </row>
    <row r="1918" spans="10:13" x14ac:dyDescent="0.3">
      <c r="J1918" s="129"/>
      <c r="K1918" s="129"/>
      <c r="L1918" s="129"/>
      <c r="M1918" s="129"/>
    </row>
    <row r="1919" spans="10:13" x14ac:dyDescent="0.3">
      <c r="J1919" s="129"/>
      <c r="K1919" s="129"/>
      <c r="L1919" s="129"/>
      <c r="M1919" s="129"/>
    </row>
    <row r="1920" spans="10:13" x14ac:dyDescent="0.3">
      <c r="J1920" s="129"/>
      <c r="K1920" s="129"/>
      <c r="L1920" s="129"/>
      <c r="M1920" s="129"/>
    </row>
    <row r="1921" spans="10:13" x14ac:dyDescent="0.3">
      <c r="J1921" s="129"/>
      <c r="K1921" s="129"/>
      <c r="L1921" s="129"/>
      <c r="M1921" s="129"/>
    </row>
    <row r="1922" spans="10:13" x14ac:dyDescent="0.3">
      <c r="J1922" s="129"/>
      <c r="K1922" s="129"/>
      <c r="L1922" s="129"/>
      <c r="M1922" s="129"/>
    </row>
    <row r="1923" spans="10:13" x14ac:dyDescent="0.3">
      <c r="J1923" s="129"/>
      <c r="K1923" s="129"/>
      <c r="L1923" s="129"/>
      <c r="M1923" s="129"/>
    </row>
    <row r="1924" spans="10:13" x14ac:dyDescent="0.3">
      <c r="J1924" s="129"/>
      <c r="K1924" s="129"/>
      <c r="L1924" s="129"/>
      <c r="M1924" s="129"/>
    </row>
    <row r="1925" spans="10:13" x14ac:dyDescent="0.3">
      <c r="J1925" s="129"/>
      <c r="K1925" s="129"/>
      <c r="L1925" s="129"/>
      <c r="M1925" s="129"/>
    </row>
    <row r="1926" spans="10:13" x14ac:dyDescent="0.3">
      <c r="J1926" s="129"/>
      <c r="K1926" s="129"/>
      <c r="L1926" s="129"/>
      <c r="M1926" s="129"/>
    </row>
    <row r="1927" spans="10:13" x14ac:dyDescent="0.3">
      <c r="J1927" s="129"/>
      <c r="K1927" s="129"/>
      <c r="L1927" s="129"/>
      <c r="M1927" s="129"/>
    </row>
    <row r="1928" spans="10:13" x14ac:dyDescent="0.3">
      <c r="J1928" s="129"/>
      <c r="K1928" s="129"/>
      <c r="L1928" s="129"/>
      <c r="M1928" s="129"/>
    </row>
    <row r="1929" spans="10:13" x14ac:dyDescent="0.3">
      <c r="J1929" s="129"/>
      <c r="K1929" s="129"/>
      <c r="L1929" s="129"/>
      <c r="M1929" s="129"/>
    </row>
    <row r="1930" spans="10:13" x14ac:dyDescent="0.3">
      <c r="J1930" s="129"/>
      <c r="K1930" s="129"/>
      <c r="L1930" s="129"/>
      <c r="M1930" s="129"/>
    </row>
    <row r="1931" spans="10:13" x14ac:dyDescent="0.3">
      <c r="J1931" s="129"/>
      <c r="K1931" s="129"/>
      <c r="L1931" s="129"/>
      <c r="M1931" s="129"/>
    </row>
    <row r="1932" spans="10:13" x14ac:dyDescent="0.3">
      <c r="J1932" s="129"/>
      <c r="K1932" s="129"/>
      <c r="L1932" s="129"/>
      <c r="M1932" s="129"/>
    </row>
    <row r="1933" spans="10:13" x14ac:dyDescent="0.3">
      <c r="J1933" s="129"/>
      <c r="K1933" s="129"/>
      <c r="L1933" s="129"/>
      <c r="M1933" s="129"/>
    </row>
    <row r="1934" spans="10:13" x14ac:dyDescent="0.3">
      <c r="J1934" s="129"/>
      <c r="K1934" s="129"/>
      <c r="L1934" s="129"/>
      <c r="M1934" s="129"/>
    </row>
    <row r="1935" spans="10:13" x14ac:dyDescent="0.3">
      <c r="J1935" s="129"/>
      <c r="K1935" s="129"/>
      <c r="L1935" s="129"/>
      <c r="M1935" s="129"/>
    </row>
    <row r="1936" spans="10:13" x14ac:dyDescent="0.3">
      <c r="J1936" s="129"/>
      <c r="K1936" s="129"/>
      <c r="L1936" s="129"/>
      <c r="M1936" s="129"/>
    </row>
    <row r="1937" spans="10:13" x14ac:dyDescent="0.3">
      <c r="J1937" s="129"/>
      <c r="K1937" s="129"/>
      <c r="L1937" s="129"/>
      <c r="M1937" s="129"/>
    </row>
    <row r="1938" spans="10:13" x14ac:dyDescent="0.3">
      <c r="J1938" s="129"/>
      <c r="K1938" s="129"/>
      <c r="L1938" s="129"/>
      <c r="M1938" s="129"/>
    </row>
    <row r="1939" spans="10:13" x14ac:dyDescent="0.3">
      <c r="J1939" s="129"/>
      <c r="K1939" s="129"/>
      <c r="L1939" s="129"/>
      <c r="M1939" s="129"/>
    </row>
    <row r="1940" spans="10:13" x14ac:dyDescent="0.3">
      <c r="J1940" s="129"/>
      <c r="K1940" s="129"/>
      <c r="L1940" s="129"/>
      <c r="M1940" s="129"/>
    </row>
    <row r="1941" spans="10:13" x14ac:dyDescent="0.3">
      <c r="J1941" s="129"/>
      <c r="K1941" s="129"/>
      <c r="L1941" s="129"/>
      <c r="M1941" s="129"/>
    </row>
    <row r="1942" spans="10:13" x14ac:dyDescent="0.3">
      <c r="J1942" s="129"/>
      <c r="K1942" s="129"/>
      <c r="L1942" s="129"/>
      <c r="M1942" s="129"/>
    </row>
    <row r="1943" spans="10:13" x14ac:dyDescent="0.3">
      <c r="J1943" s="129"/>
      <c r="K1943" s="129"/>
      <c r="L1943" s="129"/>
      <c r="M1943" s="129"/>
    </row>
    <row r="1944" spans="10:13" x14ac:dyDescent="0.3">
      <c r="J1944" s="129"/>
      <c r="K1944" s="129"/>
      <c r="L1944" s="129"/>
      <c r="M1944" s="129"/>
    </row>
    <row r="1945" spans="10:13" x14ac:dyDescent="0.3">
      <c r="J1945" s="129"/>
      <c r="K1945" s="129"/>
      <c r="L1945" s="129"/>
      <c r="M1945" s="129"/>
    </row>
    <row r="1946" spans="10:13" x14ac:dyDescent="0.3">
      <c r="J1946" s="129"/>
      <c r="K1946" s="129"/>
      <c r="L1946" s="129"/>
      <c r="M1946" s="129"/>
    </row>
    <row r="1947" spans="10:13" x14ac:dyDescent="0.3">
      <c r="J1947" s="129"/>
      <c r="K1947" s="129"/>
      <c r="L1947" s="129"/>
      <c r="M1947" s="129"/>
    </row>
    <row r="1948" spans="10:13" x14ac:dyDescent="0.3">
      <c r="J1948" s="129"/>
      <c r="K1948" s="129"/>
      <c r="L1948" s="129"/>
      <c r="M1948" s="129"/>
    </row>
    <row r="1949" spans="10:13" x14ac:dyDescent="0.3">
      <c r="J1949" s="129"/>
      <c r="K1949" s="129"/>
      <c r="L1949" s="129"/>
      <c r="M1949" s="129"/>
    </row>
    <row r="1950" spans="10:13" x14ac:dyDescent="0.3">
      <c r="J1950" s="129"/>
      <c r="K1950" s="129"/>
      <c r="L1950" s="129"/>
      <c r="M1950" s="129"/>
    </row>
    <row r="1951" spans="10:13" x14ac:dyDescent="0.3">
      <c r="J1951" s="129"/>
      <c r="K1951" s="129"/>
      <c r="L1951" s="129"/>
      <c r="M1951" s="129"/>
    </row>
    <row r="1952" spans="10:13" x14ac:dyDescent="0.3">
      <c r="J1952" s="129"/>
      <c r="K1952" s="129"/>
      <c r="L1952" s="129"/>
      <c r="M1952" s="129"/>
    </row>
    <row r="1953" spans="10:13" x14ac:dyDescent="0.3">
      <c r="J1953" s="129"/>
      <c r="K1953" s="129"/>
      <c r="L1953" s="129"/>
      <c r="M1953" s="129"/>
    </row>
    <row r="1954" spans="10:13" x14ac:dyDescent="0.3">
      <c r="J1954" s="129"/>
      <c r="K1954" s="129"/>
      <c r="L1954" s="129"/>
      <c r="M1954" s="129"/>
    </row>
    <row r="1955" spans="10:13" x14ac:dyDescent="0.3">
      <c r="J1955" s="129"/>
      <c r="K1955" s="129"/>
      <c r="L1955" s="129"/>
      <c r="M1955" s="129"/>
    </row>
    <row r="1956" spans="10:13" x14ac:dyDescent="0.3">
      <c r="J1956" s="129"/>
      <c r="K1956" s="129"/>
      <c r="L1956" s="129"/>
      <c r="M1956" s="129"/>
    </row>
    <row r="1957" spans="10:13" x14ac:dyDescent="0.3">
      <c r="J1957" s="129"/>
      <c r="K1957" s="129"/>
      <c r="L1957" s="129"/>
      <c r="M1957" s="129"/>
    </row>
    <row r="1958" spans="10:13" x14ac:dyDescent="0.3">
      <c r="J1958" s="129"/>
      <c r="K1958" s="129"/>
      <c r="L1958" s="129"/>
      <c r="M1958" s="129"/>
    </row>
    <row r="1959" spans="10:13" x14ac:dyDescent="0.3">
      <c r="J1959" s="129"/>
      <c r="K1959" s="129"/>
      <c r="L1959" s="129"/>
      <c r="M1959" s="129"/>
    </row>
    <row r="1960" spans="10:13" x14ac:dyDescent="0.3">
      <c r="J1960" s="129"/>
      <c r="K1960" s="129"/>
      <c r="L1960" s="129"/>
      <c r="M1960" s="129"/>
    </row>
    <row r="1961" spans="10:13" x14ac:dyDescent="0.3">
      <c r="J1961" s="129"/>
      <c r="K1961" s="129"/>
      <c r="L1961" s="129"/>
      <c r="M1961" s="129"/>
    </row>
    <row r="1962" spans="10:13" x14ac:dyDescent="0.3">
      <c r="J1962" s="129"/>
      <c r="K1962" s="129"/>
      <c r="L1962" s="129"/>
      <c r="M1962" s="129"/>
    </row>
    <row r="1963" spans="10:13" x14ac:dyDescent="0.3">
      <c r="J1963" s="129"/>
      <c r="K1963" s="129"/>
      <c r="L1963" s="129"/>
      <c r="M1963" s="129"/>
    </row>
    <row r="1964" spans="10:13" x14ac:dyDescent="0.3">
      <c r="J1964" s="129"/>
      <c r="K1964" s="129"/>
      <c r="L1964" s="129"/>
      <c r="M1964" s="129"/>
    </row>
    <row r="1965" spans="10:13" x14ac:dyDescent="0.3">
      <c r="J1965" s="129"/>
      <c r="K1965" s="129"/>
      <c r="L1965" s="129"/>
      <c r="M1965" s="129"/>
    </row>
    <row r="1966" spans="10:13" x14ac:dyDescent="0.3">
      <c r="J1966" s="129"/>
      <c r="K1966" s="129"/>
      <c r="L1966" s="129"/>
      <c r="M1966" s="129"/>
    </row>
    <row r="1967" spans="10:13" x14ac:dyDescent="0.3">
      <c r="J1967" s="129"/>
      <c r="K1967" s="129"/>
      <c r="L1967" s="129"/>
      <c r="M1967" s="129"/>
    </row>
    <row r="1968" spans="10:13" x14ac:dyDescent="0.3">
      <c r="J1968" s="129"/>
      <c r="K1968" s="129"/>
      <c r="L1968" s="129"/>
      <c r="M1968" s="129"/>
    </row>
    <row r="1969" spans="10:13" x14ac:dyDescent="0.3">
      <c r="J1969" s="129"/>
      <c r="K1969" s="129"/>
      <c r="L1969" s="129"/>
      <c r="M1969" s="129"/>
    </row>
    <row r="1970" spans="10:13" x14ac:dyDescent="0.3">
      <c r="J1970" s="129"/>
      <c r="K1970" s="129"/>
      <c r="L1970" s="129"/>
      <c r="M1970" s="129"/>
    </row>
    <row r="1971" spans="10:13" x14ac:dyDescent="0.3">
      <c r="J1971" s="129"/>
      <c r="K1971" s="129"/>
      <c r="L1971" s="129"/>
      <c r="M1971" s="129"/>
    </row>
    <row r="1972" spans="10:13" x14ac:dyDescent="0.3">
      <c r="J1972" s="129"/>
      <c r="K1972" s="129"/>
      <c r="L1972" s="129"/>
      <c r="M1972" s="129"/>
    </row>
    <row r="1973" spans="10:13" x14ac:dyDescent="0.3">
      <c r="J1973" s="129"/>
      <c r="K1973" s="129"/>
      <c r="L1973" s="129"/>
      <c r="M1973" s="129"/>
    </row>
    <row r="1974" spans="10:13" x14ac:dyDescent="0.3">
      <c r="J1974" s="129"/>
      <c r="K1974" s="129"/>
      <c r="L1974" s="129"/>
      <c r="M1974" s="129"/>
    </row>
    <row r="1975" spans="10:13" x14ac:dyDescent="0.3">
      <c r="J1975" s="129"/>
      <c r="K1975" s="129"/>
      <c r="L1975" s="129"/>
      <c r="M1975" s="129"/>
    </row>
    <row r="1976" spans="10:13" x14ac:dyDescent="0.3">
      <c r="J1976" s="129"/>
      <c r="K1976" s="129"/>
      <c r="L1976" s="129"/>
      <c r="M1976" s="129"/>
    </row>
    <row r="1977" spans="10:13" x14ac:dyDescent="0.3">
      <c r="J1977" s="129"/>
      <c r="K1977" s="129"/>
      <c r="L1977" s="129"/>
      <c r="M1977" s="129"/>
    </row>
    <row r="1978" spans="10:13" x14ac:dyDescent="0.3">
      <c r="J1978" s="129"/>
      <c r="K1978" s="129"/>
      <c r="L1978" s="129"/>
      <c r="M1978" s="129"/>
    </row>
    <row r="1979" spans="10:13" x14ac:dyDescent="0.3">
      <c r="J1979" s="129"/>
      <c r="K1979" s="129"/>
      <c r="L1979" s="129"/>
      <c r="M1979" s="129"/>
    </row>
    <row r="1980" spans="10:13" x14ac:dyDescent="0.3">
      <c r="J1980" s="129"/>
      <c r="K1980" s="129"/>
      <c r="L1980" s="129"/>
      <c r="M1980" s="129"/>
    </row>
    <row r="1981" spans="10:13" x14ac:dyDescent="0.3">
      <c r="J1981" s="129"/>
      <c r="K1981" s="129"/>
      <c r="L1981" s="129"/>
      <c r="M1981" s="129"/>
    </row>
    <row r="1982" spans="10:13" x14ac:dyDescent="0.3">
      <c r="J1982" s="129"/>
      <c r="K1982" s="129"/>
      <c r="L1982" s="129"/>
      <c r="M1982" s="129"/>
    </row>
  </sheetData>
  <mergeCells count="16">
    <mergeCell ref="C30:D30"/>
    <mergeCell ref="A30:B30"/>
    <mergeCell ref="M2:T4"/>
    <mergeCell ref="AA2:AN4"/>
    <mergeCell ref="AB79:AM81"/>
    <mergeCell ref="F8:I8"/>
    <mergeCell ref="A37:J37"/>
    <mergeCell ref="K37:M37"/>
    <mergeCell ref="N37:V37"/>
    <mergeCell ref="A31:D31"/>
    <mergeCell ref="A32:D32"/>
    <mergeCell ref="L8:M9"/>
    <mergeCell ref="N8:N9"/>
    <mergeCell ref="R8:S9"/>
    <mergeCell ref="T8:T9"/>
    <mergeCell ref="A33:D33"/>
  </mergeCells>
  <conditionalFormatting sqref="B19 B21 B23">
    <cfRule type="containsText" dxfId="35" priority="18" operator="containsText" text="Oui">
      <formula>NOT(ISERROR(SEARCH("Oui",B19)))</formula>
    </cfRule>
  </conditionalFormatting>
  <conditionalFormatting sqref="B17 B19 B21 B23">
    <cfRule type="containsText" dxfId="34" priority="16" operator="containsText" text="Non">
      <formula>NOT(ISERROR(SEARCH("Non",B17)))</formula>
    </cfRule>
    <cfRule type="containsText" dxfId="33" priority="17" operator="containsText" text="Oui">
      <formula>NOT(ISERROR(SEARCH("Oui",B17)))</formula>
    </cfRule>
  </conditionalFormatting>
  <conditionalFormatting sqref="B26">
    <cfRule type="cellIs" dxfId="32" priority="14" operator="equal">
      <formula>"Oui"</formula>
    </cfRule>
    <cfRule type="containsText" dxfId="31" priority="15" operator="containsText" text="Non">
      <formula>NOT(ISERROR(SEARCH("Non",B26)))</formula>
    </cfRule>
  </conditionalFormatting>
  <conditionalFormatting sqref="C492:E492">
    <cfRule type="cellIs" dxfId="30" priority="13" operator="equal">
      <formula>0</formula>
    </cfRule>
  </conditionalFormatting>
  <conditionalFormatting sqref="G492:H492">
    <cfRule type="cellIs" dxfId="29" priority="11" operator="greaterThan">
      <formula>0.00001</formula>
    </cfRule>
    <cfRule type="cellIs" dxfId="28" priority="12" operator="lessThan">
      <formula>0.000000001</formula>
    </cfRule>
  </conditionalFormatting>
  <conditionalFormatting sqref="A32:D32">
    <cfRule type="cellIs" dxfId="27" priority="3" operator="equal">
      <formula>"Constantes d'integration y' incorrectes"</formula>
    </cfRule>
    <cfRule type="cellIs" dxfId="26" priority="5" operator="equal">
      <formula>"Constantes d'integration y' correctes"</formula>
    </cfRule>
    <cfRule type="cellIs" dxfId="25" priority="8" operator="equal">
      <formula>"Constantes d'integration incorrectes"</formula>
    </cfRule>
    <cfRule type="containsText" dxfId="24" priority="9" operator="containsText" text="Constantes d'integration correctes">
      <formula>NOT(ISERROR(SEARCH("Constantes d'integration correctes",A32)))</formula>
    </cfRule>
  </conditionalFormatting>
  <conditionalFormatting sqref="C30:D30">
    <cfRule type="cellIs" dxfId="23" priority="6" operator="equal">
      <formula>"Erreur probable"</formula>
    </cfRule>
    <cfRule type="cellIs" dxfId="22" priority="7" operator="equal">
      <formula>"PFD Verifié"</formula>
    </cfRule>
  </conditionalFormatting>
  <conditionalFormatting sqref="A33:D33">
    <cfRule type="cellIs" dxfId="21" priority="1" operator="equal">
      <formula>"Constantes d'integration z' incorrectes"</formula>
    </cfRule>
    <cfRule type="cellIs" dxfId="20" priority="2" operator="equal">
      <formula>"Constantes d'integration z' incorrectes"</formula>
    </cfRule>
    <cfRule type="cellIs" dxfId="19" priority="4" operator="equal">
      <formula>"Constantes d'integration z' correctes"</formula>
    </cfRule>
  </conditionalFormatting>
  <dataValidations disablePrompts="1" count="1">
    <dataValidation type="list" allowBlank="1" showInputMessage="1" showErrorMessage="1" sqref="G15" xr:uid="{24BEE76D-3B14-4477-BA92-40D09267F8C4}">
      <formula1>$K$1:$K$2</formula1>
    </dataValidation>
  </dataValidations>
  <hyperlinks>
    <hyperlink ref="F492" location="'Arbre 6'!A1" display="'Arbre 6'!A1" xr:uid="{F7662CCC-0147-426D-8C28-3078BE25A1A7}"/>
    <hyperlink ref="A30:B30" location="'Arbre 6'!F492" display="Cliquer ici" xr:uid="{16DED9B5-57BE-45EF-AF0A-B98E25A696E9}"/>
  </hyperlink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5F3D-C0A2-4B90-84EE-3DFD6BCA6BC6}">
  <sheetPr codeName="Feuil3"/>
  <dimension ref="A1:X51"/>
  <sheetViews>
    <sheetView tabSelected="1" zoomScale="85" zoomScaleNormal="85" workbookViewId="0">
      <selection activeCell="D13" sqref="D13"/>
    </sheetView>
  </sheetViews>
  <sheetFormatPr baseColWidth="10" defaultRowHeight="14.4" x14ac:dyDescent="0.3"/>
  <cols>
    <col min="1" max="1" width="20.77734375" customWidth="1"/>
    <col min="2" max="2" width="15.109375" customWidth="1"/>
    <col min="3" max="3" width="10.44140625" customWidth="1"/>
    <col min="4" max="4" width="52.5546875" customWidth="1"/>
    <col min="6" max="6" width="20.77734375" customWidth="1"/>
    <col min="7" max="7" width="8.109375" customWidth="1"/>
    <col min="8" max="8" width="10.6640625" customWidth="1"/>
    <col min="9" max="9" width="49.33203125" customWidth="1"/>
    <col min="11" max="11" width="7.77734375" customWidth="1"/>
    <col min="12" max="12" width="8.88671875" customWidth="1"/>
    <col min="13" max="14" width="11.5546875" customWidth="1"/>
    <col min="17" max="17" width="14.44140625" customWidth="1"/>
  </cols>
  <sheetData>
    <row r="1" spans="1:24" ht="15" thickBot="1" x14ac:dyDescent="0.35">
      <c r="A1" s="226" t="s">
        <v>312</v>
      </c>
      <c r="B1" s="226"/>
      <c r="C1" s="226"/>
      <c r="D1" s="226"/>
      <c r="E1" s="1"/>
      <c r="F1" s="226" t="s">
        <v>313</v>
      </c>
      <c r="G1" s="226"/>
      <c r="H1" s="226"/>
      <c r="I1" s="226"/>
      <c r="J1" s="1"/>
      <c r="K1" s="225" t="s">
        <v>329</v>
      </c>
      <c r="L1" s="225"/>
      <c r="M1" s="225"/>
      <c r="N1" s="225"/>
      <c r="O1" s="225"/>
      <c r="P1" s="225"/>
      <c r="Q1" s="1"/>
      <c r="R1" s="181"/>
      <c r="S1" s="181"/>
      <c r="T1" s="178"/>
      <c r="U1" s="178"/>
      <c r="V1" s="178"/>
      <c r="W1" s="178"/>
      <c r="X1" s="2"/>
    </row>
    <row r="2" spans="1:24" ht="15" thickBot="1" x14ac:dyDescent="0.35">
      <c r="A2" s="61" t="s">
        <v>316</v>
      </c>
      <c r="B2" s="61" t="s">
        <v>8</v>
      </c>
      <c r="C2" s="61" t="s">
        <v>105</v>
      </c>
      <c r="D2" s="61" t="s">
        <v>10</v>
      </c>
      <c r="E2" s="1"/>
      <c r="F2" s="61" t="s">
        <v>316</v>
      </c>
      <c r="G2" s="61" t="s">
        <v>8</v>
      </c>
      <c r="H2" s="61" t="s">
        <v>105</v>
      </c>
      <c r="I2" s="61" t="s">
        <v>10</v>
      </c>
      <c r="J2" s="1"/>
      <c r="K2" s="2"/>
      <c r="L2" s="2" t="s">
        <v>330</v>
      </c>
      <c r="M2" s="2"/>
      <c r="N2" s="2" t="s">
        <v>331</v>
      </c>
      <c r="O2" s="2"/>
      <c r="P2" s="2"/>
      <c r="Q2" s="1"/>
      <c r="R2" s="1"/>
      <c r="S2" s="1"/>
      <c r="T2" s="2"/>
      <c r="U2" s="2"/>
      <c r="V2" s="2"/>
      <c r="W2" s="2"/>
      <c r="X2" s="2"/>
    </row>
    <row r="3" spans="1:24" x14ac:dyDescent="0.3">
      <c r="A3" s="80" t="s">
        <v>85</v>
      </c>
      <c r="B3" s="80">
        <f>ABS('Arbre 6'!B11)</f>
        <v>367.55259694786133</v>
      </c>
      <c r="C3" s="80" t="s">
        <v>72</v>
      </c>
      <c r="D3" s="81" t="s">
        <v>294</v>
      </c>
      <c r="E3" s="1"/>
      <c r="F3" s="80" t="s">
        <v>85</v>
      </c>
      <c r="G3" s="80">
        <v>0</v>
      </c>
      <c r="H3" s="80" t="s">
        <v>72</v>
      </c>
      <c r="I3" s="81" t="s">
        <v>294</v>
      </c>
      <c r="J3" s="1"/>
      <c r="K3" s="2" t="s">
        <v>333</v>
      </c>
      <c r="L3" s="2" t="s">
        <v>298</v>
      </c>
      <c r="M3" s="2" t="s">
        <v>299</v>
      </c>
      <c r="N3" s="2" t="s">
        <v>298</v>
      </c>
      <c r="O3" s="2" t="s">
        <v>299</v>
      </c>
      <c r="P3" s="2" t="s">
        <v>296</v>
      </c>
      <c r="Q3" s="1"/>
      <c r="R3" s="2" t="s">
        <v>332</v>
      </c>
      <c r="S3" s="1"/>
      <c r="T3" s="2"/>
      <c r="U3" s="2"/>
      <c r="V3" s="2"/>
      <c r="W3" s="2"/>
      <c r="X3" s="2"/>
    </row>
    <row r="4" spans="1:24" x14ac:dyDescent="0.3">
      <c r="A4" s="80" t="s">
        <v>86</v>
      </c>
      <c r="B4" s="80" t="e" cm="1">
        <f t="array" aca="1" ref="B4" ca="1">norme('Arbre 6'!B12,'Arbre 6'!B13)</f>
        <v>#NAME?</v>
      </c>
      <c r="C4" s="80" t="s">
        <v>72</v>
      </c>
      <c r="D4" s="81" t="s">
        <v>295</v>
      </c>
      <c r="E4" s="1"/>
      <c r="F4" s="80" t="s">
        <v>86</v>
      </c>
      <c r="G4" s="80">
        <v>435</v>
      </c>
      <c r="H4" s="80" t="s">
        <v>72</v>
      </c>
      <c r="I4" s="81" t="s">
        <v>295</v>
      </c>
      <c r="J4" s="1"/>
      <c r="K4" s="2">
        <v>1.4E-2</v>
      </c>
      <c r="L4" s="2">
        <v>1</v>
      </c>
      <c r="M4" s="2">
        <v>0</v>
      </c>
      <c r="N4" s="2">
        <v>0.56000000000000005</v>
      </c>
      <c r="O4" s="2">
        <v>2.2999999999999998</v>
      </c>
      <c r="P4" s="2">
        <v>0.19</v>
      </c>
      <c r="Q4" s="1"/>
      <c r="R4" s="2">
        <f>K4-G$13</f>
        <v>1.4E-2</v>
      </c>
      <c r="S4" s="1"/>
      <c r="T4" s="2"/>
      <c r="U4" s="2"/>
      <c r="V4" s="2"/>
      <c r="W4" s="2"/>
      <c r="X4" s="2"/>
    </row>
    <row r="5" spans="1:24" x14ac:dyDescent="0.3">
      <c r="A5" s="80" t="s">
        <v>296</v>
      </c>
      <c r="B5" s="80">
        <v>1.1399999999999999</v>
      </c>
      <c r="C5" s="80"/>
      <c r="D5" s="81" t="s">
        <v>297</v>
      </c>
      <c r="E5" s="1"/>
      <c r="F5" s="80" t="s">
        <v>82</v>
      </c>
      <c r="G5" s="80">
        <v>9950</v>
      </c>
      <c r="H5" s="80" t="s">
        <v>72</v>
      </c>
      <c r="I5" s="81" t="s">
        <v>306</v>
      </c>
      <c r="J5" s="1"/>
      <c r="K5" s="2">
        <v>2.8000000000000001E-2</v>
      </c>
      <c r="L5" s="2">
        <v>1</v>
      </c>
      <c r="M5" s="2">
        <v>0</v>
      </c>
      <c r="N5" s="2">
        <v>0.56000000000000005</v>
      </c>
      <c r="O5" s="2">
        <v>1.99</v>
      </c>
      <c r="P5" s="2">
        <v>0.22</v>
      </c>
      <c r="Q5" s="1"/>
      <c r="R5" s="2">
        <f t="shared" ref="R5:R12" si="0">K5-G$13</f>
        <v>2.8000000000000001E-2</v>
      </c>
      <c r="S5" s="1"/>
      <c r="T5" s="2"/>
      <c r="V5" s="2"/>
      <c r="W5" s="2"/>
      <c r="X5" s="2"/>
    </row>
    <row r="6" spans="1:24" x14ac:dyDescent="0.3">
      <c r="A6" s="80" t="s">
        <v>298</v>
      </c>
      <c r="B6" s="80">
        <v>0.35</v>
      </c>
      <c r="C6" s="80"/>
      <c r="D6" s="81" t="s">
        <v>304</v>
      </c>
      <c r="E6" s="1"/>
      <c r="F6" s="80" t="s">
        <v>300</v>
      </c>
      <c r="G6" s="80">
        <v>4750</v>
      </c>
      <c r="H6" s="80" t="s">
        <v>72</v>
      </c>
      <c r="I6" s="81" t="s">
        <v>307</v>
      </c>
      <c r="J6" s="1"/>
      <c r="K6" s="2">
        <v>5.6000000000000001E-2</v>
      </c>
      <c r="L6" s="2">
        <v>1</v>
      </c>
      <c r="M6" s="2">
        <v>0</v>
      </c>
      <c r="N6" s="2">
        <v>0.56000000000000005</v>
      </c>
      <c r="O6" s="2">
        <v>1.71</v>
      </c>
      <c r="P6" s="2">
        <v>0.26</v>
      </c>
      <c r="Q6" s="1"/>
      <c r="R6" s="2">
        <f t="shared" si="0"/>
        <v>5.6000000000000001E-2</v>
      </c>
      <c r="S6" s="1"/>
      <c r="T6" s="2"/>
      <c r="V6" s="2"/>
      <c r="W6" s="2"/>
      <c r="X6" s="2"/>
    </row>
    <row r="7" spans="1:24" x14ac:dyDescent="0.3">
      <c r="A7" s="80" t="s">
        <v>299</v>
      </c>
      <c r="B7" s="80">
        <v>0.26</v>
      </c>
      <c r="C7" s="80"/>
      <c r="D7" s="81" t="s">
        <v>305</v>
      </c>
      <c r="E7" s="1"/>
      <c r="F7" s="80" t="s">
        <v>72</v>
      </c>
      <c r="G7" s="80">
        <v>1500</v>
      </c>
      <c r="H7" s="80" t="s">
        <v>2</v>
      </c>
      <c r="I7" s="81"/>
      <c r="J7" s="1"/>
      <c r="K7" s="2">
        <v>8.4000000000000005E-2</v>
      </c>
      <c r="L7" s="2">
        <v>1</v>
      </c>
      <c r="M7" s="2">
        <v>0</v>
      </c>
      <c r="N7" s="2">
        <v>0.56000000000000005</v>
      </c>
      <c r="O7" s="2">
        <v>1.55</v>
      </c>
      <c r="P7" s="2">
        <v>0.28000000000000003</v>
      </c>
      <c r="Q7" s="1"/>
      <c r="R7" s="2">
        <f t="shared" si="0"/>
        <v>8.4000000000000005E-2</v>
      </c>
      <c r="S7" s="1"/>
      <c r="T7" s="2"/>
      <c r="V7" s="2"/>
      <c r="W7" s="2"/>
      <c r="X7" s="2"/>
    </row>
    <row r="8" spans="1:24" x14ac:dyDescent="0.3">
      <c r="A8" s="80" t="s">
        <v>82</v>
      </c>
      <c r="B8" s="80">
        <v>10400</v>
      </c>
      <c r="C8" s="80" t="s">
        <v>72</v>
      </c>
      <c r="D8" s="81" t="s">
        <v>306</v>
      </c>
      <c r="E8" s="1"/>
      <c r="F8" s="80" t="s">
        <v>301</v>
      </c>
      <c r="G8" s="80">
        <v>1</v>
      </c>
      <c r="H8" s="80"/>
      <c r="I8" s="81" t="s">
        <v>308</v>
      </c>
      <c r="J8" s="1"/>
      <c r="K8" s="2">
        <v>0.11</v>
      </c>
      <c r="L8" s="2">
        <v>1</v>
      </c>
      <c r="M8" s="2">
        <v>0</v>
      </c>
      <c r="N8" s="2">
        <v>0.56000000000000005</v>
      </c>
      <c r="O8" s="2">
        <v>1.45</v>
      </c>
      <c r="P8" s="2">
        <v>0.3</v>
      </c>
      <c r="Q8" s="1"/>
      <c r="R8" s="2">
        <f t="shared" si="0"/>
        <v>0.11</v>
      </c>
      <c r="S8" s="1"/>
      <c r="T8" s="2"/>
      <c r="V8" s="2"/>
      <c r="W8" s="2"/>
      <c r="X8" s="2"/>
    </row>
    <row r="9" spans="1:24" x14ac:dyDescent="0.3">
      <c r="A9" s="80" t="s">
        <v>300</v>
      </c>
      <c r="B9" s="80">
        <v>5500</v>
      </c>
      <c r="C9" s="80" t="s">
        <v>72</v>
      </c>
      <c r="D9" s="81" t="s">
        <v>307</v>
      </c>
      <c r="E9" s="1"/>
      <c r="F9" s="80" t="s">
        <v>302</v>
      </c>
      <c r="G9" s="80">
        <v>1</v>
      </c>
      <c r="H9" s="80"/>
      <c r="I9" s="81" t="s">
        <v>309</v>
      </c>
      <c r="J9" s="1"/>
      <c r="K9" s="2">
        <v>0.17</v>
      </c>
      <c r="L9" s="2">
        <v>1</v>
      </c>
      <c r="M9" s="2">
        <v>0</v>
      </c>
      <c r="N9" s="2">
        <v>0.56000000000000005</v>
      </c>
      <c r="O9" s="2">
        <v>1.31</v>
      </c>
      <c r="P9" s="2">
        <v>0.34</v>
      </c>
      <c r="Q9" s="1"/>
      <c r="R9" s="2">
        <f t="shared" si="0"/>
        <v>0.17</v>
      </c>
      <c r="S9" s="1"/>
      <c r="T9" s="2"/>
      <c r="V9" s="2"/>
      <c r="W9" s="2"/>
      <c r="X9" s="2"/>
    </row>
    <row r="10" spans="1:24" x14ac:dyDescent="0.3">
      <c r="A10" s="80" t="s">
        <v>72</v>
      </c>
      <c r="B10" s="80">
        <f>'Arbre 6'!B3</f>
        <v>1500</v>
      </c>
      <c r="C10" s="80" t="s">
        <v>2</v>
      </c>
      <c r="D10" s="81" t="s">
        <v>311</v>
      </c>
      <c r="E10" s="1"/>
      <c r="F10" s="80" t="s">
        <v>303</v>
      </c>
      <c r="G10" s="80">
        <v>1</v>
      </c>
      <c r="H10" s="80"/>
      <c r="I10" s="81" t="s">
        <v>310</v>
      </c>
      <c r="J10" s="1"/>
      <c r="K10" s="2">
        <v>0.28000000000000003</v>
      </c>
      <c r="L10" s="2">
        <v>1</v>
      </c>
      <c r="M10" s="2">
        <v>0</v>
      </c>
      <c r="N10" s="2">
        <v>0.56000000000000005</v>
      </c>
      <c r="O10" s="2">
        <v>1.1499999999999999</v>
      </c>
      <c r="P10" s="2">
        <v>0.38</v>
      </c>
      <c r="Q10" s="1"/>
      <c r="R10" s="2">
        <f t="shared" si="0"/>
        <v>0.28000000000000003</v>
      </c>
      <c r="S10" s="1"/>
      <c r="T10" s="2"/>
      <c r="V10" s="2"/>
      <c r="W10" s="2"/>
      <c r="X10" s="2"/>
    </row>
    <row r="11" spans="1:24" ht="15" thickBot="1" x14ac:dyDescent="0.35">
      <c r="A11" s="80" t="s">
        <v>301</v>
      </c>
      <c r="B11" s="80">
        <v>1</v>
      </c>
      <c r="C11" s="80"/>
      <c r="D11" s="81" t="s">
        <v>308</v>
      </c>
      <c r="E11" s="1"/>
      <c r="F11" s="1"/>
      <c r="G11" s="1"/>
      <c r="H11" s="1"/>
      <c r="I11" s="1"/>
      <c r="J11" s="1"/>
      <c r="K11" s="2">
        <v>0.42</v>
      </c>
      <c r="L11" s="2">
        <v>1</v>
      </c>
      <c r="M11" s="2">
        <v>0</v>
      </c>
      <c r="N11" s="2">
        <v>0.56000000000000005</v>
      </c>
      <c r="O11" s="2">
        <v>1.04</v>
      </c>
      <c r="P11" s="2">
        <v>0.42</v>
      </c>
      <c r="Q11" s="1"/>
      <c r="R11" s="2">
        <f t="shared" si="0"/>
        <v>0.42</v>
      </c>
      <c r="S11" s="1"/>
      <c r="T11" s="2"/>
      <c r="V11" s="2"/>
      <c r="W11" s="2"/>
      <c r="X11" s="2"/>
    </row>
    <row r="12" spans="1:24" ht="15" thickBot="1" x14ac:dyDescent="0.35">
      <c r="A12" s="80" t="s">
        <v>302</v>
      </c>
      <c r="B12" s="80">
        <v>1</v>
      </c>
      <c r="C12" s="80"/>
      <c r="D12" s="81" t="s">
        <v>309</v>
      </c>
      <c r="E12" s="1"/>
      <c r="F12" s="62" t="s">
        <v>317</v>
      </c>
      <c r="G12" s="61" t="s">
        <v>8</v>
      </c>
      <c r="H12" s="61" t="s">
        <v>105</v>
      </c>
      <c r="I12" s="61" t="s">
        <v>10</v>
      </c>
      <c r="J12" s="1"/>
      <c r="K12" s="2">
        <v>0.56000000000000005</v>
      </c>
      <c r="L12" s="2">
        <v>1</v>
      </c>
      <c r="M12" s="2">
        <v>0</v>
      </c>
      <c r="N12" s="2">
        <v>0.56000000000000005</v>
      </c>
      <c r="O12" s="2">
        <v>1</v>
      </c>
      <c r="P12" s="2">
        <v>0.44</v>
      </c>
      <c r="Q12" s="1"/>
      <c r="R12" s="2">
        <f t="shared" si="0"/>
        <v>0.56000000000000005</v>
      </c>
      <c r="S12" s="1"/>
      <c r="T12" s="2"/>
      <c r="V12" s="2"/>
      <c r="W12" s="2"/>
      <c r="X12" s="2"/>
    </row>
    <row r="13" spans="1:24" x14ac:dyDescent="0.3">
      <c r="A13" s="80" t="s">
        <v>303</v>
      </c>
      <c r="B13" s="80">
        <v>1</v>
      </c>
      <c r="C13" s="80"/>
      <c r="D13" s="81" t="s">
        <v>310</v>
      </c>
      <c r="E13" s="1"/>
      <c r="F13" s="97" t="s">
        <v>335</v>
      </c>
      <c r="G13" s="97">
        <f>G3/G6</f>
        <v>0</v>
      </c>
      <c r="H13" s="97"/>
      <c r="I13" s="99" t="s">
        <v>338</v>
      </c>
      <c r="J13" s="1"/>
      <c r="K13" s="1"/>
      <c r="L13" s="1"/>
      <c r="M13" s="1"/>
      <c r="N13" s="1"/>
      <c r="O13" s="1"/>
      <c r="P13" s="1"/>
      <c r="Q13" s="1"/>
      <c r="R13" s="1"/>
      <c r="S13" s="1"/>
      <c r="V13" s="2"/>
      <c r="W13" s="2"/>
      <c r="X13" s="2"/>
    </row>
    <row r="14" spans="1:24" ht="15" thickBot="1" x14ac:dyDescent="0.35">
      <c r="A14" s="1"/>
      <c r="B14" s="1"/>
      <c r="C14" s="1"/>
      <c r="D14" s="1"/>
      <c r="E14" s="1"/>
      <c r="F14" s="97" t="s">
        <v>296</v>
      </c>
      <c r="G14" s="97" t="e">
        <f>S21</f>
        <v>#N/A</v>
      </c>
      <c r="H14" s="97"/>
      <c r="I14" s="99" t="s">
        <v>297</v>
      </c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24" ht="15" thickBot="1" x14ac:dyDescent="0.35">
      <c r="A15" s="62" t="s">
        <v>317</v>
      </c>
      <c r="B15" s="61" t="s">
        <v>8</v>
      </c>
      <c r="C15" s="61" t="s">
        <v>105</v>
      </c>
      <c r="D15" s="61" t="s">
        <v>10</v>
      </c>
      <c r="E15" s="1"/>
      <c r="F15" s="97" t="s">
        <v>298</v>
      </c>
      <c r="G15" s="97" t="e">
        <f>S22</f>
        <v>#N/A</v>
      </c>
      <c r="H15" s="97"/>
      <c r="I15" s="99" t="s">
        <v>304</v>
      </c>
      <c r="J15" s="1"/>
      <c r="M15" s="2"/>
      <c r="N15" s="2"/>
      <c r="P15" s="1"/>
      <c r="Q15" t="s">
        <v>336</v>
      </c>
      <c r="R15" cm="1">
        <f t="array" ref="R15">MAX(IF( R4:R12&lt;0, R4:R12))</f>
        <v>0</v>
      </c>
      <c r="S15" s="1"/>
    </row>
    <row r="16" spans="1:24" x14ac:dyDescent="0.3">
      <c r="A16" s="97" t="s">
        <v>314</v>
      </c>
      <c r="B16" s="97" t="e">
        <f ca="1">B3/B4</f>
        <v>#NAME?</v>
      </c>
      <c r="C16" s="97"/>
      <c r="D16" s="99" t="s">
        <v>315</v>
      </c>
      <c r="E16" s="1"/>
      <c r="F16" s="97" t="s">
        <v>299</v>
      </c>
      <c r="G16" s="97" t="e">
        <f>S23</f>
        <v>#N/A</v>
      </c>
      <c r="H16" s="97"/>
      <c r="I16" s="99" t="s">
        <v>305</v>
      </c>
      <c r="J16" s="1"/>
      <c r="M16" s="2"/>
      <c r="N16" s="2"/>
      <c r="P16" s="1"/>
      <c r="Q16" t="s">
        <v>337</v>
      </c>
      <c r="R16" cm="1">
        <f t="array" ref="R16">MIN(IF( R4:R12&gt;0, R4:R12))</f>
        <v>1.4E-2</v>
      </c>
      <c r="S16" s="1"/>
    </row>
    <row r="17" spans="1:20" x14ac:dyDescent="0.3">
      <c r="A17" s="97" t="s">
        <v>71</v>
      </c>
      <c r="B17" s="97" t="e">
        <f ca="1">IF(B16&lt;=B5,B4,B6*B4+B7*B3)</f>
        <v>#NAME?</v>
      </c>
      <c r="C17" s="97" t="s">
        <v>72</v>
      </c>
      <c r="D17" s="99" t="s">
        <v>325</v>
      </c>
      <c r="E17" s="1"/>
      <c r="F17" s="97" t="s">
        <v>314</v>
      </c>
      <c r="G17" s="97">
        <f>G3/G4</f>
        <v>0</v>
      </c>
      <c r="H17" s="97"/>
      <c r="I17" s="99" t="s">
        <v>315</v>
      </c>
      <c r="J17" s="1"/>
      <c r="K17" s="2"/>
      <c r="L17" s="2"/>
      <c r="M17" s="2"/>
      <c r="N17" s="2"/>
      <c r="O17" s="2"/>
      <c r="P17" s="1"/>
      <c r="Q17" s="1"/>
      <c r="R17" s="1"/>
      <c r="S17" s="1"/>
    </row>
    <row r="18" spans="1:20" ht="15" thickBot="1" x14ac:dyDescent="0.35">
      <c r="A18" s="1"/>
      <c r="B18" s="1"/>
      <c r="C18" s="1"/>
      <c r="D18" s="1"/>
      <c r="E18" s="1"/>
      <c r="F18" s="97" t="s">
        <v>71</v>
      </c>
      <c r="G18" s="97">
        <f>IF(G3=0,G4,(IF(G17&lt;=S21,G4,S22*G4+S23*G3)))</f>
        <v>435</v>
      </c>
      <c r="H18" s="97" t="s">
        <v>72</v>
      </c>
      <c r="I18" s="99" t="s">
        <v>325</v>
      </c>
      <c r="J18" s="1"/>
      <c r="M18" s="2"/>
      <c r="N18" s="2"/>
      <c r="P18" s="1"/>
      <c r="Q18" t="s">
        <v>339</v>
      </c>
      <c r="R18" t="e">
        <f>MATCH(R15,R4:R12,0)</f>
        <v>#N/A</v>
      </c>
      <c r="S18" s="1"/>
    </row>
    <row r="19" spans="1:20" ht="15" thickBot="1" x14ac:dyDescent="0.35">
      <c r="A19" s="62" t="s">
        <v>326</v>
      </c>
      <c r="B19" s="61" t="s">
        <v>8</v>
      </c>
      <c r="C19" s="61" t="s">
        <v>105</v>
      </c>
      <c r="D19" s="61" t="s">
        <v>10</v>
      </c>
      <c r="E19" s="1"/>
      <c r="F19" s="1"/>
      <c r="G19" s="1"/>
      <c r="H19" s="1"/>
      <c r="I19" s="1"/>
      <c r="J19" s="1"/>
      <c r="P19" s="1"/>
      <c r="Q19" s="2" t="s">
        <v>340</v>
      </c>
      <c r="R19" s="2">
        <f>MATCH(R16,R4:R12,0)</f>
        <v>1</v>
      </c>
      <c r="S19" s="1"/>
    </row>
    <row r="20" spans="1:20" ht="15" thickBot="1" x14ac:dyDescent="0.35">
      <c r="A20" s="80" t="s">
        <v>321</v>
      </c>
      <c r="B20" s="80" t="e">
        <f ca="1">((10^6)/(60*B10))*B22</f>
        <v>#NAME?</v>
      </c>
      <c r="C20" s="80" t="s">
        <v>318</v>
      </c>
      <c r="D20" s="99" t="s">
        <v>323</v>
      </c>
      <c r="E20" s="1"/>
      <c r="F20" s="62" t="s">
        <v>326</v>
      </c>
      <c r="G20" s="61" t="s">
        <v>8</v>
      </c>
      <c r="H20" s="61" t="s">
        <v>105</v>
      </c>
      <c r="I20" s="61" t="s">
        <v>10</v>
      </c>
      <c r="J20" s="1"/>
      <c r="P20" s="1"/>
      <c r="Q20" s="1"/>
      <c r="R20" s="1"/>
      <c r="S20" s="1"/>
      <c r="T20" s="1"/>
    </row>
    <row r="21" spans="1:20" x14ac:dyDescent="0.3">
      <c r="A21" s="80" t="s">
        <v>322</v>
      </c>
      <c r="B21" s="80" t="e">
        <f ca="1">B11*B12*B13*B20</f>
        <v>#NAME?</v>
      </c>
      <c r="C21" s="80" t="s">
        <v>318</v>
      </c>
      <c r="D21" s="99" t="s">
        <v>324</v>
      </c>
      <c r="E21" s="1"/>
      <c r="F21" s="80" t="s">
        <v>321</v>
      </c>
      <c r="G21" s="80">
        <f>((10^6)/(60*G7))*G23</f>
        <v>132971.62064730318</v>
      </c>
      <c r="H21" s="80" t="s">
        <v>318</v>
      </c>
      <c r="I21" s="99" t="s">
        <v>323</v>
      </c>
      <c r="J21" s="1"/>
      <c r="P21" s="1"/>
      <c r="Q21" s="225" t="s">
        <v>334</v>
      </c>
      <c r="R21" s="225"/>
      <c r="S21" s="2" t="e" cm="1">
        <f t="array" ref="S21">((INDEX(P4:P12,R19) - INDEX(P4:P12,R18))/(INDEX(K4:K12,R19) - INDEX(K4:K12,R18)))*(G13 - INDEX(K4:K12,R18)) + INDEX(P4:P12,R18)</f>
        <v>#N/A</v>
      </c>
      <c r="T21" s="1"/>
    </row>
    <row r="22" spans="1:20" x14ac:dyDescent="0.3">
      <c r="A22" s="80" t="s">
        <v>320</v>
      </c>
      <c r="B22" s="80" t="e">
        <f ca="1">(B8/B17)^3</f>
        <v>#NAME?</v>
      </c>
      <c r="C22" s="80" t="s">
        <v>319</v>
      </c>
      <c r="D22" s="99" t="s">
        <v>323</v>
      </c>
      <c r="E22" s="1"/>
      <c r="F22" s="80" t="s">
        <v>322</v>
      </c>
      <c r="G22" s="80">
        <f>G21*G8*G9*G10</f>
        <v>132971.62064730318</v>
      </c>
      <c r="H22" s="80" t="s">
        <v>318</v>
      </c>
      <c r="I22" s="99" t="s">
        <v>324</v>
      </c>
      <c r="J22" s="1"/>
      <c r="P22" s="1"/>
      <c r="Q22" s="225" t="s">
        <v>341</v>
      </c>
      <c r="R22" s="225"/>
      <c r="S22" s="2" t="e" cm="1">
        <f t="array" ref="S22">INDEX(N4:N12,R18)</f>
        <v>#N/A</v>
      </c>
      <c r="T22" s="1"/>
    </row>
    <row r="23" spans="1:20" x14ac:dyDescent="0.3">
      <c r="A23" s="1"/>
      <c r="B23" s="1"/>
      <c r="C23" s="1"/>
      <c r="D23" s="1"/>
      <c r="E23" s="1"/>
      <c r="F23" s="80" t="s">
        <v>320</v>
      </c>
      <c r="G23" s="80">
        <f>(G5/G18)^3</f>
        <v>11967.445858257286</v>
      </c>
      <c r="H23" s="80" t="s">
        <v>319</v>
      </c>
      <c r="I23" s="99" t="s">
        <v>323</v>
      </c>
      <c r="J23" s="1"/>
      <c r="M23" s="2"/>
      <c r="N23" s="2"/>
      <c r="O23" s="2"/>
      <c r="P23" s="1"/>
      <c r="Q23" s="225" t="s">
        <v>342</v>
      </c>
      <c r="R23" s="225"/>
      <c r="S23" s="2" t="e" cm="1">
        <f t="array" ref="S23">((INDEX(O4:O12,R19) - INDEX(O4:O12,R18))/(INDEX(K4:K12,R19) - INDEX(K4:K12,R18)))*(G13 - INDEX(K4:K12,R18)) + INDEX(O4:O12,R18)</f>
        <v>#N/A</v>
      </c>
      <c r="T23" s="1"/>
    </row>
    <row r="24" spans="1:20" x14ac:dyDescent="0.3">
      <c r="A24" s="1"/>
      <c r="B24" s="1"/>
      <c r="C24" s="1"/>
      <c r="D24" s="1"/>
      <c r="E24" s="1"/>
      <c r="F24" s="179"/>
      <c r="G24" s="179"/>
      <c r="H24" s="179"/>
      <c r="I24" s="180"/>
      <c r="J24" s="1"/>
      <c r="M24" s="2"/>
      <c r="N24" s="2"/>
      <c r="O24" s="2"/>
      <c r="P24" s="1"/>
      <c r="Q24" s="1"/>
      <c r="R24" s="1"/>
      <c r="S24" s="1"/>
      <c r="T24" s="1"/>
    </row>
    <row r="25" spans="1:20" x14ac:dyDescent="0.3">
      <c r="A25" s="1"/>
      <c r="B25" s="1"/>
      <c r="C25" s="1"/>
      <c r="D25" s="1"/>
      <c r="E25" s="1"/>
      <c r="F25" s="179"/>
      <c r="G25" s="179"/>
      <c r="H25" s="179"/>
      <c r="I25" s="180"/>
      <c r="J25" s="1"/>
      <c r="M25" s="2"/>
      <c r="N25" s="2"/>
      <c r="O25" s="2"/>
      <c r="P25" s="2"/>
    </row>
    <row r="26" spans="1:20" x14ac:dyDescent="0.3">
      <c r="A26" s="1"/>
      <c r="B26" s="1"/>
      <c r="C26" s="1"/>
      <c r="D26" s="1"/>
      <c r="E26" s="1"/>
      <c r="F26" s="1"/>
      <c r="G26" s="1"/>
      <c r="H26" s="1"/>
      <c r="I26" s="1"/>
      <c r="J26" s="1"/>
    </row>
    <row r="27" spans="1:20" x14ac:dyDescent="0.3">
      <c r="A27" s="224" t="s">
        <v>328</v>
      </c>
      <c r="B27" s="224"/>
      <c r="C27" s="1"/>
      <c r="J27" s="2"/>
    </row>
    <row r="28" spans="1:20" x14ac:dyDescent="0.3">
      <c r="A28" s="177" t="s">
        <v>327</v>
      </c>
      <c r="B28" s="177" t="s">
        <v>301</v>
      </c>
      <c r="C28" s="1"/>
      <c r="E28" s="2"/>
      <c r="J28" s="2"/>
    </row>
    <row r="29" spans="1:20" x14ac:dyDescent="0.3">
      <c r="A29" s="177">
        <v>0.9</v>
      </c>
      <c r="B29" s="177">
        <v>1</v>
      </c>
      <c r="C29" s="1"/>
      <c r="E29" s="2"/>
      <c r="J29" s="2"/>
    </row>
    <row r="30" spans="1:20" x14ac:dyDescent="0.3">
      <c r="A30" s="177">
        <v>0.95</v>
      </c>
      <c r="B30" s="177">
        <v>0.64</v>
      </c>
      <c r="C30" s="1"/>
      <c r="E30" s="2"/>
      <c r="J30" s="2"/>
    </row>
    <row r="31" spans="1:20" x14ac:dyDescent="0.3">
      <c r="A31" s="177">
        <v>0.96</v>
      </c>
      <c r="B31" s="177">
        <v>0.55000000000000004</v>
      </c>
      <c r="C31" s="1"/>
      <c r="E31" s="2"/>
      <c r="J31" s="2"/>
    </row>
    <row r="32" spans="1:20" x14ac:dyDescent="0.3">
      <c r="A32" s="177">
        <v>0.97</v>
      </c>
      <c r="B32" s="177">
        <v>0.47</v>
      </c>
      <c r="C32" s="1"/>
      <c r="E32" s="2"/>
      <c r="J32" s="2"/>
    </row>
    <row r="33" spans="1:10" x14ac:dyDescent="0.3">
      <c r="A33" s="177">
        <v>0.98</v>
      </c>
      <c r="B33" s="177">
        <v>0.37</v>
      </c>
      <c r="C33" s="1"/>
      <c r="E33" s="2"/>
      <c r="J33" s="2"/>
    </row>
    <row r="34" spans="1:10" x14ac:dyDescent="0.3">
      <c r="A34" s="177">
        <v>0.99</v>
      </c>
      <c r="B34" s="177">
        <v>0.25</v>
      </c>
      <c r="C34" s="1"/>
      <c r="E34" s="2"/>
    </row>
    <row r="35" spans="1:10" x14ac:dyDescent="0.3">
      <c r="A35" s="177">
        <v>0.99199999999999999</v>
      </c>
      <c r="B35" s="177">
        <v>0.22</v>
      </c>
      <c r="C35" s="1"/>
    </row>
    <row r="36" spans="1:10" x14ac:dyDescent="0.3">
      <c r="A36" s="177">
        <v>0.99399999999999999</v>
      </c>
      <c r="B36" s="177">
        <v>0.19</v>
      </c>
      <c r="C36" s="1"/>
    </row>
    <row r="37" spans="1:10" x14ac:dyDescent="0.3">
      <c r="A37" s="177">
        <v>0.996</v>
      </c>
      <c r="B37" s="177">
        <v>0.16</v>
      </c>
      <c r="C37" s="1"/>
    </row>
    <row r="38" spans="1:10" x14ac:dyDescent="0.3">
      <c r="A38" s="177">
        <v>0.998</v>
      </c>
      <c r="B38" s="177">
        <v>0.12</v>
      </c>
      <c r="C38" s="1"/>
    </row>
    <row r="39" spans="1:10" x14ac:dyDescent="0.3">
      <c r="A39" s="177">
        <v>0.999</v>
      </c>
      <c r="B39" s="177">
        <v>9.2999999999999999E-2</v>
      </c>
      <c r="C39" s="1"/>
    </row>
    <row r="40" spans="1:10" x14ac:dyDescent="0.3">
      <c r="A40" s="177">
        <v>0.99919999999999998</v>
      </c>
      <c r="B40" s="177">
        <v>8.6999999999999994E-2</v>
      </c>
      <c r="C40" s="1"/>
    </row>
    <row r="41" spans="1:10" x14ac:dyDescent="0.3">
      <c r="A41" s="177">
        <v>0.99939999999999996</v>
      </c>
      <c r="B41" s="177">
        <v>0.08</v>
      </c>
      <c r="C41" s="1"/>
    </row>
    <row r="42" spans="1:10" x14ac:dyDescent="0.3">
      <c r="A42" s="177">
        <v>0.99950000000000006</v>
      </c>
      <c r="B42" s="177">
        <v>7.6999999999999999E-2</v>
      </c>
      <c r="C42" s="1"/>
    </row>
    <row r="43" spans="1:10" x14ac:dyDescent="0.3">
      <c r="A43" s="1"/>
      <c r="B43" s="1"/>
      <c r="C43" s="1"/>
    </row>
    <row r="51" spans="12:13" x14ac:dyDescent="0.3">
      <c r="L51" s="1"/>
      <c r="M51" s="1"/>
    </row>
  </sheetData>
  <mergeCells count="7">
    <mergeCell ref="A27:B27"/>
    <mergeCell ref="K1:P1"/>
    <mergeCell ref="Q21:R21"/>
    <mergeCell ref="Q22:R22"/>
    <mergeCell ref="Q23:R23"/>
    <mergeCell ref="A1:D1"/>
    <mergeCell ref="F1:I1"/>
  </mergeCells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533FD-2ACC-4188-B5E6-CE15FF5BD2D2}">
  <sheetPr codeName="Feuil4"/>
  <dimension ref="A1:AN686"/>
  <sheetViews>
    <sheetView zoomScale="25" zoomScaleNormal="25" workbookViewId="0">
      <selection activeCell="A18" sqref="A18"/>
    </sheetView>
  </sheetViews>
  <sheetFormatPr baseColWidth="10" defaultRowHeight="14.4" x14ac:dyDescent="0.3"/>
  <cols>
    <col min="1" max="1" width="19.5546875" customWidth="1"/>
    <col min="2" max="2" width="14.109375" customWidth="1"/>
    <col min="4" max="4" width="49" customWidth="1"/>
    <col min="5" max="5" width="12.5546875" customWidth="1"/>
    <col min="6" max="6" width="19.109375" customWidth="1"/>
    <col min="7" max="7" width="17.6640625" customWidth="1"/>
    <col min="8" max="8" width="18.109375" customWidth="1"/>
    <col min="9" max="9" width="50.44140625" customWidth="1"/>
    <col min="12" max="12" width="12.109375" customWidth="1"/>
  </cols>
  <sheetData>
    <row r="1" spans="1:40" ht="15" thickBot="1" x14ac:dyDescent="0.35">
      <c r="A1" s="61" t="s">
        <v>70</v>
      </c>
      <c r="B1" s="61" t="s">
        <v>8</v>
      </c>
      <c r="C1" s="61" t="s">
        <v>105</v>
      </c>
      <c r="D1" s="61" t="s">
        <v>10</v>
      </c>
      <c r="E1" s="1"/>
      <c r="F1" s="78" t="s">
        <v>25</v>
      </c>
      <c r="G1" s="78" t="s">
        <v>216</v>
      </c>
      <c r="H1" s="78" t="s">
        <v>105</v>
      </c>
      <c r="I1" s="78" t="s">
        <v>217</v>
      </c>
      <c r="J1" s="1"/>
      <c r="K1" s="64" t="s">
        <v>142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"/>
    </row>
    <row r="2" spans="1:40" x14ac:dyDescent="0.3">
      <c r="A2" s="82" t="s">
        <v>71</v>
      </c>
      <c r="B2" s="175">
        <f>'Résistance des engrenages'!B3*'Résistance des engrenages'!B5</f>
        <v>2850</v>
      </c>
      <c r="C2" s="80" t="s">
        <v>4</v>
      </c>
      <c r="D2" s="17" t="s">
        <v>215</v>
      </c>
      <c r="E2" s="1"/>
      <c r="F2" s="82" t="s">
        <v>246</v>
      </c>
      <c r="G2" s="167">
        <f>'Résistance des engrenages'!G6</f>
        <v>20</v>
      </c>
      <c r="H2" s="80" t="s">
        <v>76</v>
      </c>
      <c r="I2" s="81" t="s">
        <v>224</v>
      </c>
      <c r="J2" s="1"/>
      <c r="K2" s="65" t="s">
        <v>143</v>
      </c>
      <c r="L2" s="14"/>
      <c r="M2" s="237" t="s">
        <v>275</v>
      </c>
      <c r="N2" s="238"/>
      <c r="O2" s="238"/>
      <c r="P2" s="238"/>
      <c r="Q2" s="238"/>
      <c r="R2" s="238"/>
      <c r="S2" s="238"/>
      <c r="T2" s="238"/>
      <c r="U2" s="239"/>
      <c r="V2" s="14"/>
      <c r="W2" s="14"/>
      <c r="X2" s="1"/>
      <c r="Y2" s="14"/>
      <c r="Z2" s="14"/>
      <c r="AA2" s="14"/>
      <c r="AB2" s="196" t="s">
        <v>198</v>
      </c>
      <c r="AC2" s="197"/>
      <c r="AD2" s="197"/>
      <c r="AE2" s="197"/>
      <c r="AF2" s="197"/>
      <c r="AG2" s="197"/>
      <c r="AH2" s="197"/>
      <c r="AI2" s="197"/>
      <c r="AJ2" s="198"/>
      <c r="AK2" s="14"/>
      <c r="AL2" s="14"/>
      <c r="AM2" s="14"/>
      <c r="AN2" s="1"/>
    </row>
    <row r="3" spans="1:40" ht="15" thickBot="1" x14ac:dyDescent="0.35">
      <c r="A3" s="82" t="s">
        <v>72</v>
      </c>
      <c r="B3" s="176">
        <f>'Résistance des engrenages'!B2*'Résistance des engrenages'!G4</f>
        <v>750</v>
      </c>
      <c r="C3" s="80" t="s">
        <v>2</v>
      </c>
      <c r="D3" s="38" t="s">
        <v>214</v>
      </c>
      <c r="E3" s="1"/>
      <c r="F3" s="79" t="s">
        <v>245</v>
      </c>
      <c r="G3" s="151">
        <f>G2</f>
        <v>20</v>
      </c>
      <c r="H3" s="80" t="s">
        <v>76</v>
      </c>
      <c r="I3" s="81" t="s">
        <v>225</v>
      </c>
      <c r="J3" s="1"/>
      <c r="K3" s="14"/>
      <c r="L3" s="14"/>
      <c r="M3" s="240"/>
      <c r="N3" s="241"/>
      <c r="O3" s="241"/>
      <c r="P3" s="241"/>
      <c r="Q3" s="241"/>
      <c r="R3" s="241"/>
      <c r="S3" s="241"/>
      <c r="T3" s="241"/>
      <c r="U3" s="242"/>
      <c r="V3" s="14"/>
      <c r="W3" s="14"/>
      <c r="X3" s="1"/>
      <c r="Y3" s="14"/>
      <c r="Z3" s="14"/>
      <c r="AA3" s="14"/>
      <c r="AB3" s="202"/>
      <c r="AC3" s="203"/>
      <c r="AD3" s="203"/>
      <c r="AE3" s="203"/>
      <c r="AF3" s="203"/>
      <c r="AG3" s="203"/>
      <c r="AH3" s="203"/>
      <c r="AI3" s="203"/>
      <c r="AJ3" s="204"/>
      <c r="AK3" s="14"/>
      <c r="AL3" s="14"/>
      <c r="AM3" s="14"/>
      <c r="AN3" s="1"/>
    </row>
    <row r="4" spans="1:40" x14ac:dyDescent="0.3">
      <c r="A4" s="14"/>
      <c r="B4" s="14"/>
      <c r="C4" s="14"/>
      <c r="D4" s="14"/>
      <c r="E4" s="1"/>
      <c r="F4" s="82" t="s">
        <v>44</v>
      </c>
      <c r="G4" s="167">
        <f>'Résistance des engrenages'!G7</f>
        <v>30</v>
      </c>
      <c r="H4" s="80" t="s">
        <v>76</v>
      </c>
      <c r="I4" s="81" t="s">
        <v>78</v>
      </c>
      <c r="J4" s="1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"/>
    </row>
    <row r="5" spans="1:40" x14ac:dyDescent="0.3">
      <c r="A5" s="14"/>
      <c r="B5" s="14"/>
      <c r="C5" s="14"/>
      <c r="D5" s="14"/>
      <c r="E5" s="1"/>
      <c r="F5" s="79" t="s">
        <v>218</v>
      </c>
      <c r="G5" s="151">
        <f>'Résistance des engrenages'!B14/2</f>
        <v>15</v>
      </c>
      <c r="H5" s="80" t="s">
        <v>28</v>
      </c>
      <c r="I5" s="81" t="s">
        <v>220</v>
      </c>
      <c r="J5" s="1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"/>
    </row>
    <row r="6" spans="1:40" ht="15" thickBot="1" x14ac:dyDescent="0.35">
      <c r="A6" s="1"/>
      <c r="B6" s="1"/>
      <c r="C6" s="1"/>
      <c r="D6" s="1"/>
      <c r="E6" s="1"/>
      <c r="F6" s="79" t="s">
        <v>219</v>
      </c>
      <c r="G6" s="151">
        <f>'Résistance des engrenages'!G3/2</f>
        <v>60</v>
      </c>
      <c r="H6" s="80" t="s">
        <v>28</v>
      </c>
      <c r="I6" s="81" t="s">
        <v>221</v>
      </c>
      <c r="J6" s="1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"/>
    </row>
    <row r="7" spans="1:40" ht="15" thickBot="1" x14ac:dyDescent="0.35">
      <c r="A7" s="61" t="s">
        <v>222</v>
      </c>
      <c r="B7" s="61" t="s">
        <v>8</v>
      </c>
      <c r="C7" s="61" t="s">
        <v>223</v>
      </c>
      <c r="D7" s="61" t="s">
        <v>10</v>
      </c>
      <c r="E7" s="1"/>
      <c r="F7" s="79" t="s">
        <v>91</v>
      </c>
      <c r="G7" s="151">
        <v>45</v>
      </c>
      <c r="H7" s="80" t="s">
        <v>28</v>
      </c>
      <c r="I7" s="81" t="s">
        <v>228</v>
      </c>
      <c r="J7" s="1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"/>
    </row>
    <row r="8" spans="1:40" ht="15" thickBot="1" x14ac:dyDescent="0.35">
      <c r="A8" s="87" t="s">
        <v>234</v>
      </c>
      <c r="B8" s="172">
        <f>2*PI()*B3/60</f>
        <v>78.539816339744831</v>
      </c>
      <c r="C8" s="88" t="s">
        <v>80</v>
      </c>
      <c r="D8" s="89" t="s">
        <v>239</v>
      </c>
      <c r="E8" s="1"/>
      <c r="F8" s="79" t="s">
        <v>226</v>
      </c>
      <c r="G8" s="151">
        <v>27</v>
      </c>
      <c r="H8" s="80" t="s">
        <v>28</v>
      </c>
      <c r="I8" s="81" t="s">
        <v>229</v>
      </c>
      <c r="J8" s="1"/>
      <c r="K8" s="14"/>
      <c r="L8" s="243" t="s">
        <v>277</v>
      </c>
      <c r="M8" s="244"/>
      <c r="N8" s="244"/>
      <c r="O8" s="117">
        <v>1.7100000000000001E-4</v>
      </c>
      <c r="P8" s="14"/>
      <c r="Q8" s="63"/>
      <c r="R8" s="245"/>
      <c r="S8" s="245"/>
      <c r="T8" s="245"/>
      <c r="U8" s="124"/>
      <c r="V8" s="14"/>
      <c r="W8" s="14"/>
      <c r="X8" s="1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"/>
    </row>
    <row r="9" spans="1:40" x14ac:dyDescent="0.3">
      <c r="A9" s="87" t="s">
        <v>82</v>
      </c>
      <c r="B9" s="173">
        <f>1000*B2/B8</f>
        <v>36287.327024952137</v>
      </c>
      <c r="C9" s="88" t="s">
        <v>83</v>
      </c>
      <c r="D9" s="89" t="s">
        <v>240</v>
      </c>
      <c r="E9" s="1"/>
      <c r="F9" s="79"/>
      <c r="G9" s="151">
        <v>15</v>
      </c>
      <c r="H9" s="80" t="s">
        <v>28</v>
      </c>
      <c r="I9" s="81" t="s">
        <v>231</v>
      </c>
      <c r="J9" s="1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"/>
    </row>
    <row r="10" spans="1:40" x14ac:dyDescent="0.3">
      <c r="A10" s="87" t="s">
        <v>235</v>
      </c>
      <c r="B10" s="173">
        <f>B9/G5</f>
        <v>2419.155134996809</v>
      </c>
      <c r="C10" s="88" t="s">
        <v>72</v>
      </c>
      <c r="D10" s="89" t="s">
        <v>241</v>
      </c>
      <c r="E10" s="1"/>
      <c r="F10" s="79" t="s">
        <v>227</v>
      </c>
      <c r="G10" s="151">
        <v>-18</v>
      </c>
      <c r="H10" s="80" t="s">
        <v>28</v>
      </c>
      <c r="I10" s="81" t="s">
        <v>230</v>
      </c>
      <c r="J10" s="1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"/>
    </row>
    <row r="11" spans="1:40" x14ac:dyDescent="0.3">
      <c r="A11" s="87" t="s">
        <v>236</v>
      </c>
      <c r="B11" s="173">
        <f>-B10*TAN(RADIANS(G3))/COS(RADIANS(G4))</f>
        <v>-1016.7143566036075</v>
      </c>
      <c r="C11" s="88" t="s">
        <v>72</v>
      </c>
      <c r="D11" s="89" t="s">
        <v>243</v>
      </c>
      <c r="E11" s="1"/>
      <c r="F11" s="79"/>
      <c r="G11" s="151">
        <v>60</v>
      </c>
      <c r="H11" s="80" t="s">
        <v>28</v>
      </c>
      <c r="I11" s="81" t="s">
        <v>232</v>
      </c>
      <c r="J11" s="1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"/>
    </row>
    <row r="12" spans="1:40" ht="29.4" thickBot="1" x14ac:dyDescent="0.35">
      <c r="A12" s="87" t="s">
        <v>237</v>
      </c>
      <c r="B12" s="173">
        <f>B10*TAN(RADIANS(G4))</f>
        <v>1396.6998684018731</v>
      </c>
      <c r="C12" s="88" t="s">
        <v>72</v>
      </c>
      <c r="D12" s="89" t="s">
        <v>244</v>
      </c>
      <c r="E12" s="1"/>
      <c r="F12" s="108" t="s">
        <v>120</v>
      </c>
      <c r="G12" s="168">
        <v>0</v>
      </c>
      <c r="H12" s="109" t="s">
        <v>72</v>
      </c>
      <c r="I12" s="115" t="s">
        <v>233</v>
      </c>
      <c r="J12" s="1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"/>
    </row>
    <row r="13" spans="1:40" ht="15" thickBot="1" x14ac:dyDescent="0.35">
      <c r="A13" s="87" t="s">
        <v>238</v>
      </c>
      <c r="B13" s="173">
        <f>-B9/G6</f>
        <v>-604.78878374920225</v>
      </c>
      <c r="C13" s="88" t="s">
        <v>72</v>
      </c>
      <c r="D13" s="89" t="s">
        <v>242</v>
      </c>
      <c r="E13" s="1"/>
      <c r="F13" s="112" t="s">
        <v>128</v>
      </c>
      <c r="G13" s="169">
        <v>20</v>
      </c>
      <c r="H13" s="113" t="s">
        <v>28</v>
      </c>
      <c r="I13" s="114" t="s">
        <v>255</v>
      </c>
      <c r="J13" s="1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"/>
    </row>
    <row r="14" spans="1:40" ht="28.8" x14ac:dyDescent="0.3">
      <c r="A14" s="87" t="s">
        <v>247</v>
      </c>
      <c r="B14" s="173">
        <f>B13*TAN(RADIANS(G2))</f>
        <v>-220.12511530276873</v>
      </c>
      <c r="C14" s="88" t="s">
        <v>72</v>
      </c>
      <c r="D14" s="89" t="s">
        <v>248</v>
      </c>
      <c r="E14" s="1"/>
      <c r="F14" s="110" t="s">
        <v>254</v>
      </c>
      <c r="G14" s="170">
        <v>2</v>
      </c>
      <c r="H14" s="111">
        <v>1</v>
      </c>
      <c r="I14" s="116" t="s">
        <v>276</v>
      </c>
      <c r="J14" s="1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"/>
    </row>
    <row r="15" spans="1:40" x14ac:dyDescent="0.3">
      <c r="A15" s="87" t="s">
        <v>94</v>
      </c>
      <c r="B15" s="173">
        <f>-B12</f>
        <v>-1396.6998684018731</v>
      </c>
      <c r="C15" s="97" t="s">
        <v>72</v>
      </c>
      <c r="D15" s="98" t="s">
        <v>249</v>
      </c>
      <c r="E15" s="1"/>
      <c r="F15" s="79" t="s">
        <v>152</v>
      </c>
      <c r="G15" s="151">
        <v>190000</v>
      </c>
      <c r="H15" s="80" t="s">
        <v>139</v>
      </c>
      <c r="I15" s="24" t="s">
        <v>157</v>
      </c>
      <c r="J15" s="1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"/>
    </row>
    <row r="16" spans="1:40" x14ac:dyDescent="0.3">
      <c r="A16" s="87" t="s">
        <v>95</v>
      </c>
      <c r="B16" s="173">
        <f>-(B10*G7-B10*G8+B13*G7-B13*G10)/(G7)</f>
        <v>-120.9577567498405</v>
      </c>
      <c r="C16" s="97" t="s">
        <v>72</v>
      </c>
      <c r="D16" s="99" t="s">
        <v>250</v>
      </c>
      <c r="E16" s="1"/>
      <c r="F16" s="79" t="s">
        <v>153</v>
      </c>
      <c r="G16" s="151">
        <f>G15/(2*(1+0.3))</f>
        <v>73076.923076923078</v>
      </c>
      <c r="H16" s="80" t="s">
        <v>139</v>
      </c>
      <c r="I16" s="28" t="s">
        <v>158</v>
      </c>
      <c r="J16" s="1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"/>
    </row>
    <row r="17" spans="1:40" x14ac:dyDescent="0.3">
      <c r="A17" s="87" t="s">
        <v>96</v>
      </c>
      <c r="B17" s="173">
        <f>-(B12*G5+B11*G7-B11*G8+B14*G7-B14*G10)/(G7)</f>
        <v>249.29428126469477</v>
      </c>
      <c r="C17" s="97" t="s">
        <v>72</v>
      </c>
      <c r="D17" s="99" t="s">
        <v>251</v>
      </c>
      <c r="E17" s="1"/>
      <c r="F17" s="82" t="s">
        <v>140</v>
      </c>
      <c r="G17" s="167">
        <v>225</v>
      </c>
      <c r="H17" s="157" t="s">
        <v>139</v>
      </c>
      <c r="I17" s="32" t="s">
        <v>199</v>
      </c>
      <c r="J17" s="1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"/>
    </row>
    <row r="18" spans="1:40" x14ac:dyDescent="0.3">
      <c r="A18" s="87" t="s">
        <v>97</v>
      </c>
      <c r="B18" s="173">
        <f>-(B10*G8+B13*G10)/(G7)</f>
        <v>-1693.4085944977664</v>
      </c>
      <c r="C18" s="97" t="s">
        <v>72</v>
      </c>
      <c r="D18" s="99" t="s">
        <v>252</v>
      </c>
      <c r="E18" s="1"/>
      <c r="F18" s="82" t="s">
        <v>141</v>
      </c>
      <c r="G18" s="167">
        <f>IF(G10/G16&lt;5,RADIANS(2/3),IF(G10/G16&gt;7,RADIANS(1/4),"A definir"))</f>
        <v>1.1635528346628864E-2</v>
      </c>
      <c r="H18" s="56" t="s">
        <v>160</v>
      </c>
      <c r="I18" s="24" t="s">
        <v>196</v>
      </c>
      <c r="J18" s="1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"/>
    </row>
    <row r="19" spans="1:40" x14ac:dyDescent="0.3">
      <c r="A19" s="123" t="s">
        <v>98</v>
      </c>
      <c r="B19" s="173">
        <f>(B12*G5-B11*G8-B14*G10)/(G7)</f>
        <v>987.54519064168142</v>
      </c>
      <c r="C19" s="97" t="s">
        <v>72</v>
      </c>
      <c r="D19" s="99" t="s">
        <v>253</v>
      </c>
      <c r="E19" s="1"/>
      <c r="F19" s="82" t="s">
        <v>147</v>
      </c>
      <c r="G19" s="167">
        <f>IF(B8&gt;500,(G7-G10)/3000,(G7-G10)/2000)</f>
        <v>3.15E-2</v>
      </c>
      <c r="H19" s="56" t="s">
        <v>28</v>
      </c>
      <c r="I19" s="28" t="s">
        <v>195</v>
      </c>
      <c r="J19" s="1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"/>
    </row>
    <row r="20" spans="1:40" ht="28.8" x14ac:dyDescent="0.3">
      <c r="A20" s="87" t="s">
        <v>280</v>
      </c>
      <c r="B20" s="173">
        <f>G17/(MAX(M54:M684)*G23)</f>
        <v>5.0080692956501931</v>
      </c>
      <c r="C20" s="96">
        <v>1</v>
      </c>
      <c r="D20" s="37" t="s">
        <v>131</v>
      </c>
      <c r="E20" s="1"/>
      <c r="F20" s="82" t="s">
        <v>144</v>
      </c>
      <c r="G20" s="167" t="s">
        <v>142</v>
      </c>
      <c r="H20" s="156">
        <v>1</v>
      </c>
      <c r="I20" s="28" t="s">
        <v>194</v>
      </c>
      <c r="J20" s="1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"/>
    </row>
    <row r="21" spans="1:40" x14ac:dyDescent="0.3">
      <c r="A21" s="119" t="s">
        <v>281</v>
      </c>
      <c r="B21" s="174" t="str">
        <f>IF(B20&gt;G14,"Oui","Non")</f>
        <v>Oui</v>
      </c>
      <c r="C21" s="88" t="s">
        <v>205</v>
      </c>
      <c r="D21" s="35" t="s">
        <v>132</v>
      </c>
      <c r="E21" s="1"/>
      <c r="F21" s="82" t="s">
        <v>145</v>
      </c>
      <c r="G21" s="167">
        <f>IF(G20="large",1/1500,1/500)</f>
        <v>6.6666666666666664E-4</v>
      </c>
      <c r="H21" s="155">
        <v>1</v>
      </c>
      <c r="I21" s="24" t="s">
        <v>193</v>
      </c>
      <c r="J21" s="1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"/>
    </row>
    <row r="22" spans="1:40" x14ac:dyDescent="0.3">
      <c r="A22" s="34" t="s">
        <v>162</v>
      </c>
      <c r="B22" s="163" cm="1">
        <f t="array" ref="B22">MAX(ABS(F54:F685))/(G16*B42)</f>
        <v>3.1612209296409388E-5</v>
      </c>
      <c r="C22" s="88" t="s">
        <v>160</v>
      </c>
      <c r="D22" s="36" t="s">
        <v>161</v>
      </c>
      <c r="E22" s="1"/>
      <c r="F22" s="137" t="s">
        <v>146</v>
      </c>
      <c r="G22" s="171">
        <v>3</v>
      </c>
      <c r="H22" s="19" t="s">
        <v>76</v>
      </c>
      <c r="I22" s="22" t="s">
        <v>192</v>
      </c>
      <c r="J22" s="1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"/>
    </row>
    <row r="23" spans="1:40" ht="28.8" x14ac:dyDescent="0.3">
      <c r="A23" s="34" t="s">
        <v>151</v>
      </c>
      <c r="B23" s="174" t="str">
        <f>IF(B22&lt;G14,"Oui","Non")</f>
        <v>Oui</v>
      </c>
      <c r="C23" s="88" t="s">
        <v>205</v>
      </c>
      <c r="D23" s="35" t="s">
        <v>150</v>
      </c>
      <c r="E23" s="1"/>
      <c r="F23" s="150" t="s">
        <v>288</v>
      </c>
      <c r="G23" s="79">
        <v>1</v>
      </c>
      <c r="H23" s="80">
        <v>1</v>
      </c>
      <c r="I23" s="81" t="s">
        <v>287</v>
      </c>
      <c r="J23" s="1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"/>
    </row>
    <row r="24" spans="1:40" x14ac:dyDescent="0.3">
      <c r="A24" s="34" t="s">
        <v>164</v>
      </c>
      <c r="B24" s="161">
        <f>MAX(U54:U684)</f>
        <v>2.9099661502610667E-2</v>
      </c>
      <c r="C24" s="88" t="s">
        <v>28</v>
      </c>
      <c r="D24" s="35" t="s">
        <v>165</v>
      </c>
      <c r="E24" s="1"/>
      <c r="F24" s="124"/>
      <c r="G24" s="124"/>
      <c r="H24" s="138"/>
      <c r="I24" s="139"/>
      <c r="J24" s="1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"/>
    </row>
    <row r="25" spans="1:40" x14ac:dyDescent="0.3">
      <c r="A25" s="34" t="s">
        <v>166</v>
      </c>
      <c r="B25" s="164" t="str">
        <f>IF(B24&lt;G19,"Oui","Non")</f>
        <v>Oui</v>
      </c>
      <c r="C25" s="88" t="s">
        <v>205</v>
      </c>
      <c r="D25" s="36" t="s">
        <v>149</v>
      </c>
      <c r="E25" s="1"/>
      <c r="F25" s="124"/>
      <c r="G25" s="124"/>
      <c r="H25" s="138"/>
      <c r="I25" s="139"/>
      <c r="J25" s="1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"/>
    </row>
    <row r="26" spans="1:40" x14ac:dyDescent="0.3">
      <c r="A26" s="34" t="s">
        <v>185</v>
      </c>
      <c r="B26" s="161">
        <f>MAX(T54:T684)</f>
        <v>1.7221254309718559E-4</v>
      </c>
      <c r="C26" s="96">
        <v>1</v>
      </c>
      <c r="D26" s="35" t="s">
        <v>204</v>
      </c>
      <c r="E26" s="1"/>
      <c r="F26" s="124"/>
      <c r="G26" s="124"/>
      <c r="H26" s="138"/>
      <c r="I26" s="139"/>
      <c r="J26" s="1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"/>
    </row>
    <row r="27" spans="1:40" x14ac:dyDescent="0.3">
      <c r="A27" s="34" t="s">
        <v>167</v>
      </c>
      <c r="B27" s="164" t="str">
        <f>IF(B26&lt;G21,"Oui","Non")</f>
        <v>Oui</v>
      </c>
      <c r="C27" s="88" t="s">
        <v>205</v>
      </c>
      <c r="D27" s="36" t="s">
        <v>148</v>
      </c>
      <c r="E27" s="1"/>
      <c r="F27" s="124"/>
      <c r="G27" s="124"/>
      <c r="H27" s="138"/>
      <c r="I27" s="139"/>
      <c r="J27" s="1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"/>
    </row>
    <row r="28" spans="1:40" x14ac:dyDescent="0.3">
      <c r="A28" s="34" t="s">
        <v>186</v>
      </c>
      <c r="B28" s="161">
        <f>DEGREES(ATAN(T234))</f>
        <v>7.920838445282968E-3</v>
      </c>
      <c r="C28" s="88" t="s">
        <v>76</v>
      </c>
      <c r="D28" s="35" t="s">
        <v>206</v>
      </c>
      <c r="E28" s="1"/>
      <c r="F28" s="124"/>
      <c r="G28" s="124"/>
      <c r="H28" s="138"/>
      <c r="I28" s="139"/>
      <c r="J28" s="1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"/>
    </row>
    <row r="29" spans="1:40" ht="15" thickBot="1" x14ac:dyDescent="0.35">
      <c r="A29" s="34" t="s">
        <v>187</v>
      </c>
      <c r="B29" s="153">
        <f>DEGREES(ATAN(T684))</f>
        <v>7.412887103160572E-3</v>
      </c>
      <c r="C29" s="88" t="s">
        <v>76</v>
      </c>
      <c r="D29" s="36" t="s">
        <v>207</v>
      </c>
      <c r="E29" s="1"/>
      <c r="F29" s="124"/>
      <c r="G29" s="124"/>
      <c r="H29" s="138"/>
      <c r="I29" s="139"/>
      <c r="J29" s="1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"/>
    </row>
    <row r="30" spans="1:40" ht="15" thickBot="1" x14ac:dyDescent="0.35">
      <c r="A30" s="59" t="s">
        <v>168</v>
      </c>
      <c r="B30" s="154" t="str">
        <f>IF(MAX(B28:B29)&lt;G18,"Oui","Non")</f>
        <v>Oui</v>
      </c>
      <c r="C30" s="88" t="s">
        <v>205</v>
      </c>
      <c r="D30" s="35" t="s">
        <v>183</v>
      </c>
      <c r="E30" s="1"/>
      <c r="F30" s="14"/>
      <c r="G30" s="14"/>
      <c r="H30" s="14"/>
      <c r="I30" s="14"/>
      <c r="J30" s="1"/>
      <c r="K30" s="14"/>
      <c r="L30" s="243" t="s">
        <v>278</v>
      </c>
      <c r="M30" s="244"/>
      <c r="N30" s="244"/>
      <c r="O30" s="118">
        <v>-2.0400000000000001E-5</v>
      </c>
      <c r="P30" s="14"/>
      <c r="Q30" s="63"/>
      <c r="R30" s="245"/>
      <c r="S30" s="245"/>
      <c r="T30" s="245"/>
      <c r="U30" s="125"/>
      <c r="V30" s="63"/>
      <c r="W30" s="14"/>
      <c r="X30" s="1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"/>
    </row>
    <row r="31" spans="1:40" x14ac:dyDescent="0.3">
      <c r="A31" s="14"/>
      <c r="B31" s="14"/>
      <c r="C31" s="14"/>
      <c r="D31" s="14"/>
      <c r="E31" s="1"/>
      <c r="F31" s="14"/>
      <c r="G31" s="14"/>
      <c r="H31" s="14"/>
      <c r="I31" s="14"/>
      <c r="J31" s="1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"/>
    </row>
    <row r="32" spans="1:40" x14ac:dyDescent="0.3">
      <c r="A32" s="14"/>
      <c r="B32" s="14"/>
      <c r="C32" s="14"/>
      <c r="D32" s="14"/>
      <c r="E32" s="1"/>
      <c r="F32" s="14"/>
      <c r="G32" s="14"/>
      <c r="H32" s="14"/>
      <c r="I32" s="14"/>
      <c r="J32" s="1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"/>
    </row>
    <row r="33" spans="1:40" x14ac:dyDescent="0.3">
      <c r="A33" s="227"/>
      <c r="B33" s="227"/>
      <c r="C33" s="227"/>
      <c r="D33" s="227"/>
      <c r="E33" s="1"/>
      <c r="F33" s="14"/>
      <c r="G33" s="14"/>
      <c r="H33" s="14"/>
      <c r="I33" s="14"/>
      <c r="J33" s="1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"/>
    </row>
    <row r="34" spans="1:40" ht="15" thickBot="1" x14ac:dyDescent="0.35">
      <c r="A34" s="227"/>
      <c r="B34" s="227"/>
      <c r="C34" s="227"/>
      <c r="D34" s="227"/>
      <c r="E34" s="1"/>
      <c r="F34" s="14"/>
      <c r="G34" s="14"/>
      <c r="H34" s="14"/>
      <c r="I34" s="14"/>
      <c r="J34" s="1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"/>
    </row>
    <row r="35" spans="1:40" ht="15" thickBot="1" x14ac:dyDescent="0.35">
      <c r="A35" s="232" t="s">
        <v>202</v>
      </c>
      <c r="B35" s="233"/>
      <c r="C35" s="233"/>
      <c r="D35" s="234"/>
      <c r="E35" s="1"/>
      <c r="F35" s="14"/>
      <c r="G35" s="14"/>
      <c r="H35" s="14"/>
      <c r="I35" s="14"/>
      <c r="J35" s="1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"/>
    </row>
    <row r="36" spans="1:40" ht="15" thickBot="1" x14ac:dyDescent="0.35">
      <c r="A36" s="235" t="s">
        <v>203</v>
      </c>
      <c r="B36" s="235"/>
      <c r="C36" s="235"/>
      <c r="D36" s="235"/>
      <c r="E36" s="1"/>
      <c r="F36" s="14"/>
      <c r="G36" s="14"/>
      <c r="H36" s="14"/>
      <c r="I36" s="14"/>
      <c r="J36" s="1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"/>
    </row>
    <row r="37" spans="1:40" ht="15" thickBot="1" x14ac:dyDescent="0.35">
      <c r="A37" s="232" t="s">
        <v>275</v>
      </c>
      <c r="B37" s="233"/>
      <c r="C37" s="233"/>
      <c r="D37" s="234"/>
      <c r="E37" s="1"/>
      <c r="F37" s="14"/>
      <c r="G37" s="14"/>
      <c r="H37" s="14"/>
      <c r="I37" s="14"/>
      <c r="J37" s="1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"/>
    </row>
    <row r="38" spans="1:40" x14ac:dyDescent="0.3">
      <c r="A38" s="236" t="str" cm="1">
        <f t="array" ref="A38">IF(ABS(P684)&lt;0.01*MAX(ABS(P54:P684)),"constante y' valide","constante y' non valide")</f>
        <v>constante y' valide</v>
      </c>
      <c r="B38" s="236"/>
      <c r="C38" s="236"/>
      <c r="D38" s="236"/>
      <c r="E38" s="1"/>
      <c r="F38" s="14"/>
      <c r="G38" s="14"/>
      <c r="H38" s="14"/>
      <c r="I38" s="14"/>
      <c r="J38" s="1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"/>
    </row>
    <row r="39" spans="1:40" ht="15" thickBot="1" x14ac:dyDescent="0.35">
      <c r="A39" s="236" t="str" cm="1">
        <f t="array" ref="A39">IF(ABS(S684)&lt;0.01*MAX(ABS(S54:S684)),"constante z' valide","constante z' non valide")</f>
        <v>constante z' valide</v>
      </c>
      <c r="B39" s="236"/>
      <c r="C39" s="236"/>
      <c r="D39" s="236"/>
      <c r="E39" s="1"/>
      <c r="F39" s="14"/>
      <c r="G39" s="14"/>
      <c r="H39" s="14"/>
      <c r="I39" s="14"/>
      <c r="J39" s="1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"/>
    </row>
    <row r="40" spans="1:40" ht="15" thickBot="1" x14ac:dyDescent="0.35">
      <c r="A40" s="229" t="s">
        <v>261</v>
      </c>
      <c r="B40" s="230"/>
      <c r="C40" s="230"/>
      <c r="D40" s="231"/>
      <c r="E40" s="1"/>
      <c r="F40" s="14"/>
      <c r="G40" s="14"/>
      <c r="H40" s="14"/>
      <c r="I40" s="14"/>
      <c r="J40" s="1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"/>
    </row>
    <row r="41" spans="1:40" x14ac:dyDescent="0.3">
      <c r="A41" s="126" t="s">
        <v>283</v>
      </c>
      <c r="B41" s="126">
        <f>ABS(G10)</f>
        <v>18</v>
      </c>
      <c r="C41" s="127" t="s">
        <v>274</v>
      </c>
      <c r="D41" s="128" t="s">
        <v>284</v>
      </c>
      <c r="E41" s="1"/>
      <c r="F41" s="14"/>
      <c r="G41" s="14"/>
      <c r="H41" s="14"/>
      <c r="I41" s="14"/>
      <c r="J41" s="1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"/>
    </row>
    <row r="42" spans="1:40" x14ac:dyDescent="0.3">
      <c r="A42" s="140" t="s">
        <v>155</v>
      </c>
      <c r="B42" s="141">
        <f>PI()*G13^4/32</f>
        <v>15707.963267948966</v>
      </c>
      <c r="C42" s="142" t="s">
        <v>156</v>
      </c>
      <c r="D42" s="143" t="s">
        <v>159</v>
      </c>
      <c r="E42" s="1"/>
      <c r="F42" s="14"/>
      <c r="G42" s="14"/>
      <c r="H42" s="14"/>
      <c r="I42" s="14"/>
      <c r="J42" s="1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"/>
    </row>
    <row r="43" spans="1:40" x14ac:dyDescent="0.3">
      <c r="A43" s="147"/>
      <c r="B43" s="147"/>
      <c r="C43" s="148"/>
      <c r="D43" s="149"/>
      <c r="E43" s="1"/>
      <c r="F43" s="14"/>
      <c r="G43" s="14"/>
      <c r="H43" s="14"/>
      <c r="I43" s="14"/>
      <c r="J43" s="1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"/>
    </row>
    <row r="44" spans="1:40" x14ac:dyDescent="0.3">
      <c r="A44" s="144"/>
      <c r="B44" s="144"/>
      <c r="C44" s="145"/>
      <c r="D44" s="146"/>
      <c r="E44" s="1"/>
      <c r="F44" s="14"/>
      <c r="G44" s="14"/>
      <c r="H44" s="14"/>
      <c r="I44" s="14"/>
      <c r="J44" s="1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"/>
    </row>
    <row r="45" spans="1:40" x14ac:dyDescent="0.3">
      <c r="A45" s="144"/>
      <c r="B45" s="144"/>
      <c r="C45" s="145"/>
      <c r="D45" s="146"/>
      <c r="E45" s="1"/>
      <c r="F45" s="14"/>
      <c r="G45" s="14"/>
      <c r="H45" s="14"/>
      <c r="I45" s="14"/>
      <c r="J45" s="1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"/>
    </row>
    <row r="46" spans="1:40" x14ac:dyDescent="0.3">
      <c r="A46" s="144"/>
      <c r="B46" s="144"/>
      <c r="C46" s="145"/>
      <c r="D46" s="146"/>
      <c r="E46" s="1"/>
      <c r="F46" s="14"/>
      <c r="G46" s="14"/>
      <c r="H46" s="14"/>
      <c r="I46" s="14"/>
      <c r="J46" s="1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"/>
    </row>
    <row r="47" spans="1:40" x14ac:dyDescent="0.3">
      <c r="A47" s="144"/>
      <c r="B47" s="144"/>
      <c r="C47" s="145"/>
      <c r="D47" s="146"/>
      <c r="E47" s="1"/>
      <c r="F47" s="14"/>
      <c r="G47" s="14"/>
      <c r="H47" s="14"/>
      <c r="I47" s="14"/>
      <c r="J47" s="1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"/>
    </row>
    <row r="48" spans="1:40" x14ac:dyDescent="0.3">
      <c r="A48" s="144"/>
      <c r="B48" s="144"/>
      <c r="C48" s="145"/>
      <c r="D48" s="146"/>
      <c r="E48" s="1"/>
      <c r="F48" s="14"/>
      <c r="G48" s="14"/>
      <c r="H48" s="14"/>
      <c r="I48" s="14"/>
      <c r="J48" s="1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"/>
    </row>
    <row r="49" spans="1:40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"/>
    </row>
    <row r="50" spans="1:40" x14ac:dyDescent="0.3">
      <c r="A50" s="8"/>
      <c r="B50" s="101"/>
      <c r="C50" s="228" t="s">
        <v>107</v>
      </c>
      <c r="D50" s="228"/>
      <c r="E50" s="228"/>
      <c r="F50" s="228"/>
      <c r="G50" s="228"/>
      <c r="H50" s="228"/>
      <c r="I50" s="228"/>
      <c r="J50" s="228"/>
      <c r="K50" s="228" t="s">
        <v>154</v>
      </c>
      <c r="L50" s="228"/>
      <c r="M50" s="228"/>
      <c r="N50" s="207" t="s">
        <v>175</v>
      </c>
      <c r="O50" s="207"/>
      <c r="P50" s="207"/>
      <c r="Q50" s="207"/>
      <c r="R50" s="207"/>
      <c r="S50" s="207"/>
      <c r="T50" s="207"/>
      <c r="U50" s="207"/>
      <c r="V50" s="207"/>
      <c r="X50" s="1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"/>
    </row>
    <row r="51" spans="1:40" x14ac:dyDescent="0.3">
      <c r="A51" s="8" t="s">
        <v>108</v>
      </c>
      <c r="B51" s="100" t="s">
        <v>109</v>
      </c>
      <c r="C51" s="100" t="s">
        <v>72</v>
      </c>
      <c r="D51" s="100" t="s">
        <v>110</v>
      </c>
      <c r="E51" s="100" t="s">
        <v>111</v>
      </c>
      <c r="F51" s="100" t="s">
        <v>113</v>
      </c>
      <c r="G51" s="100" t="s">
        <v>112</v>
      </c>
      <c r="H51" s="100" t="s">
        <v>118</v>
      </c>
      <c r="I51" s="100" t="s">
        <v>122</v>
      </c>
      <c r="J51" s="105" t="s">
        <v>123</v>
      </c>
      <c r="K51" s="100" t="s">
        <v>134</v>
      </c>
      <c r="L51" s="100" t="s">
        <v>135</v>
      </c>
      <c r="M51" s="105" t="s">
        <v>136</v>
      </c>
      <c r="N51" s="13"/>
      <c r="O51" s="13" t="s">
        <v>169</v>
      </c>
      <c r="P51" s="13" t="s">
        <v>170</v>
      </c>
      <c r="Q51" s="13"/>
      <c r="R51" s="13" t="s">
        <v>171</v>
      </c>
      <c r="S51" s="13" t="s">
        <v>172</v>
      </c>
      <c r="T51" s="13" t="s">
        <v>173</v>
      </c>
      <c r="U51" s="13" t="s">
        <v>174</v>
      </c>
      <c r="X51" s="1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"/>
    </row>
    <row r="52" spans="1:40" x14ac:dyDescent="0.3">
      <c r="A52" s="8" t="s">
        <v>105</v>
      </c>
      <c r="B52" s="9" t="s">
        <v>28</v>
      </c>
      <c r="C52" s="9" t="s">
        <v>72</v>
      </c>
      <c r="D52" s="9" t="s">
        <v>72</v>
      </c>
      <c r="E52" s="9" t="s">
        <v>72</v>
      </c>
      <c r="F52" s="9" t="s">
        <v>83</v>
      </c>
      <c r="G52" s="9" t="s">
        <v>83</v>
      </c>
      <c r="H52" s="9" t="s">
        <v>83</v>
      </c>
      <c r="I52" s="9" t="s">
        <v>267</v>
      </c>
      <c r="J52" s="106" t="s">
        <v>72</v>
      </c>
      <c r="K52" s="9" t="s">
        <v>139</v>
      </c>
      <c r="L52" s="9" t="s">
        <v>139</v>
      </c>
      <c r="M52" s="106" t="s">
        <v>139</v>
      </c>
      <c r="N52" s="9"/>
      <c r="O52" s="10">
        <v>1</v>
      </c>
      <c r="P52" s="9" t="s">
        <v>28</v>
      </c>
      <c r="Q52" s="9"/>
      <c r="R52" s="9">
        <v>1</v>
      </c>
      <c r="S52" s="9" t="s">
        <v>28</v>
      </c>
      <c r="T52" s="9">
        <v>1</v>
      </c>
      <c r="U52" s="9" t="s">
        <v>28</v>
      </c>
      <c r="V52" s="3"/>
      <c r="X52" s="1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"/>
    </row>
    <row r="53" spans="1:40" ht="75.599999999999994" customHeight="1" x14ac:dyDescent="0.3">
      <c r="A53" s="8" t="s">
        <v>10</v>
      </c>
      <c r="B53" s="11" t="s">
        <v>257</v>
      </c>
      <c r="C53" s="11" t="s">
        <v>259</v>
      </c>
      <c r="D53" s="9" t="s">
        <v>258</v>
      </c>
      <c r="E53" s="11" t="s">
        <v>260</v>
      </c>
      <c r="F53" s="9" t="s">
        <v>264</v>
      </c>
      <c r="G53" s="9" t="s">
        <v>265</v>
      </c>
      <c r="H53" s="9" t="s">
        <v>266</v>
      </c>
      <c r="I53" s="9" t="s">
        <v>268</v>
      </c>
      <c r="J53" s="44" t="s">
        <v>269</v>
      </c>
      <c r="K53" s="107" t="s">
        <v>272</v>
      </c>
      <c r="L53" s="107" t="s">
        <v>270</v>
      </c>
      <c r="M53" s="44" t="s">
        <v>273</v>
      </c>
      <c r="N53" s="11" t="s">
        <v>182</v>
      </c>
      <c r="O53" s="11" t="s">
        <v>176</v>
      </c>
      <c r="P53" s="11" t="s">
        <v>177</v>
      </c>
      <c r="Q53" s="11" t="s">
        <v>184</v>
      </c>
      <c r="R53" s="11" t="s">
        <v>178</v>
      </c>
      <c r="S53" s="11" t="s">
        <v>179</v>
      </c>
      <c r="T53" s="11" t="s">
        <v>180</v>
      </c>
      <c r="U53" s="11" t="s">
        <v>181</v>
      </c>
      <c r="X53" s="1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"/>
    </row>
    <row r="54" spans="1:40" x14ac:dyDescent="0.3">
      <c r="A54" s="8" t="s">
        <v>256</v>
      </c>
      <c r="B54">
        <f>0</f>
        <v>0</v>
      </c>
      <c r="C54">
        <f>IF(B54&lt;$B$41,0,IF(AND($B$41&lt;=B54,B54&lt;$B$41+$G$8),$B$15,$B$15+$B$12))</f>
        <v>0</v>
      </c>
      <c r="D54">
        <f>IF(B54&lt;$B$41,$B$13,IF(AND($B$41&lt;=B54,B54&lt;$B$41+$G$8),$B$13+$B$16,$B$13+$B$16+$B$10))</f>
        <v>-604.78878374920225</v>
      </c>
      <c r="E54">
        <f>IF(B54&lt;$B$41,$B$14,IF(AND($B$41&lt;=B54,B54&lt;$B$41+$G$8),$B$14+$B$17,$B$14+$B$17+$B$11))</f>
        <v>-220.12511530276873</v>
      </c>
      <c r="F54">
        <f>IF(B54&lt;$B$41,-$G$6*$B$13,IF(AND($B$41&lt;=B54,B54&lt;$B$41+$G$8),-$G$6*$B$13,-$G$6*$B$13-$G$5*$B$10))</f>
        <v>36287.327024952137</v>
      </c>
      <c r="G54">
        <f>IF(B54&lt;$B$41,$B$14*B54,IF(AND($B$41&lt;=B54,B54&lt;$B$41+$G$8),$B$14*B54-(-B54+$B$41)*$B$17,$B$14*B54-(-B54+$B$41)*$B$17-(-B54+$B$41+$G$8)*$B$11+$G$5*$B$12))</f>
        <v>0</v>
      </c>
      <c r="H54">
        <f>IF(B54&lt;$B$41,-$B$13*B54,IF(AND($B$41&lt;=B54,B54&lt;=$B$41+$G$8),-$B$13*B54+(-B54+B41)*B16,-$B$13*B54+(-B54+$B$41)*$B$16+(-B54+$B$41+$G$8)*$B$10))</f>
        <v>0</v>
      </c>
      <c r="I54">
        <f>SQRT(SUMSQ(H54,G54))</f>
        <v>0</v>
      </c>
      <c r="J54" s="43">
        <f>SQRT(SUMSQ(D54:E54))</f>
        <v>643.60278070864217</v>
      </c>
      <c r="K54">
        <f>32*I54/(PI()*$G$13^3)</f>
        <v>0</v>
      </c>
      <c r="L54">
        <f>16*J54/(PI()*$G$13^4)</f>
        <v>2.0486512787493909E-2</v>
      </c>
      <c r="M54" s="43">
        <f>SQRT(K54^2+3*L54^2)</f>
        <v>3.5483681017848955E-2</v>
      </c>
      <c r="N54" s="6">
        <f>-G54/($G$15*$B$42)</f>
        <v>0</v>
      </c>
      <c r="O54" s="4">
        <f>SUM($N$54:N54)*0.1+$O$30</f>
        <v>-2.0400000000000001E-5</v>
      </c>
      <c r="P54" s="4">
        <f>-SUM(O54:$O$234)</f>
        <v>2.9635010308048113E-3</v>
      </c>
      <c r="Q54" s="6">
        <f>-H54/($B$42*$G$15)</f>
        <v>0</v>
      </c>
      <c r="R54" s="4">
        <f>SUM($Q$54:Q54)*0.1+$O$8</f>
        <v>1.7100000000000001E-4</v>
      </c>
      <c r="S54" s="4">
        <f>-SUM(R54:$R$234)</f>
        <v>-2.8948367159598833E-2</v>
      </c>
      <c r="T54">
        <f>SQRT(SUMSQ(O54,R54))</f>
        <v>1.7221254309718559E-4</v>
      </c>
      <c r="U54">
        <f>SQRT(S54^2+P54^2)</f>
        <v>2.9099661502610667E-2</v>
      </c>
      <c r="X54" s="1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"/>
    </row>
    <row r="55" spans="1:40" x14ac:dyDescent="0.3">
      <c r="A55" s="8"/>
      <c r="B55">
        <f>B54+0.1</f>
        <v>0.1</v>
      </c>
      <c r="C55">
        <f t="shared" ref="C55:C118" si="0">IF(B55&lt;$B$41,0,IF(AND($B$41&lt;=B55,B55&lt;$B$41+$G$8),$B$15,$B$15+$B$12))</f>
        <v>0</v>
      </c>
      <c r="D55">
        <f t="shared" ref="D55:D118" si="1">IF(B55&lt;$B$41,$B$13,IF(AND($B$41&lt;=B55,B55&lt;$B$41+$G$8),$B$13+$B$16,$B$13+$B$16+$B$10))</f>
        <v>-604.78878374920225</v>
      </c>
      <c r="E55">
        <f t="shared" ref="E55:E118" si="2">IF(B55&lt;$B$41,$B$14,IF(AND($B$41&lt;=B55,B55&lt;$B$41+$G$8),$B$14+$B$17,$B$14+$B$17+$B$11))</f>
        <v>-220.12511530276873</v>
      </c>
      <c r="F55">
        <f t="shared" ref="F55:F118" si="3">IF(B55&lt;$B$41,-$G$6*$B$13,IF(AND($B$41&lt;=B55,B55&lt;$B$41+$G$8),-$G$6*$B$13,-$G$6*$B$13-$G$5*$B$10))</f>
        <v>36287.327024952137</v>
      </c>
      <c r="G55">
        <f t="shared" ref="G55:G118" si="4">IF(B55&lt;$B$41,$B$14*B55,IF(AND($B$41&lt;=B55,B55&lt;$B$41+$G$8),$B$14*B55-(-B55+$B$41)*$B$17,$B$14*B55-(-B55+$B$41)*$B$17-(-B55+$B$41+$G$8)*$B$11+$G$5*$B$12))</f>
        <v>-22.012511530276875</v>
      </c>
      <c r="H55">
        <f t="shared" ref="H55:H118" si="5">IF(B55&lt;$B$41,-$B$13*B55,IF(AND($B$41&lt;=B55,B55&lt;=$B$41+$G$8),-$B$13*B55+(-B55+B42)*B17,-$B$13*B55+(-B55+$B$41)*$B$16+(-B55+$B$41+$G$8)*$B$10))</f>
        <v>60.478878374920228</v>
      </c>
      <c r="I55">
        <f t="shared" ref="I55:I118" si="6">SQRT(SUMSQ(H55,G55))</f>
        <v>64.360278070864226</v>
      </c>
      <c r="J55" s="43">
        <f t="shared" ref="J55:J118" si="7">SQRT(SUMSQ(D55:E55))</f>
        <v>643.60278070864217</v>
      </c>
      <c r="K55">
        <f t="shared" ref="K55:K118" si="8">32*I55/(PI()*$G$13^3)</f>
        <v>8.1946051149975649E-2</v>
      </c>
      <c r="L55">
        <f t="shared" ref="L55:L118" si="9">16*J55/(PI()*$G$13^4)</f>
        <v>2.0486512787493909E-2</v>
      </c>
      <c r="M55" s="43">
        <f t="shared" ref="M55:M118" si="10">SQRT(K55^2+3*L55^2)</f>
        <v>8.9298638946239711E-2</v>
      </c>
      <c r="N55" s="6">
        <f t="shared" ref="N55:N118" si="11">-G55/($G$15*$B$42)</f>
        <v>7.3755789892861176E-9</v>
      </c>
      <c r="O55" s="4">
        <f>SUM($N$54:N55)*0.1+$O$30</f>
        <v>-2.0399262442101073E-5</v>
      </c>
      <c r="P55" s="4">
        <f>-SUM(O55:$O$234)</f>
        <v>2.943101030804811E-3</v>
      </c>
      <c r="Q55" s="6">
        <f t="shared" ref="Q55:Q118" si="12">-H55/($B$42*$G$15)</f>
        <v>-2.0264236728467553E-8</v>
      </c>
      <c r="R55" s="4">
        <f>SUM($Q$54:Q55)*0.1+$O$8</f>
        <v>1.7099797357632716E-4</v>
      </c>
      <c r="S55" s="4">
        <f>-SUM(R55:$R$234)</f>
        <v>-2.8777367159598836E-2</v>
      </c>
      <c r="T55">
        <f t="shared" ref="T55:T118" si="13">SQRT(SUMSQ(O55,R55))</f>
        <v>1.7221044357236873E-4</v>
      </c>
      <c r="U55">
        <f t="shared" ref="U55:U118" si="14">SQRT(S55^2+P55^2)</f>
        <v>2.8927473175441403E-2</v>
      </c>
      <c r="X55" s="1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"/>
    </row>
    <row r="56" spans="1:40" x14ac:dyDescent="0.3">
      <c r="A56" s="8"/>
      <c r="B56">
        <f t="shared" ref="B56:B119" si="15">B55+0.1</f>
        <v>0.2</v>
      </c>
      <c r="C56">
        <f t="shared" si="0"/>
        <v>0</v>
      </c>
      <c r="D56">
        <f t="shared" si="1"/>
        <v>-604.78878374920225</v>
      </c>
      <c r="E56">
        <f t="shared" si="2"/>
        <v>-220.12511530276873</v>
      </c>
      <c r="F56">
        <f t="shared" si="3"/>
        <v>36287.327024952137</v>
      </c>
      <c r="G56">
        <f t="shared" si="4"/>
        <v>-44.02502306055375</v>
      </c>
      <c r="H56">
        <f t="shared" si="5"/>
        <v>120.95775674984046</v>
      </c>
      <c r="I56">
        <f t="shared" si="6"/>
        <v>128.72055614172845</v>
      </c>
      <c r="J56" s="43">
        <f t="shared" si="7"/>
        <v>643.60278070864217</v>
      </c>
      <c r="K56">
        <f t="shared" si="8"/>
        <v>0.1638921022999513</v>
      </c>
      <c r="L56">
        <f t="shared" si="9"/>
        <v>2.0486512787493909E-2</v>
      </c>
      <c r="M56" s="43">
        <f t="shared" si="10"/>
        <v>0.16768933423111368</v>
      </c>
      <c r="N56" s="6">
        <f t="shared" si="11"/>
        <v>1.4751157978572235E-8</v>
      </c>
      <c r="O56" s="4">
        <f>SUM($N$54:N56)*0.1+$O$30</f>
        <v>-2.0397787326303215E-5</v>
      </c>
      <c r="P56" s="4">
        <f>-SUM(O56:$O$234)</f>
        <v>2.92270176836271E-3</v>
      </c>
      <c r="Q56" s="6">
        <f t="shared" si="12"/>
        <v>-4.0528473456935106E-8</v>
      </c>
      <c r="R56" s="4">
        <f>SUM($Q$54:Q56)*0.1+$O$8</f>
        <v>1.7099392072898148E-4</v>
      </c>
      <c r="S56" s="4">
        <f>-SUM(R56:$R$234)</f>
        <v>-2.8606369186022506E-2</v>
      </c>
      <c r="T56">
        <f t="shared" si="13"/>
        <v>1.7220624452695754E-4</v>
      </c>
      <c r="U56">
        <f t="shared" si="14"/>
        <v>2.8755287229200274E-2</v>
      </c>
      <c r="X56" s="1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"/>
    </row>
    <row r="57" spans="1:40" x14ac:dyDescent="0.3">
      <c r="A57" s="8"/>
      <c r="B57">
        <f t="shared" si="15"/>
        <v>0.30000000000000004</v>
      </c>
      <c r="C57">
        <f t="shared" si="0"/>
        <v>0</v>
      </c>
      <c r="D57">
        <f t="shared" si="1"/>
        <v>-604.78878374920225</v>
      </c>
      <c r="E57">
        <f t="shared" si="2"/>
        <v>-220.12511530276873</v>
      </c>
      <c r="F57">
        <f t="shared" si="3"/>
        <v>36287.327024952137</v>
      </c>
      <c r="G57">
        <f t="shared" si="4"/>
        <v>-66.037534590830631</v>
      </c>
      <c r="H57">
        <f t="shared" si="5"/>
        <v>181.4366351247607</v>
      </c>
      <c r="I57">
        <f t="shared" si="6"/>
        <v>193.08083421259266</v>
      </c>
      <c r="J57" s="43">
        <f t="shared" si="7"/>
        <v>643.60278070864217</v>
      </c>
      <c r="K57">
        <f t="shared" si="8"/>
        <v>0.24583815344992693</v>
      </c>
      <c r="L57">
        <f t="shared" si="9"/>
        <v>2.0486512787493909E-2</v>
      </c>
      <c r="M57" s="43">
        <f t="shared" si="10"/>
        <v>0.24838576712494273</v>
      </c>
      <c r="N57" s="6">
        <f t="shared" si="11"/>
        <v>2.2126736967858355E-8</v>
      </c>
      <c r="O57" s="4">
        <f>SUM($N$54:N57)*0.1+$O$30</f>
        <v>-2.0395574652606428E-5</v>
      </c>
      <c r="P57" s="4">
        <f>-SUM(O57:$O$234)</f>
        <v>2.9023039810364068E-3</v>
      </c>
      <c r="Q57" s="6">
        <f t="shared" si="12"/>
        <v>-6.0792710185402662E-8</v>
      </c>
      <c r="R57" s="4">
        <f>SUM($Q$54:Q57)*0.1+$O$8</f>
        <v>1.7098784145796293E-4</v>
      </c>
      <c r="S57" s="4">
        <f>-SUM(R57:$R$234)</f>
        <v>-2.8435375265293526E-2</v>
      </c>
      <c r="T57">
        <f t="shared" si="13"/>
        <v>1.7219994596939775E-4</v>
      </c>
      <c r="U57">
        <f t="shared" si="14"/>
        <v>2.8583105759808651E-2</v>
      </c>
      <c r="X57" s="1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"/>
    </row>
    <row r="58" spans="1:40" x14ac:dyDescent="0.3">
      <c r="A58" s="8"/>
      <c r="B58">
        <f t="shared" si="15"/>
        <v>0.4</v>
      </c>
      <c r="C58">
        <f t="shared" si="0"/>
        <v>0</v>
      </c>
      <c r="D58">
        <f t="shared" si="1"/>
        <v>-604.78878374920225</v>
      </c>
      <c r="E58">
        <f t="shared" si="2"/>
        <v>-220.12511530276873</v>
      </c>
      <c r="F58">
        <f t="shared" si="3"/>
        <v>36287.327024952137</v>
      </c>
      <c r="G58">
        <f t="shared" si="4"/>
        <v>-88.050046121107499</v>
      </c>
      <c r="H58">
        <f>IF(B58&lt;$B$41,-$B$13*B58,IF(AND($B$41&lt;=B58,B58&lt;=$B$41+$G$8),-$B$13*B58+(-B58+B45)*B35,-$B$13*B58+(-B58+$B$41)*$B$16+(-B58+$B$41+$G$8)*$B$10))</f>
        <v>241.91551349968091</v>
      </c>
      <c r="I58">
        <f t="shared" si="6"/>
        <v>257.4411122834569</v>
      </c>
      <c r="J58" s="43">
        <f t="shared" si="7"/>
        <v>643.60278070864217</v>
      </c>
      <c r="K58">
        <f t="shared" si="8"/>
        <v>0.3277842045999026</v>
      </c>
      <c r="L58">
        <f t="shared" si="9"/>
        <v>2.0486512787493909E-2</v>
      </c>
      <c r="M58" s="43">
        <f t="shared" si="10"/>
        <v>0.32969922111489325</v>
      </c>
      <c r="N58" s="6">
        <f t="shared" si="11"/>
        <v>2.950231595714447E-8</v>
      </c>
      <c r="O58" s="4">
        <f>SUM($N$54:N58)*0.1+$O$30</f>
        <v>-2.0392624421010714E-5</v>
      </c>
      <c r="P58" s="4">
        <f>-SUM(O58:$O$234)</f>
        <v>2.8819084063838006E-3</v>
      </c>
      <c r="Q58" s="6">
        <f t="shared" si="12"/>
        <v>-8.1056946913870211E-8</v>
      </c>
      <c r="R58" s="4">
        <f>SUM($Q$54:Q58)*0.1+$O$8</f>
        <v>1.7097973576327155E-4</v>
      </c>
      <c r="S58" s="4">
        <f>-SUM(R58:$R$234)</f>
        <v>-2.8264387423835562E-2</v>
      </c>
      <c r="T58">
        <f t="shared" si="13"/>
        <v>1.7219154791235997E-4</v>
      </c>
      <c r="U58">
        <f t="shared" si="14"/>
        <v>2.8410930863093164E-2</v>
      </c>
      <c r="X58" s="1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"/>
    </row>
    <row r="59" spans="1:40" x14ac:dyDescent="0.3">
      <c r="A59" s="8"/>
      <c r="B59">
        <f t="shared" si="15"/>
        <v>0.5</v>
      </c>
      <c r="C59">
        <f t="shared" si="0"/>
        <v>0</v>
      </c>
      <c r="D59">
        <f t="shared" si="1"/>
        <v>-604.78878374920225</v>
      </c>
      <c r="E59">
        <f t="shared" si="2"/>
        <v>-220.12511530276873</v>
      </c>
      <c r="F59">
        <f t="shared" si="3"/>
        <v>36287.327024952137</v>
      </c>
      <c r="G59">
        <f t="shared" si="4"/>
        <v>-110.06255765138437</v>
      </c>
      <c r="H59">
        <f>IF(B59&lt;$B$41,-$B$13*B59,IF(AND($B$41&lt;=B59,B59&lt;=$B$41+$G$8),-$B$13*B59+(-B59+B46)*B36,-$B$13*B59+(-B59+$B$41)*$B$16+(-B59+$B$41+$G$8)*$B$10))</f>
        <v>302.39439187460113</v>
      </c>
      <c r="I59">
        <f t="shared" si="6"/>
        <v>321.80139035432109</v>
      </c>
      <c r="J59" s="43">
        <f t="shared" si="7"/>
        <v>643.60278070864217</v>
      </c>
      <c r="K59">
        <f t="shared" si="8"/>
        <v>0.4097302557498782</v>
      </c>
      <c r="L59">
        <f t="shared" si="9"/>
        <v>2.0486512787493909E-2</v>
      </c>
      <c r="M59" s="43">
        <f t="shared" si="10"/>
        <v>0.41126387404613729</v>
      </c>
      <c r="N59" s="6">
        <f t="shared" si="11"/>
        <v>3.6877894946430583E-8</v>
      </c>
      <c r="O59" s="4">
        <f>SUM($N$54:N59)*0.1+$O$30</f>
        <v>-2.0388936631516072E-5</v>
      </c>
      <c r="P59" s="4">
        <f>-SUM(O59:$O$234)</f>
        <v>2.8615157819627899E-3</v>
      </c>
      <c r="Q59" s="6">
        <f t="shared" si="12"/>
        <v>-1.0132118364233776E-7</v>
      </c>
      <c r="R59" s="4">
        <f>SUM($Q$54:Q59)*0.1+$O$8</f>
        <v>1.7096960364490732E-4</v>
      </c>
      <c r="S59" s="4">
        <f>-SUM(R59:$R$234)</f>
        <v>-2.8093407688072291E-2</v>
      </c>
      <c r="T59">
        <f t="shared" si="13"/>
        <v>1.721810503727419E-4</v>
      </c>
      <c r="U59">
        <f t="shared" si="14"/>
        <v>2.8238764634782827E-2</v>
      </c>
      <c r="X59" s="1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"/>
    </row>
    <row r="60" spans="1:40" x14ac:dyDescent="0.3">
      <c r="A60" s="8"/>
      <c r="B60">
        <f t="shared" si="15"/>
        <v>0.6</v>
      </c>
      <c r="C60">
        <f t="shared" si="0"/>
        <v>0</v>
      </c>
      <c r="D60">
        <f t="shared" si="1"/>
        <v>-604.78878374920225</v>
      </c>
      <c r="E60">
        <f t="shared" si="2"/>
        <v>-220.12511530276873</v>
      </c>
      <c r="F60">
        <f t="shared" si="3"/>
        <v>36287.327024952137</v>
      </c>
      <c r="G60">
        <f t="shared" si="4"/>
        <v>-132.07506918166123</v>
      </c>
      <c r="H60">
        <f>IF(B60&lt;$B$41,-$B$13*B60,IF(AND($B$41&lt;=B60,B60&lt;=$B$41+$G$8),-$B$13*B60+(-B60+B47)*B37,-$B$13*B60+(-B60+$B$41)*$B$16+(-B60+$B$41+$G$8)*$B$10))</f>
        <v>362.87327024952134</v>
      </c>
      <c r="I60">
        <f t="shared" si="6"/>
        <v>386.16166842518533</v>
      </c>
      <c r="J60" s="43">
        <f t="shared" si="7"/>
        <v>643.60278070864217</v>
      </c>
      <c r="K60">
        <f t="shared" si="8"/>
        <v>0.49167630689985387</v>
      </c>
      <c r="L60">
        <f t="shared" si="9"/>
        <v>2.0486512787493909E-2</v>
      </c>
      <c r="M60" s="43">
        <f t="shared" si="10"/>
        <v>0.4929550510799699</v>
      </c>
      <c r="N60" s="6">
        <f t="shared" si="11"/>
        <v>4.4253473935716702E-8</v>
      </c>
      <c r="O60" s="4">
        <f>SUM($N$54:N60)*0.1+$O$30</f>
        <v>-2.0384511284122499E-5</v>
      </c>
      <c r="P60" s="4">
        <f>-SUM(O60:$O$234)</f>
        <v>2.841126845331274E-3</v>
      </c>
      <c r="Q60" s="6">
        <f t="shared" si="12"/>
        <v>-1.2158542037080532E-7</v>
      </c>
      <c r="R60" s="4">
        <f>SUM($Q$54:Q60)*0.1+$O$8</f>
        <v>1.7095744510287023E-4</v>
      </c>
      <c r="S60" s="4">
        <f>-SUM(R60:$R$234)</f>
        <v>-2.7922438084427379E-2</v>
      </c>
      <c r="T60">
        <f t="shared" si="13"/>
        <v>1.7216845337167145E-4</v>
      </c>
      <c r="U60">
        <f t="shared" si="14"/>
        <v>2.8066609170506195E-2</v>
      </c>
      <c r="X60" s="1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"/>
    </row>
    <row r="61" spans="1:40" x14ac:dyDescent="0.3">
      <c r="A61" s="8"/>
      <c r="B61">
        <f t="shared" si="15"/>
        <v>0.7</v>
      </c>
      <c r="C61">
        <f t="shared" si="0"/>
        <v>0</v>
      </c>
      <c r="D61">
        <f t="shared" si="1"/>
        <v>-604.78878374920225</v>
      </c>
      <c r="E61">
        <f t="shared" si="2"/>
        <v>-220.12511530276873</v>
      </c>
      <c r="F61">
        <f t="shared" si="3"/>
        <v>36287.327024952137</v>
      </c>
      <c r="G61">
        <f t="shared" si="4"/>
        <v>-154.0875807119381</v>
      </c>
      <c r="H61">
        <f>IF(B61&lt;$B$41,-$B$13*B61,IF(AND($B$41&lt;=B61,B61&lt;=$B$41+$G$8),-$B$13*B61+(-B61+B48)*B38,-$B$13*B61+(-B61+$B$41)*$B$16+(-B61+$B$41+$G$8)*$B$10))</f>
        <v>423.35214862444155</v>
      </c>
      <c r="I61">
        <f t="shared" si="6"/>
        <v>450.52194649604951</v>
      </c>
      <c r="J61" s="43">
        <f t="shared" si="7"/>
        <v>643.60278070864217</v>
      </c>
      <c r="K61">
        <f t="shared" si="8"/>
        <v>0.57362235804982942</v>
      </c>
      <c r="L61">
        <f t="shared" si="9"/>
        <v>2.0486512787493909E-2</v>
      </c>
      <c r="M61" s="43">
        <f t="shared" si="10"/>
        <v>0.57471880191379088</v>
      </c>
      <c r="N61" s="6">
        <f t="shared" si="11"/>
        <v>5.1629052925002815E-8</v>
      </c>
      <c r="O61" s="4">
        <f>SUM($N$54:N61)*0.1+$O$30</f>
        <v>-2.0379348378830001E-5</v>
      </c>
      <c r="P61" s="4">
        <f>-SUM(O61:$O$234)</f>
        <v>2.8207423340471513E-3</v>
      </c>
      <c r="Q61" s="6">
        <f t="shared" si="12"/>
        <v>-1.4184965709927286E-7</v>
      </c>
      <c r="R61" s="4">
        <f>SUM($Q$54:Q61)*0.1+$O$8</f>
        <v>1.709432601371603E-4</v>
      </c>
      <c r="S61" s="4">
        <f>-SUM(R61:$R$234)</f>
        <v>-2.7751480639324515E-2</v>
      </c>
      <c r="T61">
        <f t="shared" si="13"/>
        <v>1.7215375693451065E-4</v>
      </c>
      <c r="U61">
        <f t="shared" si="14"/>
        <v>2.789446656578844E-2</v>
      </c>
      <c r="X61" s="1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"/>
    </row>
    <row r="62" spans="1:40" x14ac:dyDescent="0.3">
      <c r="A62" s="8"/>
      <c r="B62">
        <f t="shared" si="15"/>
        <v>0.79999999999999993</v>
      </c>
      <c r="C62">
        <f t="shared" si="0"/>
        <v>0</v>
      </c>
      <c r="D62">
        <f t="shared" si="1"/>
        <v>-604.78878374920225</v>
      </c>
      <c r="E62">
        <f t="shared" si="2"/>
        <v>-220.12511530276873</v>
      </c>
      <c r="F62">
        <f t="shared" si="3"/>
        <v>36287.327024952137</v>
      </c>
      <c r="G62">
        <f t="shared" si="4"/>
        <v>-176.10009224221497</v>
      </c>
      <c r="H62">
        <f>IF(B62&lt;$B$41,-$B$13*B62,IF(AND($B$41&lt;=B62,B62&lt;=$B$41+$G$8),-$B$13*B62+(-B62+B49)*B39,-$B$13*B62+(-B62+$B$41)*$B$16+(-B62+$B$41+$G$8)*$B$10))</f>
        <v>483.83102699936177</v>
      </c>
      <c r="I62">
        <f t="shared" si="6"/>
        <v>514.88222456691369</v>
      </c>
      <c r="J62" s="43">
        <f t="shared" si="7"/>
        <v>643.60278070864217</v>
      </c>
      <c r="K62">
        <f t="shared" si="8"/>
        <v>0.65556840919980508</v>
      </c>
      <c r="L62">
        <f t="shared" si="9"/>
        <v>2.0486512787493909E-2</v>
      </c>
      <c r="M62" s="43">
        <f t="shared" si="10"/>
        <v>0.65652801216653311</v>
      </c>
      <c r="N62" s="6">
        <f t="shared" si="11"/>
        <v>5.9004631914288934E-8</v>
      </c>
      <c r="O62" s="4">
        <f>SUM($N$54:N62)*0.1+$O$30</f>
        <v>-2.037344791563857E-5</v>
      </c>
      <c r="P62" s="4">
        <f>-SUM(O62:$O$234)</f>
        <v>2.8003629856683211E-3</v>
      </c>
      <c r="Q62" s="6">
        <f t="shared" si="12"/>
        <v>-1.6211389382774042E-7</v>
      </c>
      <c r="R62" s="4">
        <f>SUM($Q$54:Q62)*0.1+$O$8</f>
        <v>1.7092704874777751E-4</v>
      </c>
      <c r="S62" s="4">
        <f>-SUM(R62:$R$234)</f>
        <v>-2.7580537379187354E-2</v>
      </c>
      <c r="T62">
        <f t="shared" si="13"/>
        <v>1.7213696109086028E-4</v>
      </c>
      <c r="U62">
        <f t="shared" si="14"/>
        <v>2.772233891604841E-2</v>
      </c>
      <c r="X62" s="1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"/>
    </row>
    <row r="63" spans="1:40" x14ac:dyDescent="0.3">
      <c r="A63" s="8"/>
      <c r="B63">
        <f t="shared" si="15"/>
        <v>0.89999999999999991</v>
      </c>
      <c r="C63">
        <f t="shared" si="0"/>
        <v>0</v>
      </c>
      <c r="D63">
        <f t="shared" si="1"/>
        <v>-604.78878374920225</v>
      </c>
      <c r="E63">
        <f t="shared" si="2"/>
        <v>-220.12511530276873</v>
      </c>
      <c r="F63">
        <f t="shared" si="3"/>
        <v>36287.327024952137</v>
      </c>
      <c r="G63">
        <f t="shared" si="4"/>
        <v>-198.11260377249184</v>
      </c>
      <c r="H63">
        <f t="shared" ref="H63:H64" si="16">IF(B63&lt;$B$41,-$B$13*B63,IF(AND($B$41&lt;=B63,B63&lt;=$B$41+$G$8),-$B$13*B63+(-B63+B50)*B33,-$B$13*B63+(-B63+$B$41)*$B$16+(-B63+$B$41+$G$8)*$B$10))</f>
        <v>544.30990537428193</v>
      </c>
      <c r="I63">
        <f t="shared" si="6"/>
        <v>579.24250263777787</v>
      </c>
      <c r="J63" s="43">
        <f t="shared" si="7"/>
        <v>643.60278070864217</v>
      </c>
      <c r="K63">
        <f t="shared" si="8"/>
        <v>0.73751446034978063</v>
      </c>
      <c r="L63">
        <f t="shared" si="9"/>
        <v>2.0486512787493909E-2</v>
      </c>
      <c r="M63" s="43">
        <f t="shared" si="10"/>
        <v>0.73836757163597355</v>
      </c>
      <c r="N63" s="6">
        <f t="shared" si="11"/>
        <v>6.6380210903575054E-8</v>
      </c>
      <c r="O63" s="4">
        <f>SUM($N$54:N63)*0.1+$O$30</f>
        <v>-2.0366809894548213E-5</v>
      </c>
      <c r="P63" s="4">
        <f>-SUM(O63:$O$234)</f>
        <v>2.7799895377526827E-3</v>
      </c>
      <c r="Q63" s="6">
        <f t="shared" si="12"/>
        <v>-1.8237813055620796E-7</v>
      </c>
      <c r="R63" s="4">
        <f>SUM($Q$54:Q63)*0.1+$O$8</f>
        <v>1.709088109347219E-4</v>
      </c>
      <c r="S63" s="4">
        <f>-SUM(R63:$R$234)</f>
        <v>-2.7409610330439576E-2</v>
      </c>
      <c r="T63">
        <f t="shared" si="13"/>
        <v>1.7211806587456526E-4</v>
      </c>
      <c r="U63">
        <f t="shared" si="14"/>
        <v>2.7550228316595753E-2</v>
      </c>
      <c r="X63" s="1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"/>
    </row>
    <row r="64" spans="1:40" x14ac:dyDescent="0.3">
      <c r="A64" s="8"/>
      <c r="B64">
        <f t="shared" si="15"/>
        <v>0.99999999999999989</v>
      </c>
      <c r="C64">
        <f t="shared" si="0"/>
        <v>0</v>
      </c>
      <c r="D64">
        <f t="shared" si="1"/>
        <v>-604.78878374920225</v>
      </c>
      <c r="E64">
        <f t="shared" si="2"/>
        <v>-220.12511530276873</v>
      </c>
      <c r="F64">
        <f t="shared" si="3"/>
        <v>36287.327024952137</v>
      </c>
      <c r="G64">
        <f t="shared" si="4"/>
        <v>-220.12511530276871</v>
      </c>
      <c r="H64">
        <f t="shared" si="16"/>
        <v>604.78878374920214</v>
      </c>
      <c r="I64">
        <f t="shared" si="6"/>
        <v>643.60278070864206</v>
      </c>
      <c r="J64" s="43">
        <f t="shared" si="7"/>
        <v>643.60278070864217</v>
      </c>
      <c r="K64">
        <f t="shared" si="8"/>
        <v>0.81946051149975629</v>
      </c>
      <c r="L64">
        <f t="shared" si="9"/>
        <v>2.0486512787493909E-2</v>
      </c>
      <c r="M64" s="43">
        <f t="shared" si="10"/>
        <v>0.82022839595201691</v>
      </c>
      <c r="N64" s="6">
        <f t="shared" si="11"/>
        <v>7.3755789892861166E-8</v>
      </c>
      <c r="O64" s="4">
        <f>SUM($N$54:N64)*0.1+$O$30</f>
        <v>-2.0359434315558926E-5</v>
      </c>
      <c r="P64" s="4">
        <f>-SUM(O64:$O$234)</f>
        <v>2.7596227278581346E-3</v>
      </c>
      <c r="Q64" s="6">
        <f t="shared" si="12"/>
        <v>-2.026423672846755E-7</v>
      </c>
      <c r="R64" s="4">
        <f>SUM($Q$54:Q64)*0.1+$O$8</f>
        <v>1.7088854669799344E-4</v>
      </c>
      <c r="S64" s="4">
        <f>-SUM(R64:$R$234)</f>
        <v>-2.7238701519504849E-2</v>
      </c>
      <c r="T64">
        <f t="shared" si="13"/>
        <v>1.7209707132372079E-4</v>
      </c>
      <c r="U64">
        <f t="shared" si="14"/>
        <v>2.7378136862627942E-2</v>
      </c>
      <c r="X64" s="1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"/>
    </row>
    <row r="65" spans="1:40" x14ac:dyDescent="0.3">
      <c r="A65" s="8"/>
      <c r="B65">
        <f t="shared" si="15"/>
        <v>1.0999999999999999</v>
      </c>
      <c r="C65">
        <f t="shared" si="0"/>
        <v>0</v>
      </c>
      <c r="D65">
        <f t="shared" si="1"/>
        <v>-604.78878374920225</v>
      </c>
      <c r="E65">
        <f t="shared" si="2"/>
        <v>-220.12511530276873</v>
      </c>
      <c r="F65">
        <f t="shared" si="3"/>
        <v>36287.327024952137</v>
      </c>
      <c r="G65">
        <f t="shared" si="4"/>
        <v>-242.13762683304557</v>
      </c>
      <c r="H65">
        <f t="shared" si="5"/>
        <v>665.26766212412235</v>
      </c>
      <c r="I65">
        <f t="shared" si="6"/>
        <v>707.96305877950624</v>
      </c>
      <c r="J65" s="43">
        <f t="shared" si="7"/>
        <v>643.60278070864217</v>
      </c>
      <c r="K65">
        <f t="shared" si="8"/>
        <v>0.90140656264973185</v>
      </c>
      <c r="L65">
        <f t="shared" si="9"/>
        <v>2.0486512787493909E-2</v>
      </c>
      <c r="M65" s="43">
        <f t="shared" si="10"/>
        <v>0.90210469614484401</v>
      </c>
      <c r="N65" s="6">
        <f t="shared" si="11"/>
        <v>8.1131368882147279E-8</v>
      </c>
      <c r="O65" s="4">
        <f>SUM($N$54:N65)*0.1+$O$30</f>
        <v>-2.0351321178670714E-5</v>
      </c>
      <c r="P65" s="4">
        <f>-SUM(O65:$O$234)</f>
        <v>2.7392632935425753E-3</v>
      </c>
      <c r="Q65" s="6">
        <f t="shared" si="12"/>
        <v>-2.2290660401314306E-7</v>
      </c>
      <c r="R65" s="4">
        <f>SUM($Q$54:Q65)*0.1+$O$8</f>
        <v>1.7086625603759213E-4</v>
      </c>
      <c r="S65" s="4">
        <f>-SUM(R65:$R$234)</f>
        <v>-2.7067812972806856E-2</v>
      </c>
      <c r="T65">
        <f t="shared" si="13"/>
        <v>1.7207397748067953E-4</v>
      </c>
      <c r="U65">
        <f t="shared" si="14"/>
        <v>2.7206066649227353E-2</v>
      </c>
      <c r="X65" s="1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"/>
    </row>
    <row r="66" spans="1:40" x14ac:dyDescent="0.3">
      <c r="A66" s="8"/>
      <c r="B66">
        <f t="shared" si="15"/>
        <v>1.2</v>
      </c>
      <c r="C66">
        <f t="shared" si="0"/>
        <v>0</v>
      </c>
      <c r="D66">
        <f t="shared" si="1"/>
        <v>-604.78878374920225</v>
      </c>
      <c r="E66">
        <f t="shared" si="2"/>
        <v>-220.12511530276873</v>
      </c>
      <c r="F66">
        <f t="shared" si="3"/>
        <v>36287.327024952137</v>
      </c>
      <c r="G66">
        <f t="shared" si="4"/>
        <v>-264.15013836332247</v>
      </c>
      <c r="H66">
        <f>IF(B66&lt;$B$41,-$B$13*B66,IF(AND($B$41&lt;=B66,B66&lt;=$B$41+$G$8),-$B$13*B66+(-B66+B53)*#REF!,-$B$13*B66+(-B66+$B$41)*$B$16+(-B66+$B$41+$G$8)*$B$10))</f>
        <v>725.74654049904268</v>
      </c>
      <c r="I66">
        <f t="shared" si="6"/>
        <v>772.32333685037065</v>
      </c>
      <c r="J66" s="43">
        <f t="shared" si="7"/>
        <v>643.60278070864217</v>
      </c>
      <c r="K66">
        <f t="shared" si="8"/>
        <v>0.98335261379970773</v>
      </c>
      <c r="L66">
        <f t="shared" si="9"/>
        <v>2.0486512787493909E-2</v>
      </c>
      <c r="M66" s="43">
        <f t="shared" si="10"/>
        <v>0.98399260906029851</v>
      </c>
      <c r="N66" s="6">
        <f t="shared" si="11"/>
        <v>8.8506947871433405E-8</v>
      </c>
      <c r="O66" s="4">
        <f>SUM($N$54:N66)*0.1+$O$30</f>
        <v>-2.0342470483883568E-5</v>
      </c>
      <c r="P66" s="4">
        <f>-SUM(O66:$O$234)</f>
        <v>2.7189119723639047E-3</v>
      </c>
      <c r="Q66" s="6">
        <f t="shared" si="12"/>
        <v>-2.4317084074161065E-7</v>
      </c>
      <c r="R66" s="4">
        <f>SUM($Q$54:Q66)*0.1+$O$8</f>
        <v>1.7084193895351796E-4</v>
      </c>
      <c r="S66" s="4">
        <f>-SUM(R66:$R$234)</f>
        <v>-2.6896946716769263E-2</v>
      </c>
      <c r="T66">
        <f t="shared" si="13"/>
        <v>1.7204878439205909E-4</v>
      </c>
      <c r="U66">
        <f t="shared" si="14"/>
        <v>2.7034019771358248E-2</v>
      </c>
      <c r="X66" s="1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"/>
    </row>
    <row r="67" spans="1:40" x14ac:dyDescent="0.3">
      <c r="A67" s="8"/>
      <c r="B67">
        <f t="shared" si="15"/>
        <v>1.3</v>
      </c>
      <c r="C67">
        <f t="shared" si="0"/>
        <v>0</v>
      </c>
      <c r="D67">
        <f t="shared" si="1"/>
        <v>-604.78878374920225</v>
      </c>
      <c r="E67">
        <f t="shared" si="2"/>
        <v>-220.12511530276873</v>
      </c>
      <c r="F67">
        <f t="shared" si="3"/>
        <v>36287.327024952137</v>
      </c>
      <c r="G67">
        <f t="shared" si="4"/>
        <v>-286.16264989359934</v>
      </c>
      <c r="H67">
        <f>IF(B67&lt;$B$41,-$B$13*B67,IF(AND($B$41&lt;=B67,B67&lt;=$B$41+$G$8),-$B$13*B67+(-B67+B54)*#REF!,-$B$13*B67+(-B67+$B$41)*$B$16+(-B67+$B$41+$G$8)*$B$10))</f>
        <v>786.22541887396301</v>
      </c>
      <c r="I67">
        <f t="shared" si="6"/>
        <v>836.68361492123483</v>
      </c>
      <c r="J67" s="43">
        <f t="shared" si="7"/>
        <v>643.60278070864217</v>
      </c>
      <c r="K67">
        <f t="shared" si="8"/>
        <v>1.0652986649496834</v>
      </c>
      <c r="L67">
        <f t="shared" si="9"/>
        <v>2.0486512787493909E-2</v>
      </c>
      <c r="M67" s="43">
        <f t="shared" si="10"/>
        <v>1.0658894582282696</v>
      </c>
      <c r="N67" s="6">
        <f t="shared" si="11"/>
        <v>9.5882526860719518E-8</v>
      </c>
      <c r="O67" s="4">
        <f>SUM($N$54:N67)*0.1+$O$30</f>
        <v>-2.0332882231197498E-5</v>
      </c>
      <c r="P67" s="4">
        <f>-SUM(O67:$O$234)</f>
        <v>2.6985695018800215E-3</v>
      </c>
      <c r="Q67" s="6">
        <f t="shared" si="12"/>
        <v>-2.6343507747007821E-7</v>
      </c>
      <c r="R67" s="4">
        <f>SUM($Q$54:Q67)*0.1+$O$8</f>
        <v>1.7081559544577095E-4</v>
      </c>
      <c r="S67" s="4">
        <f>-SUM(R67:$R$234)</f>
        <v>-2.6726104777815746E-2</v>
      </c>
      <c r="T67">
        <f t="shared" si="13"/>
        <v>1.7202149210875084E-4</v>
      </c>
      <c r="U67">
        <f t="shared" si="14"/>
        <v>2.6861998323863819E-2</v>
      </c>
      <c r="X67" s="1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"/>
    </row>
    <row r="68" spans="1:40" x14ac:dyDescent="0.3">
      <c r="A68" s="8"/>
      <c r="B68">
        <f t="shared" si="15"/>
        <v>1.4000000000000001</v>
      </c>
      <c r="C68">
        <f t="shared" si="0"/>
        <v>0</v>
      </c>
      <c r="D68">
        <f t="shared" si="1"/>
        <v>-604.78878374920225</v>
      </c>
      <c r="E68">
        <f t="shared" si="2"/>
        <v>-220.12511530276873</v>
      </c>
      <c r="F68">
        <f t="shared" si="3"/>
        <v>36287.327024952137</v>
      </c>
      <c r="G68">
        <f t="shared" si="4"/>
        <v>-308.17516142387626</v>
      </c>
      <c r="H68">
        <f>IF(B68&lt;$B$41,-$B$13*B68,IF(AND($B$41&lt;=B68,B68&lt;=$B$41+$G$8),-$B$13*B68+(-B68+B55)*#REF!,-$B$13*B68+(-B68+$B$41)*$B$16+(-B68+$B$41+$G$8)*$B$10))</f>
        <v>846.70429724888322</v>
      </c>
      <c r="I68">
        <f t="shared" si="6"/>
        <v>901.04389299209913</v>
      </c>
      <c r="J68" s="43">
        <f t="shared" si="7"/>
        <v>643.60278070864217</v>
      </c>
      <c r="K68">
        <f t="shared" si="8"/>
        <v>1.1472447160996591</v>
      </c>
      <c r="L68">
        <f t="shared" si="9"/>
        <v>2.0486512787493909E-2</v>
      </c>
      <c r="M68" s="43">
        <f t="shared" si="10"/>
        <v>1.1477933308035744</v>
      </c>
      <c r="N68" s="6">
        <f t="shared" si="11"/>
        <v>1.0325810585000566E-7</v>
      </c>
      <c r="O68" s="4">
        <f>SUM($N$54:N68)*0.1+$O$30</f>
        <v>-2.0322556420612496E-5</v>
      </c>
      <c r="P68" s="4">
        <f>-SUM(O68:$O$234)</f>
        <v>2.6782366196488241E-3</v>
      </c>
      <c r="Q68" s="6">
        <f t="shared" si="12"/>
        <v>-2.8369931419854577E-7</v>
      </c>
      <c r="R68" s="4">
        <f>SUM($Q$54:Q68)*0.1+$O$8</f>
        <v>1.7078722551435111E-4</v>
      </c>
      <c r="S68" s="4">
        <f>-SUM(R68:$R$234)</f>
        <v>-2.655528918236998E-2</v>
      </c>
      <c r="T68">
        <f t="shared" si="13"/>
        <v>1.7199210068592917E-4</v>
      </c>
      <c r="U68">
        <f t="shared" si="14"/>
        <v>2.6690004401463182E-2</v>
      </c>
      <c r="X68" s="1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"/>
    </row>
    <row r="69" spans="1:40" x14ac:dyDescent="0.3">
      <c r="A69" s="8"/>
      <c r="B69">
        <f t="shared" si="15"/>
        <v>1.5000000000000002</v>
      </c>
      <c r="C69">
        <f t="shared" si="0"/>
        <v>0</v>
      </c>
      <c r="D69">
        <f t="shared" si="1"/>
        <v>-604.78878374920225</v>
      </c>
      <c r="E69">
        <f t="shared" si="2"/>
        <v>-220.12511530276873</v>
      </c>
      <c r="F69">
        <f t="shared" si="3"/>
        <v>36287.327024952137</v>
      </c>
      <c r="G69">
        <f t="shared" si="4"/>
        <v>-330.18767295415313</v>
      </c>
      <c r="H69">
        <f>IF(B69&lt;$B$41,-$B$13*B69,IF(AND($B$41&lt;=B69,B69&lt;=$B$41+$G$8),-$B$13*B69+(-B69+B56)*#REF!,-$B$13*B69+(-B69+$B$41)*$B$16+(-B69+$B$41+$G$8)*$B$10))</f>
        <v>907.18317562380355</v>
      </c>
      <c r="I69">
        <f t="shared" si="6"/>
        <v>965.40417106296343</v>
      </c>
      <c r="J69" s="43">
        <f t="shared" si="7"/>
        <v>643.60278070864217</v>
      </c>
      <c r="K69">
        <f t="shared" si="8"/>
        <v>1.2291907672496347</v>
      </c>
      <c r="L69">
        <f t="shared" si="9"/>
        <v>2.0486512787493909E-2</v>
      </c>
      <c r="M69" s="43">
        <f t="shared" si="10"/>
        <v>1.2297028234131699</v>
      </c>
      <c r="N69" s="6">
        <f t="shared" si="11"/>
        <v>1.1063368483929177E-7</v>
      </c>
      <c r="O69" s="4">
        <f>SUM($N$54:N69)*0.1+$O$30</f>
        <v>-2.0311493052128567E-5</v>
      </c>
      <c r="P69" s="4">
        <f>-SUM(O69:$O$234)</f>
        <v>2.6579140632282108E-3</v>
      </c>
      <c r="Q69" s="6">
        <f t="shared" si="12"/>
        <v>-3.0396355092701334E-7</v>
      </c>
      <c r="R69" s="4">
        <f>SUM($Q$54:Q69)*0.1+$O$8</f>
        <v>1.7075682915925839E-4</v>
      </c>
      <c r="S69" s="4">
        <f>-SUM(R69:$R$234)</f>
        <v>-2.6384501956855624E-2</v>
      </c>
      <c r="T69">
        <f t="shared" si="13"/>
        <v>1.7196061018306147E-4</v>
      </c>
      <c r="U69">
        <f t="shared" si="14"/>
        <v>2.6518040098748336E-2</v>
      </c>
      <c r="X69" s="1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"/>
    </row>
    <row r="70" spans="1:40" x14ac:dyDescent="0.3">
      <c r="A70" s="8"/>
      <c r="B70">
        <f t="shared" si="15"/>
        <v>1.6000000000000003</v>
      </c>
      <c r="C70">
        <f t="shared" si="0"/>
        <v>0</v>
      </c>
      <c r="D70">
        <f t="shared" si="1"/>
        <v>-604.78878374920225</v>
      </c>
      <c r="E70">
        <f t="shared" si="2"/>
        <v>-220.12511530276873</v>
      </c>
      <c r="F70">
        <f t="shared" si="3"/>
        <v>36287.327024952137</v>
      </c>
      <c r="G70">
        <f t="shared" si="4"/>
        <v>-352.20018448443005</v>
      </c>
      <c r="H70">
        <f>IF(B70&lt;$B$41,-$B$13*B70,IF(AND($B$41&lt;=B70,B70&lt;=$B$41+$G$8),-$B$13*B70+(-B70+B57)*#REF!,-$B$13*B70+(-B70+$B$41)*$B$16+(-B70+$B$41+$G$8)*$B$10))</f>
        <v>967.66205399872376</v>
      </c>
      <c r="I70">
        <f t="shared" si="6"/>
        <v>1029.7644491338276</v>
      </c>
      <c r="J70" s="43">
        <f t="shared" si="7"/>
        <v>643.60278070864217</v>
      </c>
      <c r="K70">
        <f t="shared" si="8"/>
        <v>1.3111368183996104</v>
      </c>
      <c r="L70">
        <f t="shared" si="9"/>
        <v>2.0486512787493909E-2</v>
      </c>
      <c r="M70" s="43">
        <f t="shared" si="10"/>
        <v>1.3116168831566744</v>
      </c>
      <c r="N70" s="6">
        <f t="shared" si="11"/>
        <v>1.1800926382857791E-7</v>
      </c>
      <c r="O70" s="4">
        <f>SUM($N$54:N70)*0.1+$O$30</f>
        <v>-2.029969212574571E-5</v>
      </c>
      <c r="P70" s="4">
        <f>-SUM(O70:$O$234)</f>
        <v>2.6376025701760827E-3</v>
      </c>
      <c r="Q70" s="6">
        <f t="shared" si="12"/>
        <v>-3.242277876554809E-7</v>
      </c>
      <c r="R70" s="4">
        <f>SUM($Q$54:Q70)*0.1+$O$8</f>
        <v>1.7072440638049284E-4</v>
      </c>
      <c r="S70" s="4">
        <f>-SUM(R70:$R$234)</f>
        <v>-2.6213745127696367E-2</v>
      </c>
      <c r="T70">
        <f t="shared" si="13"/>
        <v>1.7192702066391927E-4</v>
      </c>
      <c r="U70">
        <f t="shared" si="14"/>
        <v>2.6346107510181169E-2</v>
      </c>
      <c r="X70" s="1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"/>
    </row>
    <row r="71" spans="1:40" x14ac:dyDescent="0.3">
      <c r="A71" s="8"/>
      <c r="B71">
        <f t="shared" si="15"/>
        <v>1.7000000000000004</v>
      </c>
      <c r="C71">
        <f t="shared" si="0"/>
        <v>0</v>
      </c>
      <c r="D71">
        <f t="shared" si="1"/>
        <v>-604.78878374920225</v>
      </c>
      <c r="E71">
        <f t="shared" si="2"/>
        <v>-220.12511530276873</v>
      </c>
      <c r="F71">
        <f t="shared" si="3"/>
        <v>36287.327024952137</v>
      </c>
      <c r="G71">
        <f t="shared" si="4"/>
        <v>-374.21269601470692</v>
      </c>
      <c r="H71">
        <f>IF(B71&lt;$B$41,-$B$13*B71,IF(AND($B$41&lt;=B71,B71&lt;=$B$41+$G$8),-$B$13*B71+(-B71+B58)*#REF!,-$B$13*B71+(-B71+$B$41)*$B$16+(-B71+$B$41+$G$8)*$B$10))</f>
        <v>1028.1409323736441</v>
      </c>
      <c r="I71">
        <f t="shared" si="6"/>
        <v>1094.1247272046919</v>
      </c>
      <c r="J71" s="43">
        <f t="shared" si="7"/>
        <v>643.60278070864217</v>
      </c>
      <c r="K71">
        <f t="shared" si="8"/>
        <v>1.393082869549586</v>
      </c>
      <c r="L71">
        <f t="shared" si="9"/>
        <v>2.0486512787493909E-2</v>
      </c>
      <c r="M71" s="43">
        <f t="shared" si="10"/>
        <v>1.3935347046453797</v>
      </c>
      <c r="N71" s="6">
        <f t="shared" si="11"/>
        <v>1.2538484281786401E-7</v>
      </c>
      <c r="O71" s="4">
        <f>SUM($N$54:N71)*0.1+$O$30</f>
        <v>-2.0287153641463925E-5</v>
      </c>
      <c r="P71" s="4">
        <f>-SUM(O71:$O$234)</f>
        <v>2.6173028780503375E-3</v>
      </c>
      <c r="Q71" s="6">
        <f t="shared" si="12"/>
        <v>-3.4449202438394851E-7</v>
      </c>
      <c r="R71" s="4">
        <f>SUM($Q$54:Q71)*0.1+$O$8</f>
        <v>1.7068995717805445E-4</v>
      </c>
      <c r="S71" s="4">
        <f>-SUM(R71:$R$234)</f>
        <v>-2.6043020721315872E-2</v>
      </c>
      <c r="T71">
        <f t="shared" si="13"/>
        <v>1.718913321965899E-4</v>
      </c>
      <c r="U71">
        <f t="shared" si="14"/>
        <v>2.6174208730090361E-2</v>
      </c>
      <c r="X71" s="1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"/>
    </row>
    <row r="72" spans="1:40" x14ac:dyDescent="0.3">
      <c r="A72" s="8"/>
      <c r="B72">
        <f t="shared" si="15"/>
        <v>1.8000000000000005</v>
      </c>
      <c r="C72">
        <f t="shared" si="0"/>
        <v>0</v>
      </c>
      <c r="D72">
        <f t="shared" si="1"/>
        <v>-604.78878374920225</v>
      </c>
      <c r="E72">
        <f t="shared" si="2"/>
        <v>-220.12511530276873</v>
      </c>
      <c r="F72">
        <f t="shared" si="3"/>
        <v>36287.327024952137</v>
      </c>
      <c r="G72">
        <f t="shared" si="4"/>
        <v>-396.22520754498385</v>
      </c>
      <c r="H72">
        <f>IF(B72&lt;$B$41,-$B$13*B72,IF(AND($B$41&lt;=B72,B72&lt;=$B$41+$G$8),-$B$13*B72+(-B72+B59)*#REF!,-$B$13*B72+(-B72+$B$41)*$B$16+(-B72+$B$41+$G$8)*$B$10))</f>
        <v>1088.6198107485643</v>
      </c>
      <c r="I72">
        <f t="shared" si="6"/>
        <v>1158.4850052755562</v>
      </c>
      <c r="J72" s="43">
        <f t="shared" si="7"/>
        <v>643.60278070864217</v>
      </c>
      <c r="K72">
        <f t="shared" si="8"/>
        <v>1.4750289206995619</v>
      </c>
      <c r="L72">
        <f t="shared" si="9"/>
        <v>2.0486512787493909E-2</v>
      </c>
      <c r="M72" s="43">
        <f t="shared" si="10"/>
        <v>1.4754556613191367</v>
      </c>
      <c r="N72" s="6">
        <f t="shared" si="11"/>
        <v>1.3276042180715016E-7</v>
      </c>
      <c r="O72" s="4">
        <f>SUM($N$54:N72)*0.1+$O$30</f>
        <v>-2.0273877599283209E-5</v>
      </c>
      <c r="P72" s="4">
        <f>-SUM(O72:$O$234)</f>
        <v>2.5970157244088734E-3</v>
      </c>
      <c r="Q72" s="6">
        <f t="shared" si="12"/>
        <v>-3.6475626111241602E-7</v>
      </c>
      <c r="R72" s="4">
        <f>SUM($Q$54:Q72)*0.1+$O$8</f>
        <v>1.7065348155194323E-4</v>
      </c>
      <c r="S72" s="4">
        <f>-SUM(R72:$R$234)</f>
        <v>-2.5872330764137818E-2</v>
      </c>
      <c r="T72">
        <f t="shared" si="13"/>
        <v>1.7185354485348898E-4</v>
      </c>
      <c r="U72">
        <f t="shared" si="14"/>
        <v>2.6002345852668352E-2</v>
      </c>
      <c r="X72" s="1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"/>
    </row>
    <row r="73" spans="1:40" x14ac:dyDescent="0.3">
      <c r="A73" s="8"/>
      <c r="B73">
        <f t="shared" si="15"/>
        <v>1.9000000000000006</v>
      </c>
      <c r="C73">
        <f t="shared" si="0"/>
        <v>0</v>
      </c>
      <c r="D73">
        <f t="shared" si="1"/>
        <v>-604.78878374920225</v>
      </c>
      <c r="E73">
        <f t="shared" si="2"/>
        <v>-220.12511530276873</v>
      </c>
      <c r="F73">
        <f t="shared" si="3"/>
        <v>36287.327024952137</v>
      </c>
      <c r="G73">
        <f t="shared" si="4"/>
        <v>-418.23771907526071</v>
      </c>
      <c r="H73">
        <f>IF(B73&lt;$B$41,-$B$13*B73,IF(AND($B$41&lt;=B73,B73&lt;=$B$41+$G$8),-$B$13*B73+(-B73+B60)*#REF!,-$B$13*B73+(-B73+$B$41)*$B$16+(-B73+$B$41+$G$8)*$B$10))</f>
        <v>1149.0986891234845</v>
      </c>
      <c r="I73">
        <f t="shared" si="6"/>
        <v>1222.8452833464203</v>
      </c>
      <c r="J73" s="43">
        <f t="shared" si="7"/>
        <v>643.60278070864217</v>
      </c>
      <c r="K73">
        <f t="shared" si="8"/>
        <v>1.5569749718495374</v>
      </c>
      <c r="L73">
        <f t="shared" si="9"/>
        <v>2.0486512787493909E-2</v>
      </c>
      <c r="M73" s="43">
        <f t="shared" si="10"/>
        <v>1.5573792584288657</v>
      </c>
      <c r="N73" s="6">
        <f t="shared" si="11"/>
        <v>1.4013600079643626E-7</v>
      </c>
      <c r="O73" s="4">
        <f>SUM($N$54:N73)*0.1+$O$30</f>
        <v>-2.0259863999203566E-5</v>
      </c>
      <c r="P73" s="4">
        <f>-SUM(O73:$O$234)</f>
        <v>2.5767418468095899E-3</v>
      </c>
      <c r="Q73" s="6">
        <f t="shared" si="12"/>
        <v>-3.8502049784088359E-7</v>
      </c>
      <c r="R73" s="4">
        <f>SUM($Q$54:Q73)*0.1+$O$8</f>
        <v>1.7061497950215913E-4</v>
      </c>
      <c r="S73" s="4">
        <f>-SUM(R73:$R$234)</f>
        <v>-2.5701677282585881E-2</v>
      </c>
      <c r="T73">
        <f t="shared" si="13"/>
        <v>1.7181365871137371E-4</v>
      </c>
      <c r="U73">
        <f t="shared" si="14"/>
        <v>2.5830520971968234E-2</v>
      </c>
      <c r="X73" s="1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"/>
    </row>
    <row r="74" spans="1:40" x14ac:dyDescent="0.3">
      <c r="A74" s="8"/>
      <c r="B74">
        <f t="shared" si="15"/>
        <v>2.0000000000000004</v>
      </c>
      <c r="C74">
        <f t="shared" si="0"/>
        <v>0</v>
      </c>
      <c r="D74">
        <f t="shared" si="1"/>
        <v>-604.78878374920225</v>
      </c>
      <c r="E74">
        <f t="shared" si="2"/>
        <v>-220.12511530276873</v>
      </c>
      <c r="F74">
        <f t="shared" si="3"/>
        <v>36287.327024952137</v>
      </c>
      <c r="G74">
        <f t="shared" si="4"/>
        <v>-440.25023060553758</v>
      </c>
      <c r="H74">
        <f>IF(B74&lt;$B$41,-$B$13*B74,IF(AND($B$41&lt;=B74,B74&lt;=$B$41+$G$8),-$B$13*B74+(-B74+B61)*#REF!,-$B$13*B74+(-B74+$B$41)*$B$16+(-B74+$B$41+$G$8)*$B$10))</f>
        <v>1209.5775674984047</v>
      </c>
      <c r="I74">
        <f t="shared" si="6"/>
        <v>1287.2055614172846</v>
      </c>
      <c r="J74" s="43">
        <f t="shared" si="7"/>
        <v>643.60278070864217</v>
      </c>
      <c r="K74">
        <f t="shared" si="8"/>
        <v>1.638921022999513</v>
      </c>
      <c r="L74">
        <f t="shared" si="9"/>
        <v>2.0486512787493909E-2</v>
      </c>
      <c r="M74" s="43">
        <f t="shared" si="10"/>
        <v>1.6393051001105152</v>
      </c>
      <c r="N74" s="6">
        <f t="shared" si="11"/>
        <v>1.4751157978572239E-7</v>
      </c>
      <c r="O74" s="4">
        <f>SUM($N$54:N74)*0.1+$O$30</f>
        <v>-2.0245112841224991E-5</v>
      </c>
      <c r="P74" s="4">
        <f>-SUM(O74:$O$234)</f>
        <v>2.5564819828103871E-3</v>
      </c>
      <c r="Q74" s="6">
        <f t="shared" si="12"/>
        <v>-4.0528473456935115E-7</v>
      </c>
      <c r="R74" s="4">
        <f>SUM($Q$54:Q74)*0.1+$O$8</f>
        <v>1.705744510287022E-4</v>
      </c>
      <c r="S74" s="4">
        <f>-SUM(R74:$R$234)</f>
        <v>-2.5531062303083722E-2</v>
      </c>
      <c r="T74">
        <f t="shared" si="13"/>
        <v>1.7177167385135729E-4</v>
      </c>
      <c r="U74">
        <f t="shared" si="14"/>
        <v>2.5658736181900635E-2</v>
      </c>
      <c r="X74" s="1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"/>
    </row>
    <row r="75" spans="1:40" x14ac:dyDescent="0.3">
      <c r="A75" s="8"/>
      <c r="B75">
        <f t="shared" si="15"/>
        <v>2.1000000000000005</v>
      </c>
      <c r="C75">
        <f t="shared" si="0"/>
        <v>0</v>
      </c>
      <c r="D75">
        <f t="shared" si="1"/>
        <v>-604.78878374920225</v>
      </c>
      <c r="E75">
        <f t="shared" si="2"/>
        <v>-220.12511530276873</v>
      </c>
      <c r="F75">
        <f t="shared" si="3"/>
        <v>36287.327024952137</v>
      </c>
      <c r="G75">
        <f t="shared" si="4"/>
        <v>-462.26274213581445</v>
      </c>
      <c r="H75">
        <f>IF(B75&lt;$B$41,-$B$13*B75,IF(AND($B$41&lt;=B75,B75&lt;=$B$41+$G$8),-$B$13*B75+(-B75+B62)*#REF!,-$B$13*B75+(-B75+$B$41)*$B$16+(-B75+$B$41+$G$8)*$B$10))</f>
        <v>1270.0564458733249</v>
      </c>
      <c r="I75">
        <f t="shared" si="6"/>
        <v>1351.5658394881489</v>
      </c>
      <c r="J75" s="43">
        <f t="shared" si="7"/>
        <v>643.60278070864217</v>
      </c>
      <c r="K75">
        <f t="shared" si="8"/>
        <v>1.7208670741494887</v>
      </c>
      <c r="L75">
        <f t="shared" si="9"/>
        <v>2.0486512787493909E-2</v>
      </c>
      <c r="M75" s="43">
        <f t="shared" si="10"/>
        <v>1.7212328658581901</v>
      </c>
      <c r="N75" s="6">
        <f t="shared" si="11"/>
        <v>1.5488715877500848E-7</v>
      </c>
      <c r="O75" s="4">
        <f>SUM($N$54:N75)*0.1+$O$30</f>
        <v>-2.0229624125347492E-5</v>
      </c>
      <c r="P75" s="4">
        <f>-SUM(O75:$O$234)</f>
        <v>2.5362368699691617E-3</v>
      </c>
      <c r="Q75" s="6">
        <f t="shared" si="12"/>
        <v>-4.2554897129781871E-7</v>
      </c>
      <c r="R75" s="4">
        <f>SUM($Q$54:Q75)*0.1+$O$8</f>
        <v>1.705318961315724E-4</v>
      </c>
      <c r="S75" s="4">
        <f>-SUM(R75:$R$234)</f>
        <v>-2.5360487852055014E-2</v>
      </c>
      <c r="T75">
        <f t="shared" si="13"/>
        <v>1.7172759035892352E-4</v>
      </c>
      <c r="U75">
        <f t="shared" si="14"/>
        <v>2.5486993576230622E-2</v>
      </c>
      <c r="X75" s="1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"/>
    </row>
    <row r="76" spans="1:40" x14ac:dyDescent="0.3">
      <c r="A76" s="8"/>
      <c r="B76">
        <f t="shared" si="15"/>
        <v>2.2000000000000006</v>
      </c>
      <c r="C76">
        <f t="shared" si="0"/>
        <v>0</v>
      </c>
      <c r="D76">
        <f t="shared" si="1"/>
        <v>-604.78878374920225</v>
      </c>
      <c r="E76">
        <f t="shared" si="2"/>
        <v>-220.12511530276873</v>
      </c>
      <c r="F76">
        <f t="shared" si="3"/>
        <v>36287.327024952137</v>
      </c>
      <c r="G76">
        <f t="shared" si="4"/>
        <v>-484.27525366609137</v>
      </c>
      <c r="H76">
        <f>IF(B76&lt;$B$41,-$B$13*B76,IF(AND($B$41&lt;=B76,B76&lt;=$B$41+$G$8),-$B$13*B76+(-B76+B63)*#REF!,-$B$13*B76+(-B76+$B$41)*$B$16+(-B76+$B$41+$G$8)*$B$10))</f>
        <v>1330.5353242482454</v>
      </c>
      <c r="I76">
        <f t="shared" si="6"/>
        <v>1415.9261175590132</v>
      </c>
      <c r="J76" s="43">
        <f t="shared" si="7"/>
        <v>643.60278070864217</v>
      </c>
      <c r="K76">
        <f t="shared" si="8"/>
        <v>1.8028131252994646</v>
      </c>
      <c r="L76">
        <f t="shared" si="9"/>
        <v>2.0486512787493909E-2</v>
      </c>
      <c r="M76" s="43">
        <f t="shared" si="10"/>
        <v>1.8031622934086102</v>
      </c>
      <c r="N76" s="6">
        <f t="shared" si="11"/>
        <v>1.6226273776429464E-7</v>
      </c>
      <c r="O76" s="4">
        <f>SUM($N$54:N76)*0.1+$O$30</f>
        <v>-2.0213397851571062E-5</v>
      </c>
      <c r="P76" s="4">
        <f>-SUM(O76:$O$234)</f>
        <v>2.5160072458438147E-3</v>
      </c>
      <c r="Q76" s="6">
        <f t="shared" si="12"/>
        <v>-4.4581320802628633E-7</v>
      </c>
      <c r="R76" s="4">
        <f>SUM($Q$54:Q76)*0.1+$O$8</f>
        <v>1.7048731481076977E-4</v>
      </c>
      <c r="S76" s="4">
        <f>-SUM(R76:$R$234)</f>
        <v>-2.5189955955923448E-2</v>
      </c>
      <c r="T76">
        <f t="shared" si="13"/>
        <v>1.7168140832394291E-4</v>
      </c>
      <c r="U76">
        <f t="shared" si="14"/>
        <v>2.5315295248574562E-2</v>
      </c>
      <c r="X76" s="1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"/>
    </row>
    <row r="77" spans="1:40" x14ac:dyDescent="0.3">
      <c r="A77" s="8"/>
      <c r="B77">
        <f t="shared" si="15"/>
        <v>2.3000000000000007</v>
      </c>
      <c r="C77">
        <f t="shared" si="0"/>
        <v>0</v>
      </c>
      <c r="D77">
        <f t="shared" si="1"/>
        <v>-604.78878374920225</v>
      </c>
      <c r="E77">
        <f t="shared" si="2"/>
        <v>-220.12511530276873</v>
      </c>
      <c r="F77">
        <f t="shared" si="3"/>
        <v>36287.327024952137</v>
      </c>
      <c r="G77">
        <f t="shared" si="4"/>
        <v>-506.28776519636824</v>
      </c>
      <c r="H77">
        <f>IF(B77&lt;$B$41,-$B$13*B77,IF(AND($B$41&lt;=B77,B77&lt;=$B$41+$G$8),-$B$13*B77+(-B77+B64)*#REF!,-$B$13*B77+(-B77+$B$41)*$B$16+(-B77+$B$41+$G$8)*$B$10))</f>
        <v>1391.0142026231656</v>
      </c>
      <c r="I77">
        <f t="shared" si="6"/>
        <v>1480.2863956298775</v>
      </c>
      <c r="J77" s="43">
        <f t="shared" si="7"/>
        <v>643.60278070864217</v>
      </c>
      <c r="K77">
        <f t="shared" si="8"/>
        <v>1.8847591764494402</v>
      </c>
      <c r="L77">
        <f t="shared" si="9"/>
        <v>2.0486512787493909E-2</v>
      </c>
      <c r="M77" s="43">
        <f t="shared" si="10"/>
        <v>1.8850931660872756</v>
      </c>
      <c r="N77" s="6">
        <f t="shared" si="11"/>
        <v>1.6963831675358074E-7</v>
      </c>
      <c r="O77" s="4">
        <f>SUM($N$54:N77)*0.1+$O$30</f>
        <v>-2.0196434019895704E-5</v>
      </c>
      <c r="P77" s="4">
        <f>-SUM(O77:$O$234)</f>
        <v>2.4957938479922438E-3</v>
      </c>
      <c r="Q77" s="6">
        <f t="shared" si="12"/>
        <v>-4.6607744475475389E-7</v>
      </c>
      <c r="R77" s="4">
        <f>SUM($Q$54:Q77)*0.1+$O$8</f>
        <v>1.704407070662943E-4</v>
      </c>
      <c r="S77" s="4">
        <f>-SUM(R77:$R$234)</f>
        <v>-2.5019468641112676E-2</v>
      </c>
      <c r="T77">
        <f t="shared" si="13"/>
        <v>1.7163312784068915E-4</v>
      </c>
      <c r="U77">
        <f t="shared" si="14"/>
        <v>2.5143643292396919E-2</v>
      </c>
      <c r="X77" s="1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"/>
    </row>
    <row r="78" spans="1:40" x14ac:dyDescent="0.3">
      <c r="A78" s="8"/>
      <c r="B78">
        <f t="shared" si="15"/>
        <v>2.4000000000000008</v>
      </c>
      <c r="C78">
        <f t="shared" si="0"/>
        <v>0</v>
      </c>
      <c r="D78">
        <f t="shared" si="1"/>
        <v>-604.78878374920225</v>
      </c>
      <c r="E78">
        <f t="shared" si="2"/>
        <v>-220.12511530276873</v>
      </c>
      <c r="F78">
        <f t="shared" si="3"/>
        <v>36287.327024952137</v>
      </c>
      <c r="G78">
        <f t="shared" si="4"/>
        <v>-528.30027672664517</v>
      </c>
      <c r="H78">
        <f t="shared" si="5"/>
        <v>1451.4930809980858</v>
      </c>
      <c r="I78">
        <f t="shared" si="6"/>
        <v>1544.6466737007418</v>
      </c>
      <c r="J78" s="43">
        <f t="shared" si="7"/>
        <v>643.60278070864217</v>
      </c>
      <c r="K78">
        <f t="shared" si="8"/>
        <v>1.9667052275994161</v>
      </c>
      <c r="L78">
        <f t="shared" si="9"/>
        <v>2.0486512787493909E-2</v>
      </c>
      <c r="M78" s="43">
        <f t="shared" si="10"/>
        <v>1.9670253033160117</v>
      </c>
      <c r="N78" s="6">
        <f t="shared" si="11"/>
        <v>1.7701389574286689E-7</v>
      </c>
      <c r="O78" s="4">
        <f>SUM($N$54:N78)*0.1+$O$30</f>
        <v>-2.0178732630321419E-5</v>
      </c>
      <c r="P78" s="4">
        <f>-SUM(O78:$O$234)</f>
        <v>2.4755974139723481E-3</v>
      </c>
      <c r="Q78" s="6">
        <f t="shared" si="12"/>
        <v>-4.863416814832214E-7</v>
      </c>
      <c r="R78" s="4">
        <f>SUM($Q$54:Q78)*0.1+$O$8</f>
        <v>1.7039207289814599E-4</v>
      </c>
      <c r="S78" s="4">
        <f>-SUM(R78:$R$234)</f>
        <v>-2.4849027934046381E-2</v>
      </c>
      <c r="T78">
        <f t="shared" si="13"/>
        <v>1.7158274900785654E-4</v>
      </c>
      <c r="U78">
        <f t="shared" si="14"/>
        <v>2.4972039801007123E-2</v>
      </c>
      <c r="X78" s="1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"/>
    </row>
    <row r="79" spans="1:40" x14ac:dyDescent="0.3">
      <c r="A79" s="8"/>
      <c r="B79">
        <f t="shared" si="15"/>
        <v>2.5000000000000009</v>
      </c>
      <c r="C79">
        <f t="shared" si="0"/>
        <v>0</v>
      </c>
      <c r="D79">
        <f t="shared" si="1"/>
        <v>-604.78878374920225</v>
      </c>
      <c r="E79">
        <f t="shared" si="2"/>
        <v>-220.12511530276873</v>
      </c>
      <c r="F79">
        <f t="shared" si="3"/>
        <v>36287.327024952137</v>
      </c>
      <c r="G79">
        <f t="shared" si="4"/>
        <v>-550.31278825692198</v>
      </c>
      <c r="H79">
        <f t="shared" si="5"/>
        <v>1511.9719593730063</v>
      </c>
      <c r="I79">
        <f t="shared" si="6"/>
        <v>1609.0069517716061</v>
      </c>
      <c r="J79" s="43">
        <f t="shared" si="7"/>
        <v>643.60278070864217</v>
      </c>
      <c r="K79">
        <f t="shared" si="8"/>
        <v>2.0486512787493916</v>
      </c>
      <c r="L79">
        <f t="shared" si="9"/>
        <v>2.0486512787493909E-2</v>
      </c>
      <c r="M79" s="43">
        <f t="shared" si="10"/>
        <v>2.0489585533973336</v>
      </c>
      <c r="N79" s="6">
        <f t="shared" si="11"/>
        <v>1.8438947473215299E-7</v>
      </c>
      <c r="O79" s="4">
        <f>SUM($N$54:N79)*0.1+$O$30</f>
        <v>-2.0160293682848202E-5</v>
      </c>
      <c r="P79" s="4">
        <f>-SUM(O79:$O$234)</f>
        <v>2.4554186813420271E-3</v>
      </c>
      <c r="Q79" s="6">
        <f t="shared" si="12"/>
        <v>-5.0660591821168902E-7</v>
      </c>
      <c r="R79" s="4">
        <f>SUM($Q$54:Q79)*0.1+$O$8</f>
        <v>1.7034141230632481E-4</v>
      </c>
      <c r="S79" s="4">
        <f>-SUM(R79:$R$234)</f>
        <v>-2.4678635861148237E-2</v>
      </c>
      <c r="T79">
        <f t="shared" si="13"/>
        <v>1.7153027192857835E-4</v>
      </c>
      <c r="U79">
        <f t="shared" si="14"/>
        <v>2.4800486867556357E-2</v>
      </c>
      <c r="X79" s="1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"/>
    </row>
    <row r="80" spans="1:40" x14ac:dyDescent="0.3">
      <c r="A80" s="8"/>
      <c r="B80">
        <f t="shared" si="15"/>
        <v>2.600000000000001</v>
      </c>
      <c r="C80">
        <f t="shared" si="0"/>
        <v>0</v>
      </c>
      <c r="D80">
        <f t="shared" si="1"/>
        <v>-604.78878374920225</v>
      </c>
      <c r="E80">
        <f t="shared" si="2"/>
        <v>-220.12511530276873</v>
      </c>
      <c r="F80">
        <f t="shared" si="3"/>
        <v>36287.327024952137</v>
      </c>
      <c r="G80">
        <f t="shared" si="4"/>
        <v>-572.3252997871989</v>
      </c>
      <c r="H80">
        <f t="shared" si="5"/>
        <v>1572.4508377479265</v>
      </c>
      <c r="I80">
        <f t="shared" si="6"/>
        <v>1673.3672298424704</v>
      </c>
      <c r="J80" s="43">
        <f t="shared" si="7"/>
        <v>643.60278070864217</v>
      </c>
      <c r="K80">
        <f t="shared" si="8"/>
        <v>2.1305973298993677</v>
      </c>
      <c r="L80">
        <f t="shared" si="9"/>
        <v>2.0486512787493909E-2</v>
      </c>
      <c r="M80" s="43">
        <f t="shared" si="10"/>
        <v>2.1308927879630386</v>
      </c>
      <c r="N80" s="6">
        <f t="shared" si="11"/>
        <v>1.9176505372143911E-7</v>
      </c>
      <c r="O80" s="4">
        <f>SUM($N$54:N80)*0.1+$O$30</f>
        <v>-2.0141117177476058E-5</v>
      </c>
      <c r="P80" s="4">
        <f>-SUM(O80:$O$234)</f>
        <v>2.4352583876591791E-3</v>
      </c>
      <c r="Q80" s="6">
        <f t="shared" si="12"/>
        <v>-5.2687015494015663E-7</v>
      </c>
      <c r="R80" s="4">
        <f>SUM($Q$54:Q80)*0.1+$O$8</f>
        <v>1.7028872529083081E-4</v>
      </c>
      <c r="S80" s="4">
        <f>-SUM(R80:$R$234)</f>
        <v>-2.4508294448841911E-2</v>
      </c>
      <c r="T80">
        <f t="shared" si="13"/>
        <v>1.7147569671044599E-4</v>
      </c>
      <c r="U80">
        <f t="shared" si="14"/>
        <v>2.4628986585034304E-2</v>
      </c>
      <c r="X80" s="1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"/>
    </row>
    <row r="81" spans="1:40" x14ac:dyDescent="0.3">
      <c r="A81" s="8"/>
      <c r="B81">
        <f t="shared" si="15"/>
        <v>2.7000000000000011</v>
      </c>
      <c r="C81">
        <f t="shared" si="0"/>
        <v>0</v>
      </c>
      <c r="D81">
        <f t="shared" si="1"/>
        <v>-604.78878374920225</v>
      </c>
      <c r="E81">
        <f t="shared" si="2"/>
        <v>-220.12511530276873</v>
      </c>
      <c r="F81">
        <f t="shared" si="3"/>
        <v>36287.327024952137</v>
      </c>
      <c r="G81">
        <f t="shared" si="4"/>
        <v>-594.33781131747583</v>
      </c>
      <c r="H81">
        <f t="shared" si="5"/>
        <v>1632.9297161228467</v>
      </c>
      <c r="I81">
        <f t="shared" si="6"/>
        <v>1737.7275079133346</v>
      </c>
      <c r="J81" s="43">
        <f t="shared" si="7"/>
        <v>643.60278070864217</v>
      </c>
      <c r="K81">
        <f t="shared" si="8"/>
        <v>2.2125433810493433</v>
      </c>
      <c r="L81">
        <f t="shared" si="9"/>
        <v>2.0486512787493909E-2</v>
      </c>
      <c r="M81" s="43">
        <f t="shared" si="10"/>
        <v>2.2128278976558109</v>
      </c>
      <c r="N81" s="6">
        <f t="shared" si="11"/>
        <v>1.9914063271072524E-7</v>
      </c>
      <c r="O81" s="4">
        <f>SUM($N$54:N81)*0.1+$O$30</f>
        <v>-2.0121203114204986E-5</v>
      </c>
      <c r="P81" s="4">
        <f>-SUM(O81:$O$234)</f>
        <v>2.4151172704817035E-3</v>
      </c>
      <c r="Q81" s="6">
        <f t="shared" si="12"/>
        <v>-5.4713439166862414E-7</v>
      </c>
      <c r="R81" s="4">
        <f>SUM($Q$54:Q81)*0.1+$O$8</f>
        <v>1.7023401185166395E-4</v>
      </c>
      <c r="S81" s="4">
        <f>-SUM(R81:$R$234)</f>
        <v>-2.433800572355108E-2</v>
      </c>
      <c r="T81">
        <f t="shared" si="13"/>
        <v>1.7141902346552891E-4</v>
      </c>
      <c r="U81">
        <f t="shared" si="14"/>
        <v>2.4457541046265956E-2</v>
      </c>
      <c r="X81" s="1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"/>
    </row>
    <row r="82" spans="1:40" x14ac:dyDescent="0.3">
      <c r="A82" s="8"/>
      <c r="B82">
        <f t="shared" si="15"/>
        <v>2.8000000000000012</v>
      </c>
      <c r="C82">
        <f t="shared" si="0"/>
        <v>0</v>
      </c>
      <c r="D82">
        <f t="shared" si="1"/>
        <v>-604.78878374920225</v>
      </c>
      <c r="E82">
        <f t="shared" si="2"/>
        <v>-220.12511530276873</v>
      </c>
      <c r="F82">
        <f t="shared" si="3"/>
        <v>36287.327024952137</v>
      </c>
      <c r="G82">
        <f t="shared" si="4"/>
        <v>-616.35032284775275</v>
      </c>
      <c r="H82">
        <f t="shared" si="5"/>
        <v>1693.4085944977669</v>
      </c>
      <c r="I82">
        <f t="shared" si="6"/>
        <v>1802.0877859841987</v>
      </c>
      <c r="J82" s="43">
        <f t="shared" si="7"/>
        <v>643.60278070864217</v>
      </c>
      <c r="K82">
        <f t="shared" si="8"/>
        <v>2.2944894321993186</v>
      </c>
      <c r="L82">
        <f t="shared" si="9"/>
        <v>2.0486512787493909E-2</v>
      </c>
      <c r="M82" s="43">
        <f t="shared" si="10"/>
        <v>2.2947637887357661</v>
      </c>
      <c r="N82" s="6">
        <f t="shared" si="11"/>
        <v>2.0651621170001139E-7</v>
      </c>
      <c r="O82" s="4">
        <f>SUM($N$54:N82)*0.1+$O$30</f>
        <v>-2.0100551493034986E-5</v>
      </c>
      <c r="P82" s="4">
        <f>-SUM(O82:$O$234)</f>
        <v>2.3949960673674978E-3</v>
      </c>
      <c r="Q82" s="6">
        <f t="shared" si="12"/>
        <v>-5.6739862839709165E-7</v>
      </c>
      <c r="R82" s="4">
        <f>SUM($Q$54:Q82)*0.1+$O$8</f>
        <v>1.7017727198882424E-4</v>
      </c>
      <c r="S82" s="4">
        <f>-SUM(R82:$R$234)</f>
        <v>-2.4167771711699416E-2</v>
      </c>
      <c r="T82">
        <f t="shared" si="13"/>
        <v>1.7136025231039552E-4</v>
      </c>
      <c r="U82">
        <f t="shared" si="14"/>
        <v>2.4286152343908334E-2</v>
      </c>
      <c r="X82" s="1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"/>
    </row>
    <row r="83" spans="1:40" x14ac:dyDescent="0.3">
      <c r="A83" s="8"/>
      <c r="B83">
        <f t="shared" si="15"/>
        <v>2.9000000000000012</v>
      </c>
      <c r="C83">
        <f t="shared" si="0"/>
        <v>0</v>
      </c>
      <c r="D83">
        <f t="shared" si="1"/>
        <v>-604.78878374920225</v>
      </c>
      <c r="E83">
        <f t="shared" si="2"/>
        <v>-220.12511530276873</v>
      </c>
      <c r="F83">
        <f t="shared" si="3"/>
        <v>36287.327024952137</v>
      </c>
      <c r="G83">
        <f t="shared" si="4"/>
        <v>-638.36283437802956</v>
      </c>
      <c r="H83">
        <f t="shared" si="5"/>
        <v>1753.8874728726873</v>
      </c>
      <c r="I83">
        <f t="shared" si="6"/>
        <v>1866.4480640550632</v>
      </c>
      <c r="J83" s="43">
        <f t="shared" si="7"/>
        <v>643.60278070864217</v>
      </c>
      <c r="K83">
        <f t="shared" si="8"/>
        <v>2.3764354833492947</v>
      </c>
      <c r="L83">
        <f t="shared" si="9"/>
        <v>2.0486512787493909E-2</v>
      </c>
      <c r="M83" s="43">
        <f t="shared" si="10"/>
        <v>2.3767003803887801</v>
      </c>
      <c r="N83" s="6">
        <f t="shared" si="11"/>
        <v>2.1389179068929747E-7</v>
      </c>
      <c r="O83" s="4">
        <f>SUM($N$54:N83)*0.1+$O$30</f>
        <v>-2.0079162313966055E-5</v>
      </c>
      <c r="P83" s="4">
        <f>-SUM(O83:$O$234)</f>
        <v>2.3748955158744631E-3</v>
      </c>
      <c r="Q83" s="6">
        <f t="shared" si="12"/>
        <v>-5.8766286512555927E-7</v>
      </c>
      <c r="R83" s="4">
        <f>SUM($Q$54:Q83)*0.1+$O$8</f>
        <v>1.7011850570231168E-4</v>
      </c>
      <c r="S83" s="4">
        <f>-SUM(R83:$R$234)</f>
        <v>-2.3997594439710588E-2</v>
      </c>
      <c r="T83">
        <f t="shared" si="13"/>
        <v>1.7129938336613487E-4</v>
      </c>
      <c r="U83">
        <f t="shared" si="14"/>
        <v>2.4114822570447187E-2</v>
      </c>
      <c r="X83" s="1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"/>
    </row>
    <row r="84" spans="1:40" x14ac:dyDescent="0.3">
      <c r="A84" s="8"/>
      <c r="B84">
        <f t="shared" si="15"/>
        <v>3.0000000000000013</v>
      </c>
      <c r="C84">
        <f t="shared" si="0"/>
        <v>0</v>
      </c>
      <c r="D84">
        <f t="shared" si="1"/>
        <v>-604.78878374920225</v>
      </c>
      <c r="E84">
        <f t="shared" si="2"/>
        <v>-220.12511530276873</v>
      </c>
      <c r="F84">
        <f t="shared" si="3"/>
        <v>36287.327024952137</v>
      </c>
      <c r="G84">
        <f t="shared" si="4"/>
        <v>-660.37534590830649</v>
      </c>
      <c r="H84">
        <f t="shared" si="5"/>
        <v>1814.3663512476076</v>
      </c>
      <c r="I84">
        <f t="shared" si="6"/>
        <v>1930.8083421259273</v>
      </c>
      <c r="J84" s="43">
        <f t="shared" si="7"/>
        <v>643.60278070864217</v>
      </c>
      <c r="K84">
        <f t="shared" si="8"/>
        <v>2.4583815344992703</v>
      </c>
      <c r="L84">
        <f t="shared" si="9"/>
        <v>2.0486512787493909E-2</v>
      </c>
      <c r="M84" s="43">
        <f t="shared" si="10"/>
        <v>2.4586376025729297</v>
      </c>
      <c r="N84" s="6">
        <f t="shared" si="11"/>
        <v>2.2126736967858362E-7</v>
      </c>
      <c r="O84" s="4">
        <f>SUM($N$54:N84)*0.1+$O$30</f>
        <v>-2.0057035576998197E-5</v>
      </c>
      <c r="P84" s="4">
        <f>-SUM(O84:$O$234)</f>
        <v>2.3548163535604969E-3</v>
      </c>
      <c r="Q84" s="6">
        <f t="shared" si="12"/>
        <v>-6.0792710185402688E-7</v>
      </c>
      <c r="R84" s="4">
        <f>SUM($Q$54:Q84)*0.1+$O$8</f>
        <v>1.7005771299212627E-4</v>
      </c>
      <c r="S84" s="4">
        <f>-SUM(R84:$R$234)</f>
        <v>-2.3827475934008278E-2</v>
      </c>
      <c r="T84">
        <f t="shared" si="13"/>
        <v>1.7123641675837928E-4</v>
      </c>
      <c r="U84">
        <f t="shared" si="14"/>
        <v>2.3943553818193731E-2</v>
      </c>
      <c r="X84" s="1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"/>
    </row>
    <row r="85" spans="1:40" x14ac:dyDescent="0.3">
      <c r="A85" s="8"/>
      <c r="B85">
        <f t="shared" si="15"/>
        <v>3.1000000000000014</v>
      </c>
      <c r="C85">
        <f t="shared" si="0"/>
        <v>0</v>
      </c>
      <c r="D85">
        <f t="shared" si="1"/>
        <v>-604.78878374920225</v>
      </c>
      <c r="E85">
        <f t="shared" si="2"/>
        <v>-220.12511530276873</v>
      </c>
      <c r="F85">
        <f t="shared" si="3"/>
        <v>36287.327024952137</v>
      </c>
      <c r="G85">
        <f t="shared" si="4"/>
        <v>-682.38785743858341</v>
      </c>
      <c r="H85">
        <f t="shared" si="5"/>
        <v>1874.8452296225278</v>
      </c>
      <c r="I85">
        <f t="shared" si="6"/>
        <v>1995.1686201967916</v>
      </c>
      <c r="J85" s="43">
        <f t="shared" si="7"/>
        <v>643.60278070864217</v>
      </c>
      <c r="K85">
        <f t="shared" si="8"/>
        <v>2.540327585649246</v>
      </c>
      <c r="L85">
        <f t="shared" si="9"/>
        <v>2.0486512787493909E-2</v>
      </c>
      <c r="M85" s="43">
        <f t="shared" si="10"/>
        <v>2.5405753942815994</v>
      </c>
      <c r="N85" s="6">
        <f t="shared" si="11"/>
        <v>2.2864294866786974E-7</v>
      </c>
      <c r="O85" s="4">
        <f>SUM($N$54:N85)*0.1+$O$30</f>
        <v>-2.0034171282131411E-5</v>
      </c>
      <c r="P85" s="4">
        <f>-SUM(O85:$O$234)</f>
        <v>2.3347593179834985E-3</v>
      </c>
      <c r="Q85" s="6">
        <f t="shared" si="12"/>
        <v>-6.2819133858249439E-7</v>
      </c>
      <c r="R85" s="4">
        <f>SUM($Q$54:Q85)*0.1+$O$8</f>
        <v>1.6999489385826803E-4</v>
      </c>
      <c r="S85" s="4">
        <f>-SUM(R85:$R$234)</f>
        <v>-2.3657418221016153E-2</v>
      </c>
      <c r="T85">
        <f t="shared" si="13"/>
        <v>1.7117135261732785E-4</v>
      </c>
      <c r="U85">
        <f t="shared" si="14"/>
        <v>2.3772348179281276E-2</v>
      </c>
      <c r="X85" s="1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"/>
    </row>
    <row r="86" spans="1:40" x14ac:dyDescent="0.3">
      <c r="A86" s="8"/>
      <c r="B86">
        <f t="shared" si="15"/>
        <v>3.2000000000000015</v>
      </c>
      <c r="C86">
        <f t="shared" si="0"/>
        <v>0</v>
      </c>
      <c r="D86">
        <f t="shared" si="1"/>
        <v>-604.78878374920225</v>
      </c>
      <c r="E86">
        <f t="shared" si="2"/>
        <v>-220.12511530276873</v>
      </c>
      <c r="F86">
        <f t="shared" si="3"/>
        <v>36287.327024952137</v>
      </c>
      <c r="G86">
        <f t="shared" si="4"/>
        <v>-704.40036896886033</v>
      </c>
      <c r="H86">
        <f t="shared" si="5"/>
        <v>1935.3241079974482</v>
      </c>
      <c r="I86">
        <f t="shared" si="6"/>
        <v>2059.5288982676561</v>
      </c>
      <c r="J86" s="43">
        <f t="shared" si="7"/>
        <v>643.60278070864217</v>
      </c>
      <c r="K86">
        <f t="shared" si="8"/>
        <v>2.6222736367992221</v>
      </c>
      <c r="L86">
        <f t="shared" si="9"/>
        <v>2.0486512787493909E-2</v>
      </c>
      <c r="M86" s="43">
        <f t="shared" si="10"/>
        <v>2.6225137021321347</v>
      </c>
      <c r="N86" s="6">
        <f t="shared" si="11"/>
        <v>2.3601852765715587E-7</v>
      </c>
      <c r="O86" s="4">
        <f>SUM($N$54:N86)*0.1+$O$30</f>
        <v>-2.0010569429365693E-5</v>
      </c>
      <c r="P86" s="4">
        <f>-SUM(O86:$O$234)</f>
        <v>2.3147251467013673E-3</v>
      </c>
      <c r="Q86" s="6">
        <f t="shared" si="12"/>
        <v>-6.4845557531096201E-7</v>
      </c>
      <c r="R86" s="4">
        <f>SUM($Q$54:Q86)*0.1+$O$8</f>
        <v>1.6993004830073691E-4</v>
      </c>
      <c r="S86" s="4">
        <f>-SUM(R86:$R$234)</f>
        <v>-2.3487423327157888E-2</v>
      </c>
      <c r="T86">
        <f t="shared" si="13"/>
        <v>1.7110419107777062E-4</v>
      </c>
      <c r="U86">
        <f t="shared" si="14"/>
        <v>2.360120774566192E-2</v>
      </c>
      <c r="X86" s="1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"/>
    </row>
    <row r="87" spans="1:40" x14ac:dyDescent="0.3">
      <c r="A87" s="8"/>
      <c r="B87">
        <f t="shared" si="15"/>
        <v>3.3000000000000016</v>
      </c>
      <c r="C87">
        <f t="shared" si="0"/>
        <v>0</v>
      </c>
      <c r="D87">
        <f t="shared" si="1"/>
        <v>-604.78878374920225</v>
      </c>
      <c r="E87">
        <f t="shared" si="2"/>
        <v>-220.12511530276873</v>
      </c>
      <c r="F87">
        <f t="shared" si="3"/>
        <v>36287.327024952137</v>
      </c>
      <c r="G87">
        <f t="shared" si="4"/>
        <v>-726.41288049913715</v>
      </c>
      <c r="H87">
        <f t="shared" si="5"/>
        <v>1995.8029863723684</v>
      </c>
      <c r="I87">
        <f t="shared" si="6"/>
        <v>2123.8891763385204</v>
      </c>
      <c r="J87" s="43">
        <f t="shared" si="7"/>
        <v>643.60278070864217</v>
      </c>
      <c r="K87">
        <f t="shared" si="8"/>
        <v>2.7042196879491978</v>
      </c>
      <c r="L87">
        <f t="shared" si="9"/>
        <v>2.0486512787493909E-2</v>
      </c>
      <c r="M87" s="43">
        <f t="shared" si="10"/>
        <v>2.7044524792110201</v>
      </c>
      <c r="N87" s="6">
        <f t="shared" si="11"/>
        <v>2.4339410664644197E-7</v>
      </c>
      <c r="O87" s="4">
        <f>SUM($N$54:N87)*0.1+$O$30</f>
        <v>-1.9986230018701051E-5</v>
      </c>
      <c r="P87" s="4">
        <f>-SUM(O87:$O$234)</f>
        <v>2.2947145772720017E-3</v>
      </c>
      <c r="Q87" s="6">
        <f t="shared" si="12"/>
        <v>-6.6871981203942962E-7</v>
      </c>
      <c r="R87" s="4">
        <f>SUM($Q$54:Q87)*0.1+$O$8</f>
        <v>1.6986317631953297E-4</v>
      </c>
      <c r="S87" s="4">
        <f>-SUM(R87:$R$234)</f>
        <v>-2.3317493278857151E-2</v>
      </c>
      <c r="T87">
        <f t="shared" si="13"/>
        <v>1.7103493227911418E-4</v>
      </c>
      <c r="U87">
        <f t="shared" si="14"/>
        <v>2.3430134609103145E-2</v>
      </c>
      <c r="X87" s="1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"/>
    </row>
    <row r="88" spans="1:40" x14ac:dyDescent="0.3">
      <c r="A88" s="8"/>
      <c r="B88">
        <f t="shared" si="15"/>
        <v>3.4000000000000017</v>
      </c>
      <c r="C88">
        <f t="shared" si="0"/>
        <v>0</v>
      </c>
      <c r="D88">
        <f t="shared" si="1"/>
        <v>-604.78878374920225</v>
      </c>
      <c r="E88">
        <f t="shared" si="2"/>
        <v>-220.12511530276873</v>
      </c>
      <c r="F88">
        <f t="shared" si="3"/>
        <v>36287.327024952137</v>
      </c>
      <c r="G88">
        <f t="shared" si="4"/>
        <v>-748.42539202941407</v>
      </c>
      <c r="H88">
        <f t="shared" si="5"/>
        <v>2056.2818647472886</v>
      </c>
      <c r="I88">
        <f t="shared" si="6"/>
        <v>2188.2494544093847</v>
      </c>
      <c r="J88" s="43">
        <f t="shared" si="7"/>
        <v>643.60278070864217</v>
      </c>
      <c r="K88">
        <f t="shared" si="8"/>
        <v>2.7861657390991734</v>
      </c>
      <c r="L88">
        <f t="shared" si="9"/>
        <v>2.0486512787493909E-2</v>
      </c>
      <c r="M88" s="43">
        <f t="shared" si="10"/>
        <v>2.7863916841227869</v>
      </c>
      <c r="N88" s="6">
        <f t="shared" si="11"/>
        <v>2.5076968563572812E-7</v>
      </c>
      <c r="O88" s="4">
        <f>SUM($N$54:N88)*0.1+$O$30</f>
        <v>-1.9961153050137479E-5</v>
      </c>
      <c r="P88" s="4">
        <f>-SUM(O88:$O$234)</f>
        <v>2.2747283472533001E-3</v>
      </c>
      <c r="Q88" s="6">
        <f t="shared" si="12"/>
        <v>-6.8898404876789713E-7</v>
      </c>
      <c r="R88" s="4">
        <f>SUM($Q$54:Q88)*0.1+$O$8</f>
        <v>1.6979427791465618E-4</v>
      </c>
      <c r="S88" s="4">
        <f>-SUM(R88:$R$234)</f>
        <v>-2.3147630102537616E-2</v>
      </c>
      <c r="T88">
        <f t="shared" si="13"/>
        <v>1.7096357636540746E-4</v>
      </c>
      <c r="U88">
        <f t="shared" si="14"/>
        <v>2.325913086118446E-2</v>
      </c>
      <c r="X88" s="1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"/>
    </row>
    <row r="89" spans="1:40" x14ac:dyDescent="0.3">
      <c r="A89" s="8"/>
      <c r="B89">
        <f t="shared" si="15"/>
        <v>3.5000000000000018</v>
      </c>
      <c r="C89">
        <f t="shared" si="0"/>
        <v>0</v>
      </c>
      <c r="D89">
        <f t="shared" si="1"/>
        <v>-604.78878374920225</v>
      </c>
      <c r="E89">
        <f t="shared" si="2"/>
        <v>-220.12511530276873</v>
      </c>
      <c r="F89">
        <f t="shared" si="3"/>
        <v>36287.327024952137</v>
      </c>
      <c r="G89">
        <f t="shared" si="4"/>
        <v>-770.43790355969099</v>
      </c>
      <c r="H89">
        <f t="shared" si="5"/>
        <v>2116.7607431222091</v>
      </c>
      <c r="I89">
        <f t="shared" si="6"/>
        <v>2252.609732480249</v>
      </c>
      <c r="J89" s="43">
        <f t="shared" si="7"/>
        <v>643.60278070864217</v>
      </c>
      <c r="K89">
        <f t="shared" si="8"/>
        <v>2.8681117902491491</v>
      </c>
      <c r="L89">
        <f t="shared" si="9"/>
        <v>2.0486512787493909E-2</v>
      </c>
      <c r="M89" s="43">
        <f t="shared" si="10"/>
        <v>2.868331280201915</v>
      </c>
      <c r="N89" s="6">
        <f t="shared" si="11"/>
        <v>2.5814526462501422E-7</v>
      </c>
      <c r="O89" s="4">
        <f>SUM($N$54:N89)*0.1+$O$30</f>
        <v>-1.9935338523674975E-5</v>
      </c>
      <c r="P89" s="4">
        <f>-SUM(O89:$O$234)</f>
        <v>2.2547671942031626E-3</v>
      </c>
      <c r="Q89" s="6">
        <f t="shared" si="12"/>
        <v>-7.0924828549636475E-7</v>
      </c>
      <c r="R89" s="4">
        <f>SUM($Q$54:Q89)*0.1+$O$8</f>
        <v>1.6972335308610656E-4</v>
      </c>
      <c r="S89" s="4">
        <f>-SUM(R89:$R$234)</f>
        <v>-2.2977835824622959E-2</v>
      </c>
      <c r="T89">
        <f t="shared" si="13"/>
        <v>1.7089012348536916E-4</v>
      </c>
      <c r="U89">
        <f t="shared" si="14"/>
        <v>2.3088198593293956E-2</v>
      </c>
      <c r="X89" s="1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"/>
    </row>
    <row r="90" spans="1:40" x14ac:dyDescent="0.3">
      <c r="A90" s="8"/>
      <c r="B90">
        <f t="shared" si="15"/>
        <v>3.6000000000000019</v>
      </c>
      <c r="C90">
        <f t="shared" si="0"/>
        <v>0</v>
      </c>
      <c r="D90">
        <f t="shared" si="1"/>
        <v>-604.78878374920225</v>
      </c>
      <c r="E90">
        <f t="shared" si="2"/>
        <v>-220.12511530276873</v>
      </c>
      <c r="F90">
        <f t="shared" si="3"/>
        <v>36287.327024952137</v>
      </c>
      <c r="G90">
        <f t="shared" si="4"/>
        <v>-792.45041508996781</v>
      </c>
      <c r="H90">
        <f t="shared" si="5"/>
        <v>2177.2396214971291</v>
      </c>
      <c r="I90">
        <f t="shared" si="6"/>
        <v>2316.9700105511129</v>
      </c>
      <c r="J90" s="43">
        <f t="shared" si="7"/>
        <v>643.60278070864217</v>
      </c>
      <c r="K90">
        <f t="shared" si="8"/>
        <v>2.9500578413991243</v>
      </c>
      <c r="L90">
        <f t="shared" si="9"/>
        <v>2.0486512787493909E-2</v>
      </c>
      <c r="M90" s="43">
        <f t="shared" si="10"/>
        <v>2.9502712348560491</v>
      </c>
      <c r="N90" s="6">
        <f t="shared" si="11"/>
        <v>2.6552084361430032E-7</v>
      </c>
      <c r="O90" s="4">
        <f>SUM($N$54:N90)*0.1+$O$30</f>
        <v>-1.9908786439313547E-5</v>
      </c>
      <c r="P90" s="4">
        <f>-SUM(O90:$O$234)</f>
        <v>2.2348318556794878E-3</v>
      </c>
      <c r="Q90" s="6">
        <f t="shared" si="12"/>
        <v>-7.2951252222483226E-7</v>
      </c>
      <c r="R90" s="4">
        <f>SUM($Q$54:Q90)*0.1+$O$8</f>
        <v>1.6965040183388407E-4</v>
      </c>
      <c r="S90" s="4">
        <f>-SUM(R90:$R$234)</f>
        <v>-2.2808112471536853E-2</v>
      </c>
      <c r="T90">
        <f t="shared" si="13"/>
        <v>1.7081457379241542E-4</v>
      </c>
      <c r="U90">
        <f t="shared" si="14"/>
        <v>2.2917339896624887E-2</v>
      </c>
      <c r="X90" s="1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"/>
    </row>
    <row r="91" spans="1:40" x14ac:dyDescent="0.3">
      <c r="A91" s="8"/>
      <c r="B91">
        <f t="shared" si="15"/>
        <v>3.700000000000002</v>
      </c>
      <c r="C91">
        <f t="shared" si="0"/>
        <v>0</v>
      </c>
      <c r="D91">
        <f t="shared" si="1"/>
        <v>-604.78878374920225</v>
      </c>
      <c r="E91">
        <f t="shared" si="2"/>
        <v>-220.12511530276873</v>
      </c>
      <c r="F91">
        <f t="shared" si="3"/>
        <v>36287.327024952137</v>
      </c>
      <c r="G91">
        <f t="shared" si="4"/>
        <v>-814.46292662024473</v>
      </c>
      <c r="H91">
        <f t="shared" si="5"/>
        <v>2237.7184998720495</v>
      </c>
      <c r="I91">
        <f t="shared" si="6"/>
        <v>2381.3302886219776</v>
      </c>
      <c r="J91" s="43">
        <f t="shared" si="7"/>
        <v>643.60278070864217</v>
      </c>
      <c r="K91">
        <f t="shared" si="8"/>
        <v>3.0320038925491009</v>
      </c>
      <c r="L91">
        <f t="shared" si="9"/>
        <v>2.0486512787493909E-2</v>
      </c>
      <c r="M91" s="43">
        <f t="shared" si="10"/>
        <v>3.0322115190156964</v>
      </c>
      <c r="N91" s="6">
        <f t="shared" si="11"/>
        <v>2.7289642260358647E-7</v>
      </c>
      <c r="O91" s="4">
        <f>SUM($N$54:N91)*0.1+$O$30</f>
        <v>-1.9881496797053187E-5</v>
      </c>
      <c r="P91" s="4">
        <f>-SUM(O91:$O$234)</f>
        <v>2.2149230692401741E-3</v>
      </c>
      <c r="Q91" s="6">
        <f t="shared" si="12"/>
        <v>-7.4977675895329987E-7</v>
      </c>
      <c r="R91" s="4">
        <f>SUM($Q$54:Q91)*0.1+$O$8</f>
        <v>1.6957542415798875E-4</v>
      </c>
      <c r="S91" s="4">
        <f>-SUM(R91:$R$234)</f>
        <v>-2.2638462069702967E-2</v>
      </c>
      <c r="T91">
        <f t="shared" si="13"/>
        <v>1.7073692744468911E-4</v>
      </c>
      <c r="U91">
        <f t="shared" si="14"/>
        <v>2.2746556862172179E-2</v>
      </c>
      <c r="X91" s="1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"/>
    </row>
    <row r="92" spans="1:40" x14ac:dyDescent="0.3">
      <c r="A92" s="8"/>
      <c r="B92">
        <f t="shared" si="15"/>
        <v>3.800000000000002</v>
      </c>
      <c r="C92">
        <f t="shared" si="0"/>
        <v>0</v>
      </c>
      <c r="D92">
        <f t="shared" si="1"/>
        <v>-604.78878374920225</v>
      </c>
      <c r="E92">
        <f t="shared" si="2"/>
        <v>-220.12511530276873</v>
      </c>
      <c r="F92">
        <f t="shared" si="3"/>
        <v>36287.327024952137</v>
      </c>
      <c r="G92">
        <f t="shared" si="4"/>
        <v>-836.47543815052165</v>
      </c>
      <c r="H92">
        <f t="shared" si="5"/>
        <v>2298.1973782469699</v>
      </c>
      <c r="I92">
        <f t="shared" si="6"/>
        <v>2445.6905666928419</v>
      </c>
      <c r="J92" s="43">
        <f t="shared" si="7"/>
        <v>643.60278070864217</v>
      </c>
      <c r="K92">
        <f t="shared" si="8"/>
        <v>3.1139499436990765</v>
      </c>
      <c r="L92">
        <f t="shared" si="9"/>
        <v>2.0486512787493909E-2</v>
      </c>
      <c r="M92" s="43">
        <f t="shared" si="10"/>
        <v>3.1141521066707805</v>
      </c>
      <c r="N92" s="6">
        <f t="shared" si="11"/>
        <v>2.8027200159287263E-7</v>
      </c>
      <c r="O92" s="4">
        <f>SUM($N$54:N92)*0.1+$O$30</f>
        <v>-1.98534695968939E-5</v>
      </c>
      <c r="P92" s="4">
        <f>-SUM(O92:$O$234)</f>
        <v>2.1950415724431198E-3</v>
      </c>
      <c r="Q92" s="6">
        <f t="shared" si="12"/>
        <v>-7.7004099568176749E-7</v>
      </c>
      <c r="R92" s="4">
        <f>SUM($Q$54:Q92)*0.1+$O$8</f>
        <v>1.6949842005842055E-4</v>
      </c>
      <c r="S92" s="4">
        <f>-SUM(R92:$R$234)</f>
        <v>-2.2468886645544982E-2</v>
      </c>
      <c r="T92">
        <f t="shared" si="13"/>
        <v>1.7065718460508941E-4</v>
      </c>
      <c r="U92">
        <f t="shared" si="14"/>
        <v>2.257585158072898E-2</v>
      </c>
      <c r="X92" s="1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"/>
    </row>
    <row r="93" spans="1:40" x14ac:dyDescent="0.3">
      <c r="A93" s="8"/>
      <c r="B93">
        <f t="shared" si="15"/>
        <v>3.9000000000000021</v>
      </c>
      <c r="C93">
        <f t="shared" si="0"/>
        <v>0</v>
      </c>
      <c r="D93">
        <f t="shared" si="1"/>
        <v>-604.78878374920225</v>
      </c>
      <c r="E93">
        <f t="shared" si="2"/>
        <v>-220.12511530276873</v>
      </c>
      <c r="F93">
        <f t="shared" si="3"/>
        <v>36287.327024952137</v>
      </c>
      <c r="G93">
        <f t="shared" si="4"/>
        <v>-858.48794968079858</v>
      </c>
      <c r="H93">
        <f t="shared" si="5"/>
        <v>2358.6762566218899</v>
      </c>
      <c r="I93">
        <f t="shared" si="6"/>
        <v>2510.0508447637058</v>
      </c>
      <c r="J93" s="43">
        <f t="shared" si="7"/>
        <v>643.60278070864217</v>
      </c>
      <c r="K93">
        <f t="shared" si="8"/>
        <v>3.1958959948490517</v>
      </c>
      <c r="L93">
        <f t="shared" si="9"/>
        <v>2.0486512787493909E-2</v>
      </c>
      <c r="M93" s="43">
        <f t="shared" si="10"/>
        <v>3.1960929744784941</v>
      </c>
      <c r="N93" s="6">
        <f t="shared" si="11"/>
        <v>2.8764758058215872E-7</v>
      </c>
      <c r="O93" s="4">
        <f>SUM($N$54:N93)*0.1+$O$30</f>
        <v>-1.9824704838835685E-5</v>
      </c>
      <c r="P93" s="4">
        <f>-SUM(O93:$O$234)</f>
        <v>2.1751881028462261E-3</v>
      </c>
      <c r="Q93" s="6">
        <f t="shared" si="12"/>
        <v>-7.90305232410235E-7</v>
      </c>
      <c r="R93" s="4">
        <f>SUM($Q$54:Q93)*0.1+$O$8</f>
        <v>1.6941938953517953E-4</v>
      </c>
      <c r="S93" s="4">
        <f>-SUM(R93:$R$234)</f>
        <v>-2.229938822548656E-2</v>
      </c>
      <c r="T93">
        <f t="shared" si="13"/>
        <v>1.7057534544130302E-4</v>
      </c>
      <c r="U93">
        <f t="shared" si="14"/>
        <v>2.2405226142883101E-2</v>
      </c>
      <c r="X93" s="1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"/>
    </row>
    <row r="94" spans="1:40" x14ac:dyDescent="0.3">
      <c r="A94" s="8"/>
      <c r="B94">
        <f t="shared" si="15"/>
        <v>4.0000000000000018</v>
      </c>
      <c r="C94">
        <f t="shared" si="0"/>
        <v>0</v>
      </c>
      <c r="D94">
        <f t="shared" si="1"/>
        <v>-604.78878374920225</v>
      </c>
      <c r="E94">
        <f t="shared" si="2"/>
        <v>-220.12511530276873</v>
      </c>
      <c r="F94">
        <f t="shared" si="3"/>
        <v>36287.327024952137</v>
      </c>
      <c r="G94">
        <f t="shared" si="4"/>
        <v>-880.50046121107528</v>
      </c>
      <c r="H94">
        <f t="shared" si="5"/>
        <v>2419.1551349968099</v>
      </c>
      <c r="I94">
        <f t="shared" si="6"/>
        <v>2574.4111228345696</v>
      </c>
      <c r="J94" s="43">
        <f t="shared" si="7"/>
        <v>643.60278070864217</v>
      </c>
      <c r="K94">
        <f t="shared" si="8"/>
        <v>3.2778420459990265</v>
      </c>
      <c r="L94">
        <f t="shared" si="9"/>
        <v>2.0486512787493909E-2</v>
      </c>
      <c r="M94" s="43">
        <f t="shared" si="10"/>
        <v>3.2780341014299501</v>
      </c>
      <c r="N94" s="6">
        <f t="shared" si="11"/>
        <v>2.9502315957144482E-7</v>
      </c>
      <c r="O94" s="4">
        <f>SUM($N$54:N94)*0.1+$O$30</f>
        <v>-1.9795202522878539E-5</v>
      </c>
      <c r="P94" s="4">
        <f>-SUM(O94:$O$234)</f>
        <v>2.1553633980073905E-3</v>
      </c>
      <c r="Q94" s="6">
        <f t="shared" si="12"/>
        <v>-8.105694691387024E-7</v>
      </c>
      <c r="R94" s="4">
        <f>SUM($Q$54:Q94)*0.1+$O$8</f>
        <v>1.6933833258826568E-4</v>
      </c>
      <c r="S94" s="4">
        <f>-SUM(R94:$R$234)</f>
        <v>-2.2129968835951381E-2</v>
      </c>
      <c r="T94">
        <f t="shared" si="13"/>
        <v>1.7049141012583555E-4</v>
      </c>
      <c r="U94">
        <f t="shared" si="14"/>
        <v>2.2234682639013521E-2</v>
      </c>
      <c r="X94" s="1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"/>
    </row>
    <row r="95" spans="1:40" x14ac:dyDescent="0.3">
      <c r="A95" s="8"/>
      <c r="B95">
        <f t="shared" si="15"/>
        <v>4.1000000000000014</v>
      </c>
      <c r="C95">
        <f t="shared" si="0"/>
        <v>0</v>
      </c>
      <c r="D95">
        <f t="shared" si="1"/>
        <v>-604.78878374920225</v>
      </c>
      <c r="E95">
        <f t="shared" si="2"/>
        <v>-220.12511530276873</v>
      </c>
      <c r="F95">
        <f t="shared" si="3"/>
        <v>36287.327024952137</v>
      </c>
      <c r="G95">
        <f t="shared" si="4"/>
        <v>-902.51297274135209</v>
      </c>
      <c r="H95">
        <f t="shared" si="5"/>
        <v>2479.6340133717299</v>
      </c>
      <c r="I95">
        <f t="shared" si="6"/>
        <v>2638.7714009054334</v>
      </c>
      <c r="J95" s="43">
        <f t="shared" si="7"/>
        <v>643.60278070864217</v>
      </c>
      <c r="K95">
        <f t="shared" si="8"/>
        <v>3.3597880971490017</v>
      </c>
      <c r="L95">
        <f t="shared" si="9"/>
        <v>2.0486512787493909E-2</v>
      </c>
      <c r="M95" s="43">
        <f t="shared" si="10"/>
        <v>3.3599754685656094</v>
      </c>
      <c r="N95" s="6">
        <f t="shared" si="11"/>
        <v>3.0239873856073092E-7</v>
      </c>
      <c r="O95" s="4">
        <f>SUM($N$54:N95)*0.1+$O$30</f>
        <v>-1.9764962649022466E-5</v>
      </c>
      <c r="P95" s="4">
        <f>-SUM(O95:$O$234)</f>
        <v>2.1355681954845114E-3</v>
      </c>
      <c r="Q95" s="6">
        <f t="shared" si="12"/>
        <v>-8.3083370586716991E-7</v>
      </c>
      <c r="R95" s="4">
        <f>SUM($Q$54:Q95)*0.1+$O$8</f>
        <v>1.6925524921767896E-4</v>
      </c>
      <c r="S95" s="4">
        <f>-SUM(R95:$R$234)</f>
        <v>-2.1960630503363113E-2</v>
      </c>
      <c r="T95">
        <f t="shared" si="13"/>
        <v>1.7040537883604456E-4</v>
      </c>
      <c r="U95">
        <f t="shared" si="14"/>
        <v>2.2064223159286786E-2</v>
      </c>
      <c r="X95" s="1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"/>
    </row>
    <row r="96" spans="1:40" x14ac:dyDescent="0.3">
      <c r="A96" s="8"/>
      <c r="B96">
        <f t="shared" si="15"/>
        <v>4.2000000000000011</v>
      </c>
      <c r="C96">
        <f t="shared" si="0"/>
        <v>0</v>
      </c>
      <c r="D96">
        <f t="shared" si="1"/>
        <v>-604.78878374920225</v>
      </c>
      <c r="E96">
        <f t="shared" si="2"/>
        <v>-220.12511530276873</v>
      </c>
      <c r="F96">
        <f t="shared" si="3"/>
        <v>36287.327024952137</v>
      </c>
      <c r="G96">
        <f t="shared" si="4"/>
        <v>-924.5254842716289</v>
      </c>
      <c r="H96">
        <f t="shared" si="5"/>
        <v>2540.1128917466499</v>
      </c>
      <c r="I96">
        <f t="shared" si="6"/>
        <v>2703.1316789762977</v>
      </c>
      <c r="J96" s="43">
        <f t="shared" si="7"/>
        <v>643.60278070864217</v>
      </c>
      <c r="K96">
        <f t="shared" si="8"/>
        <v>3.4417341482989774</v>
      </c>
      <c r="L96">
        <f t="shared" si="9"/>
        <v>2.0486512787493909E-2</v>
      </c>
      <c r="M96" s="43">
        <f t="shared" si="10"/>
        <v>3.4419170587313492</v>
      </c>
      <c r="N96" s="6">
        <f t="shared" si="11"/>
        <v>3.0977431755001697E-7</v>
      </c>
      <c r="O96" s="4">
        <f>SUM($N$54:N96)*0.1+$O$30</f>
        <v>-1.9733985217267465E-5</v>
      </c>
      <c r="P96" s="4">
        <f>-SUM(O96:$O$234)</f>
        <v>2.115803232835489E-3</v>
      </c>
      <c r="Q96" s="6">
        <f t="shared" si="12"/>
        <v>-8.5109794259563742E-7</v>
      </c>
      <c r="R96" s="4">
        <f>SUM($Q$54:Q96)*0.1+$O$8</f>
        <v>1.6917013942341938E-4</v>
      </c>
      <c r="S96" s="4">
        <f>-SUM(R96:$R$234)</f>
        <v>-2.1791375254145439E-2</v>
      </c>
      <c r="T96">
        <f t="shared" si="13"/>
        <v>1.7031725175417341E-4</v>
      </c>
      <c r="U96">
        <f t="shared" si="14"/>
        <v>2.1893849793653452E-2</v>
      </c>
      <c r="X96" s="1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"/>
    </row>
    <row r="97" spans="1:40" x14ac:dyDescent="0.3">
      <c r="A97" s="8"/>
      <c r="B97">
        <f t="shared" si="15"/>
        <v>4.3000000000000007</v>
      </c>
      <c r="C97">
        <f t="shared" si="0"/>
        <v>0</v>
      </c>
      <c r="D97">
        <f t="shared" si="1"/>
        <v>-604.78878374920225</v>
      </c>
      <c r="E97">
        <f t="shared" si="2"/>
        <v>-220.12511530276873</v>
      </c>
      <c r="F97">
        <f t="shared" si="3"/>
        <v>36287.327024952137</v>
      </c>
      <c r="G97">
        <f t="shared" si="4"/>
        <v>-946.53799580190571</v>
      </c>
      <c r="H97">
        <f t="shared" si="5"/>
        <v>2600.5917701215703</v>
      </c>
      <c r="I97">
        <f t="shared" si="6"/>
        <v>2767.491957047162</v>
      </c>
      <c r="J97" s="43">
        <f t="shared" si="7"/>
        <v>643.60278070864217</v>
      </c>
      <c r="K97">
        <f t="shared" si="8"/>
        <v>3.5236801994489535</v>
      </c>
      <c r="L97">
        <f t="shared" si="9"/>
        <v>2.0486512787493909E-2</v>
      </c>
      <c r="M97" s="43">
        <f t="shared" si="10"/>
        <v>3.5238588563685682</v>
      </c>
      <c r="N97" s="6">
        <f t="shared" si="11"/>
        <v>3.1714989653930307E-7</v>
      </c>
      <c r="O97" s="4">
        <f>SUM($N$54:N97)*0.1+$O$30</f>
        <v>-1.9702270227613536E-5</v>
      </c>
      <c r="P97" s="4">
        <f>-SUM(O97:$O$234)</f>
        <v>2.0960692476182218E-3</v>
      </c>
      <c r="Q97" s="6">
        <f t="shared" si="12"/>
        <v>-8.7136217932410504E-7</v>
      </c>
      <c r="R97" s="4">
        <f>SUM($Q$54:Q97)*0.1+$O$8</f>
        <v>1.6908300320548698E-4</v>
      </c>
      <c r="S97" s="4">
        <f>-SUM(R97:$R$234)</f>
        <v>-2.1622205114722019E-2</v>
      </c>
      <c r="T97">
        <f t="shared" si="13"/>
        <v>1.7022702906738585E-4</v>
      </c>
      <c r="U97">
        <f t="shared" si="14"/>
        <v>2.1723564631844421E-2</v>
      </c>
      <c r="X97" s="1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"/>
    </row>
    <row r="98" spans="1:40" x14ac:dyDescent="0.3">
      <c r="A98" s="8"/>
      <c r="B98">
        <f t="shared" si="15"/>
        <v>4.4000000000000004</v>
      </c>
      <c r="C98">
        <f t="shared" si="0"/>
        <v>0</v>
      </c>
      <c r="D98">
        <f t="shared" si="1"/>
        <v>-604.78878374920225</v>
      </c>
      <c r="E98">
        <f t="shared" si="2"/>
        <v>-220.12511530276873</v>
      </c>
      <c r="F98">
        <f t="shared" si="3"/>
        <v>36287.327024952137</v>
      </c>
      <c r="G98">
        <f t="shared" si="4"/>
        <v>-968.55050733218252</v>
      </c>
      <c r="H98">
        <f t="shared" si="5"/>
        <v>2661.0706484964903</v>
      </c>
      <c r="I98">
        <f t="shared" si="6"/>
        <v>2831.8522351180259</v>
      </c>
      <c r="J98" s="43">
        <f t="shared" si="7"/>
        <v>643.60278070864217</v>
      </c>
      <c r="K98">
        <f t="shared" si="8"/>
        <v>3.6056262505989287</v>
      </c>
      <c r="L98">
        <f t="shared" si="9"/>
        <v>2.0486512787493909E-2</v>
      </c>
      <c r="M98" s="43">
        <f t="shared" si="10"/>
        <v>3.6058008473329006</v>
      </c>
      <c r="N98" s="6">
        <f t="shared" si="11"/>
        <v>3.2452547552858917E-7</v>
      </c>
      <c r="O98" s="4">
        <f>SUM($N$54:N98)*0.1+$O$30</f>
        <v>-1.9669817680060675E-5</v>
      </c>
      <c r="P98" s="4">
        <f>-SUM(O98:$O$234)</f>
        <v>2.0763669773906082E-3</v>
      </c>
      <c r="Q98" s="6">
        <f t="shared" si="12"/>
        <v>-8.9162641605257244E-7</v>
      </c>
      <c r="R98" s="4">
        <f>SUM($Q$54:Q98)*0.1+$O$8</f>
        <v>1.6899384056388172E-4</v>
      </c>
      <c r="S98" s="4">
        <f>-SUM(R98:$R$234)</f>
        <v>-2.1453122111516534E-2</v>
      </c>
      <c r="T98">
        <f t="shared" si="13"/>
        <v>1.7013471096780195E-4</v>
      </c>
      <c r="U98">
        <f t="shared" si="14"/>
        <v>2.1553369763367348E-2</v>
      </c>
      <c r="X98" s="1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"/>
    </row>
    <row r="99" spans="1:40" x14ac:dyDescent="0.3">
      <c r="A99" s="8"/>
      <c r="B99">
        <f t="shared" si="15"/>
        <v>4.5</v>
      </c>
      <c r="C99">
        <f t="shared" si="0"/>
        <v>0</v>
      </c>
      <c r="D99">
        <f t="shared" si="1"/>
        <v>-604.78878374920225</v>
      </c>
      <c r="E99">
        <f t="shared" si="2"/>
        <v>-220.12511530276873</v>
      </c>
      <c r="F99">
        <f t="shared" si="3"/>
        <v>36287.327024952137</v>
      </c>
      <c r="G99">
        <f t="shared" si="4"/>
        <v>-990.56301886245933</v>
      </c>
      <c r="H99">
        <f t="shared" si="5"/>
        <v>2721.5495268714103</v>
      </c>
      <c r="I99">
        <f t="shared" si="6"/>
        <v>2896.2125131888897</v>
      </c>
      <c r="J99" s="43">
        <f t="shared" si="7"/>
        <v>643.60278070864217</v>
      </c>
      <c r="K99">
        <f t="shared" si="8"/>
        <v>3.6875723017489035</v>
      </c>
      <c r="L99">
        <f t="shared" si="9"/>
        <v>2.0486512787493909E-2</v>
      </c>
      <c r="M99" s="43">
        <f t="shared" si="10"/>
        <v>3.6877430187371085</v>
      </c>
      <c r="N99" s="6">
        <f t="shared" si="11"/>
        <v>3.3190105451787527E-7</v>
      </c>
      <c r="O99" s="4">
        <f>SUM($N$54:N99)*0.1+$O$30</f>
        <v>-1.9636627574608888E-5</v>
      </c>
      <c r="P99" s="4">
        <f>-SUM(O99:$O$234)</f>
        <v>2.0566971597105474E-3</v>
      </c>
      <c r="Q99" s="6">
        <f t="shared" si="12"/>
        <v>-9.1189065278103995E-7</v>
      </c>
      <c r="R99" s="4">
        <f>SUM($Q$54:Q99)*0.1+$O$8</f>
        <v>1.6890265149860362E-4</v>
      </c>
      <c r="S99" s="4">
        <f>-SUM(R99:$R$234)</f>
        <v>-2.1284128270952652E-2</v>
      </c>
      <c r="T99">
        <f t="shared" si="13"/>
        <v>1.7004029765253483E-4</v>
      </c>
      <c r="U99">
        <f t="shared" si="14"/>
        <v>2.1383267277502924E-2</v>
      </c>
      <c r="X99" s="1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"/>
    </row>
    <row r="100" spans="1:40" x14ac:dyDescent="0.3">
      <c r="A100" s="8"/>
      <c r="B100">
        <f t="shared" si="15"/>
        <v>4.5999999999999996</v>
      </c>
      <c r="C100">
        <f t="shared" si="0"/>
        <v>0</v>
      </c>
      <c r="D100">
        <f t="shared" si="1"/>
        <v>-604.78878374920225</v>
      </c>
      <c r="E100">
        <f t="shared" si="2"/>
        <v>-220.12511530276873</v>
      </c>
      <c r="F100">
        <f t="shared" si="3"/>
        <v>36287.327024952137</v>
      </c>
      <c r="G100">
        <f t="shared" si="4"/>
        <v>-1012.5755303927361</v>
      </c>
      <c r="H100">
        <f t="shared" si="5"/>
        <v>2782.0284052463303</v>
      </c>
      <c r="I100">
        <f t="shared" si="6"/>
        <v>2960.572791259754</v>
      </c>
      <c r="J100" s="43">
        <f t="shared" si="7"/>
        <v>643.60278070864217</v>
      </c>
      <c r="K100">
        <f t="shared" si="8"/>
        <v>3.7695183528988796</v>
      </c>
      <c r="L100">
        <f t="shared" si="9"/>
        <v>2.0486512787493909E-2</v>
      </c>
      <c r="M100" s="43">
        <f t="shared" si="10"/>
        <v>3.7696853588144541</v>
      </c>
      <c r="N100" s="6">
        <f t="shared" si="11"/>
        <v>3.3927663350716137E-7</v>
      </c>
      <c r="O100" s="4">
        <f>SUM($N$54:N100)*0.1+$O$30</f>
        <v>-1.9602699911258172E-5</v>
      </c>
      <c r="P100" s="4">
        <f>-SUM(O100:$O$234)</f>
        <v>2.037060532135938E-3</v>
      </c>
      <c r="Q100" s="6">
        <f t="shared" si="12"/>
        <v>-9.3215488950950746E-7</v>
      </c>
      <c r="R100" s="4">
        <f>SUM($Q$54:Q100)*0.1+$O$8</f>
        <v>1.6880943600965266E-4</v>
      </c>
      <c r="S100" s="4">
        <f>-SUM(R100:$R$234)</f>
        <v>-2.1115225619454048E-2</v>
      </c>
      <c r="T100">
        <f t="shared" si="13"/>
        <v>1.6994378932372862E-4</v>
      </c>
      <c r="U100">
        <f t="shared" si="14"/>
        <v>2.1213259263301209E-2</v>
      </c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</row>
    <row r="101" spans="1:40" x14ac:dyDescent="0.3">
      <c r="A101" s="8"/>
      <c r="B101">
        <f t="shared" si="15"/>
        <v>4.6999999999999993</v>
      </c>
      <c r="C101">
        <f t="shared" si="0"/>
        <v>0</v>
      </c>
      <c r="D101">
        <f t="shared" si="1"/>
        <v>-604.78878374920225</v>
      </c>
      <c r="E101">
        <f t="shared" si="2"/>
        <v>-220.12511530276873</v>
      </c>
      <c r="F101">
        <f t="shared" si="3"/>
        <v>36287.327024952137</v>
      </c>
      <c r="G101">
        <f t="shared" si="4"/>
        <v>-1034.588041923013</v>
      </c>
      <c r="H101">
        <f t="shared" si="5"/>
        <v>2842.5072836212503</v>
      </c>
      <c r="I101">
        <f t="shared" si="6"/>
        <v>3024.9330693306179</v>
      </c>
      <c r="J101" s="43">
        <f t="shared" si="7"/>
        <v>643.60278070864217</v>
      </c>
      <c r="K101">
        <f t="shared" si="8"/>
        <v>3.8514644040488544</v>
      </c>
      <c r="L101">
        <f t="shared" si="9"/>
        <v>2.0486512787493909E-2</v>
      </c>
      <c r="M101" s="43">
        <f t="shared" si="10"/>
        <v>3.8516278567995084</v>
      </c>
      <c r="N101" s="6">
        <f t="shared" si="11"/>
        <v>3.4665221249644747E-7</v>
      </c>
      <c r="O101" s="4">
        <f>SUM($N$54:N101)*0.1+$O$30</f>
        <v>-1.9568034690008529E-5</v>
      </c>
      <c r="P101" s="4">
        <f>-SUM(O101:$O$234)</f>
        <v>2.0174578322246801E-3</v>
      </c>
      <c r="Q101" s="6">
        <f t="shared" si="12"/>
        <v>-9.5241912623797487E-7</v>
      </c>
      <c r="R101" s="4">
        <f>SUM($Q$54:Q101)*0.1+$O$8</f>
        <v>1.6871419409702888E-4</v>
      </c>
      <c r="S101" s="4">
        <f>-SUM(R101:$R$234)</f>
        <v>-2.0946416183444398E-2</v>
      </c>
      <c r="T101">
        <f t="shared" si="13"/>
        <v>1.6984518618859737E-4</v>
      </c>
      <c r="U101">
        <f t="shared" si="14"/>
        <v>2.1043347809577877E-2</v>
      </c>
      <c r="X101" s="1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"/>
    </row>
    <row r="102" spans="1:40" ht="15" thickBot="1" x14ac:dyDescent="0.35">
      <c r="A102" s="8"/>
      <c r="B102">
        <f t="shared" si="15"/>
        <v>4.7999999999999989</v>
      </c>
      <c r="C102">
        <f t="shared" si="0"/>
        <v>0</v>
      </c>
      <c r="D102">
        <f t="shared" si="1"/>
        <v>-604.78878374920225</v>
      </c>
      <c r="E102">
        <f t="shared" si="2"/>
        <v>-220.12511530276873</v>
      </c>
      <c r="F102">
        <f t="shared" si="3"/>
        <v>36287.327024952137</v>
      </c>
      <c r="G102">
        <f t="shared" si="4"/>
        <v>-1056.6005534532896</v>
      </c>
      <c r="H102">
        <f t="shared" si="5"/>
        <v>2902.9861619961703</v>
      </c>
      <c r="I102">
        <f t="shared" si="6"/>
        <v>3089.2933474014817</v>
      </c>
      <c r="J102" s="43">
        <f t="shared" si="7"/>
        <v>643.60278070864217</v>
      </c>
      <c r="K102">
        <f t="shared" si="8"/>
        <v>3.9334104551988296</v>
      </c>
      <c r="L102">
        <f t="shared" si="9"/>
        <v>2.0486512787493909E-2</v>
      </c>
      <c r="M102" s="43">
        <f t="shared" si="10"/>
        <v>3.933570502823871</v>
      </c>
      <c r="N102" s="6">
        <f t="shared" si="11"/>
        <v>3.5402779148573351E-7</v>
      </c>
      <c r="O102" s="4">
        <f>SUM($N$54:N102)*0.1+$O$30</f>
        <v>-1.9532631910859954E-5</v>
      </c>
      <c r="P102" s="4">
        <f>-SUM(O102:$O$234)</f>
        <v>1.9978897975346721E-3</v>
      </c>
      <c r="Q102" s="6">
        <f t="shared" si="12"/>
        <v>-9.7268336296644238E-7</v>
      </c>
      <c r="R102" s="4">
        <f>SUM($Q$54:Q102)*0.1+$O$8</f>
        <v>1.6861692576073222E-4</v>
      </c>
      <c r="S102" s="4">
        <f>-SUM(R102:$R$234)</f>
        <v>-2.077770198934736E-2</v>
      </c>
      <c r="T102">
        <f t="shared" si="13"/>
        <v>1.6974448845946493E-4</v>
      </c>
      <c r="U102">
        <f t="shared" si="14"/>
        <v>2.0873535004910463E-2</v>
      </c>
      <c r="X102" s="1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"/>
    </row>
    <row r="103" spans="1:40" x14ac:dyDescent="0.3">
      <c r="A103" s="8"/>
      <c r="B103">
        <f t="shared" si="15"/>
        <v>4.8999999999999986</v>
      </c>
      <c r="C103">
        <f t="shared" si="0"/>
        <v>0</v>
      </c>
      <c r="D103">
        <f t="shared" si="1"/>
        <v>-604.78878374920225</v>
      </c>
      <c r="E103">
        <f t="shared" si="2"/>
        <v>-220.12511530276873</v>
      </c>
      <c r="F103">
        <f t="shared" si="3"/>
        <v>36287.327024952137</v>
      </c>
      <c r="G103">
        <f t="shared" si="4"/>
        <v>-1078.6130649835666</v>
      </c>
      <c r="H103">
        <f t="shared" si="5"/>
        <v>2963.4650403710903</v>
      </c>
      <c r="I103">
        <f t="shared" si="6"/>
        <v>3153.6536254723455</v>
      </c>
      <c r="J103" s="43">
        <f t="shared" si="7"/>
        <v>643.60278070864217</v>
      </c>
      <c r="K103">
        <f t="shared" si="8"/>
        <v>4.0153565063488053</v>
      </c>
      <c r="L103">
        <f t="shared" si="9"/>
        <v>2.0486512787493909E-2</v>
      </c>
      <c r="M103" s="43">
        <f t="shared" si="10"/>
        <v>4.0155132878246409</v>
      </c>
      <c r="N103" s="6">
        <f t="shared" si="11"/>
        <v>3.6140337047501967E-7</v>
      </c>
      <c r="O103" s="4">
        <f>SUM($N$54:N103)*0.1+$O$30</f>
        <v>-1.9496491573812452E-5</v>
      </c>
      <c r="P103" s="4">
        <f>-SUM(O103:$O$234)</f>
        <v>1.9783571656238116E-3</v>
      </c>
      <c r="Q103" s="6">
        <f t="shared" si="12"/>
        <v>-9.9294759969490989E-7</v>
      </c>
      <c r="R103" s="4">
        <f>SUM($Q$54:Q103)*0.1+$O$8</f>
        <v>1.6851763100076274E-4</v>
      </c>
      <c r="S103" s="4">
        <f>-SUM(R103:$R$234)</f>
        <v>-2.0609085063586632E-2</v>
      </c>
      <c r="T103">
        <f t="shared" si="13"/>
        <v>1.6964169635380616E-4</v>
      </c>
      <c r="U103">
        <f t="shared" si="14"/>
        <v>2.0703822937634602E-2</v>
      </c>
      <c r="X103" s="1"/>
      <c r="Y103" s="14"/>
      <c r="Z103" s="14"/>
      <c r="AA103" s="14"/>
      <c r="AB103" s="196" t="s">
        <v>213</v>
      </c>
      <c r="AC103" s="197"/>
      <c r="AD103" s="197"/>
      <c r="AE103" s="197"/>
      <c r="AF103" s="197"/>
      <c r="AG103" s="197"/>
      <c r="AH103" s="197"/>
      <c r="AI103" s="197"/>
      <c r="AJ103" s="197"/>
      <c r="AK103" s="198"/>
      <c r="AL103" s="14"/>
      <c r="AM103" s="14"/>
      <c r="AN103" s="1"/>
    </row>
    <row r="104" spans="1:40" ht="15" thickBot="1" x14ac:dyDescent="0.35">
      <c r="A104" s="8"/>
      <c r="B104">
        <f t="shared" si="15"/>
        <v>4.9999999999999982</v>
      </c>
      <c r="C104">
        <f t="shared" si="0"/>
        <v>0</v>
      </c>
      <c r="D104">
        <f t="shared" si="1"/>
        <v>-604.78878374920225</v>
      </c>
      <c r="E104">
        <f t="shared" si="2"/>
        <v>-220.12511530276873</v>
      </c>
      <c r="F104">
        <f t="shared" si="3"/>
        <v>36287.327024952137</v>
      </c>
      <c r="G104">
        <f t="shared" si="4"/>
        <v>-1100.6255765138433</v>
      </c>
      <c r="H104">
        <f t="shared" si="5"/>
        <v>3023.9439187460102</v>
      </c>
      <c r="I104">
        <f t="shared" si="6"/>
        <v>3218.0139035432098</v>
      </c>
      <c r="J104" s="43">
        <f t="shared" si="7"/>
        <v>643.60278070864217</v>
      </c>
      <c r="K104">
        <f t="shared" si="8"/>
        <v>4.0973025574987805</v>
      </c>
      <c r="L104">
        <f t="shared" si="9"/>
        <v>2.0486512787493909E-2</v>
      </c>
      <c r="M104" s="43">
        <f t="shared" si="10"/>
        <v>4.0974562034638788</v>
      </c>
      <c r="N104" s="6">
        <f t="shared" si="11"/>
        <v>3.6877894946430571E-7</v>
      </c>
      <c r="O104" s="4">
        <f>SUM($N$54:N104)*0.1+$O$30</f>
        <v>-1.9459613678866022E-5</v>
      </c>
      <c r="P104" s="4">
        <f>-SUM(O104:$O$234)</f>
        <v>1.9588606740499992E-3</v>
      </c>
      <c r="Q104" s="6">
        <f t="shared" si="12"/>
        <v>-1.0132118364233774E-6</v>
      </c>
      <c r="R104" s="4">
        <f>SUM($Q$54:Q104)*0.1+$O$8</f>
        <v>1.684163098171204E-4</v>
      </c>
      <c r="S104" s="4">
        <f>-SUM(R104:$R$234)</f>
        <v>-2.0440567432585866E-2</v>
      </c>
      <c r="T104">
        <f t="shared" si="13"/>
        <v>1.6953681009428896E-4</v>
      </c>
      <c r="U104">
        <f t="shared" si="14"/>
        <v>2.0534213695840159E-2</v>
      </c>
      <c r="X104" s="1"/>
      <c r="Y104" s="14"/>
      <c r="Z104" s="14"/>
      <c r="AA104" s="14"/>
      <c r="AB104" s="202"/>
      <c r="AC104" s="203"/>
      <c r="AD104" s="203"/>
      <c r="AE104" s="203"/>
      <c r="AF104" s="203"/>
      <c r="AG104" s="203"/>
      <c r="AH104" s="203"/>
      <c r="AI104" s="203"/>
      <c r="AJ104" s="203"/>
      <c r="AK104" s="204"/>
      <c r="AL104" s="14"/>
      <c r="AM104" s="14"/>
      <c r="AN104" s="1"/>
    </row>
    <row r="105" spans="1:40" x14ac:dyDescent="0.3">
      <c r="A105" s="8"/>
      <c r="B105">
        <f t="shared" si="15"/>
        <v>5.0999999999999979</v>
      </c>
      <c r="C105">
        <f t="shared" si="0"/>
        <v>0</v>
      </c>
      <c r="D105">
        <f t="shared" si="1"/>
        <v>-604.78878374920225</v>
      </c>
      <c r="E105">
        <f t="shared" si="2"/>
        <v>-220.12511530276873</v>
      </c>
      <c r="F105">
        <f t="shared" si="3"/>
        <v>36287.327024952137</v>
      </c>
      <c r="G105">
        <f t="shared" si="4"/>
        <v>-1122.63808804412</v>
      </c>
      <c r="H105">
        <f t="shared" si="5"/>
        <v>3084.4227971209302</v>
      </c>
      <c r="I105">
        <f t="shared" si="6"/>
        <v>3282.3741816140737</v>
      </c>
      <c r="J105" s="43">
        <f t="shared" si="7"/>
        <v>643.60278070864217</v>
      </c>
      <c r="K105">
        <f t="shared" si="8"/>
        <v>4.1792486086487557</v>
      </c>
      <c r="L105">
        <f t="shared" si="9"/>
        <v>2.0486512787493909E-2</v>
      </c>
      <c r="M105" s="43">
        <f t="shared" si="10"/>
        <v>4.1793992420575394</v>
      </c>
      <c r="N105" s="6">
        <f t="shared" si="11"/>
        <v>3.7615452845359181E-7</v>
      </c>
      <c r="O105" s="4">
        <f>SUM($N$54:N105)*0.1+$O$30</f>
        <v>-1.9421998226020662E-5</v>
      </c>
      <c r="P105" s="4">
        <f>-SUM(O105:$O$234)</f>
        <v>1.9394010603711329E-3</v>
      </c>
      <c r="Q105" s="6">
        <f t="shared" si="12"/>
        <v>-1.0334760731518449E-6</v>
      </c>
      <c r="R105" s="4">
        <f>SUM($Q$54:Q105)*0.1+$O$8</f>
        <v>1.6831296220980521E-4</v>
      </c>
      <c r="S105" s="4">
        <f>-SUM(R105:$R$234)</f>
        <v>-2.0272151122768745E-2</v>
      </c>
      <c r="T105">
        <f t="shared" si="13"/>
        <v>1.6942982990881761E-4</v>
      </c>
      <c r="U105">
        <f t="shared" si="14"/>
        <v>2.036470936736743E-2</v>
      </c>
      <c r="X105" s="1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"/>
    </row>
    <row r="106" spans="1:40" x14ac:dyDescent="0.3">
      <c r="A106" s="8"/>
      <c r="B106">
        <f t="shared" si="15"/>
        <v>5.1999999999999975</v>
      </c>
      <c r="C106">
        <f t="shared" si="0"/>
        <v>0</v>
      </c>
      <c r="D106">
        <f t="shared" si="1"/>
        <v>-604.78878374920225</v>
      </c>
      <c r="E106">
        <f t="shared" si="2"/>
        <v>-220.12511530276873</v>
      </c>
      <c r="F106">
        <f t="shared" si="3"/>
        <v>36287.327024952137</v>
      </c>
      <c r="G106">
        <f t="shared" si="4"/>
        <v>-1144.6505995743969</v>
      </c>
      <c r="H106">
        <f t="shared" si="5"/>
        <v>3144.9016754958502</v>
      </c>
      <c r="I106">
        <f t="shared" si="6"/>
        <v>3346.734459684938</v>
      </c>
      <c r="J106" s="43">
        <f t="shared" si="7"/>
        <v>643.60278070864217</v>
      </c>
      <c r="K106">
        <f t="shared" si="8"/>
        <v>4.2611946597987318</v>
      </c>
      <c r="L106">
        <f t="shared" si="9"/>
        <v>2.0486512787493909E-2</v>
      </c>
      <c r="M106" s="43">
        <f t="shared" si="10"/>
        <v>4.2613423965126067</v>
      </c>
      <c r="N106" s="6">
        <f t="shared" si="11"/>
        <v>3.8353010744287791E-7</v>
      </c>
      <c r="O106" s="4">
        <f>SUM($N$54:N106)*0.1+$O$30</f>
        <v>-1.9383645215276373E-5</v>
      </c>
      <c r="P106" s="4">
        <f>-SUM(O106:$O$234)</f>
        <v>1.9199790621451122E-3</v>
      </c>
      <c r="Q106" s="6">
        <f t="shared" si="12"/>
        <v>-1.0537403098803122E-6</v>
      </c>
      <c r="R106" s="4">
        <f>SUM($Q$54:Q106)*0.1+$O$8</f>
        <v>1.6820758817881717E-4</v>
      </c>
      <c r="S106" s="4">
        <f>-SUM(R106:$R$234)</f>
        <v>-2.0103838160558943E-2</v>
      </c>
      <c r="T106">
        <f t="shared" si="13"/>
        <v>1.6932075603057724E-4</v>
      </c>
      <c r="U106">
        <f t="shared" si="14"/>
        <v>2.0195312039803241E-2</v>
      </c>
      <c r="X106" s="1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"/>
    </row>
    <row r="107" spans="1:40" x14ac:dyDescent="0.3">
      <c r="A107" s="8"/>
      <c r="B107">
        <f t="shared" si="15"/>
        <v>5.2999999999999972</v>
      </c>
      <c r="C107">
        <f t="shared" si="0"/>
        <v>0</v>
      </c>
      <c r="D107">
        <f t="shared" si="1"/>
        <v>-604.78878374920225</v>
      </c>
      <c r="E107">
        <f t="shared" si="2"/>
        <v>-220.12511530276873</v>
      </c>
      <c r="F107">
        <f t="shared" si="3"/>
        <v>36287.327024952137</v>
      </c>
      <c r="G107">
        <f t="shared" si="4"/>
        <v>-1166.6631111046736</v>
      </c>
      <c r="H107">
        <f t="shared" si="5"/>
        <v>3205.3805538707702</v>
      </c>
      <c r="I107">
        <f t="shared" si="6"/>
        <v>3411.0947377558018</v>
      </c>
      <c r="J107" s="43">
        <f t="shared" si="7"/>
        <v>643.60278070864217</v>
      </c>
      <c r="K107">
        <f t="shared" si="8"/>
        <v>4.343140710948707</v>
      </c>
      <c r="L107">
        <f t="shared" si="9"/>
        <v>2.0486512787493909E-2</v>
      </c>
      <c r="M107" s="43">
        <f t="shared" si="10"/>
        <v>4.3432856602713361</v>
      </c>
      <c r="N107" s="6">
        <f t="shared" si="11"/>
        <v>3.9090568643216396E-7</v>
      </c>
      <c r="O107" s="4">
        <f>SUM($N$54:N107)*0.1+$O$30</f>
        <v>-1.9344554646633157E-5</v>
      </c>
      <c r="P107" s="4">
        <f>-SUM(O107:$O$234)</f>
        <v>1.9005954169298361E-3</v>
      </c>
      <c r="Q107" s="6">
        <f t="shared" si="12"/>
        <v>-1.0740045466087797E-6</v>
      </c>
      <c r="R107" s="4">
        <f>SUM($Q$54:Q107)*0.1+$O$8</f>
        <v>1.6810018772415631E-4</v>
      </c>
      <c r="S107" s="4">
        <f>-SUM(R107:$R$234)</f>
        <v>-1.9935630572380122E-2</v>
      </c>
      <c r="T107">
        <f t="shared" si="13"/>
        <v>1.692095886980793E-4</v>
      </c>
      <c r="U107">
        <f t="shared" si="14"/>
        <v>2.0026023800477011E-2</v>
      </c>
      <c r="X107" s="1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"/>
    </row>
    <row r="108" spans="1:40" x14ac:dyDescent="0.3">
      <c r="A108" s="8"/>
      <c r="B108">
        <f t="shared" si="15"/>
        <v>5.3999999999999968</v>
      </c>
      <c r="C108">
        <f t="shared" si="0"/>
        <v>0</v>
      </c>
      <c r="D108">
        <f t="shared" si="1"/>
        <v>-604.78878374920225</v>
      </c>
      <c r="E108">
        <f t="shared" si="2"/>
        <v>-220.12511530276873</v>
      </c>
      <c r="F108">
        <f t="shared" si="3"/>
        <v>36287.327024952137</v>
      </c>
      <c r="G108">
        <f t="shared" si="4"/>
        <v>-1188.6756226349505</v>
      </c>
      <c r="H108">
        <f t="shared" si="5"/>
        <v>3265.8594322456902</v>
      </c>
      <c r="I108">
        <f t="shared" si="6"/>
        <v>3475.4550158266657</v>
      </c>
      <c r="J108" s="43">
        <f t="shared" si="7"/>
        <v>643.60278070864217</v>
      </c>
      <c r="K108">
        <f t="shared" si="8"/>
        <v>4.4250867620986822</v>
      </c>
      <c r="L108">
        <f t="shared" si="9"/>
        <v>2.0486512787493909E-2</v>
      </c>
      <c r="M108" s="43">
        <f t="shared" si="10"/>
        <v>4.4252290272617048</v>
      </c>
      <c r="N108" s="6">
        <f t="shared" si="11"/>
        <v>3.9828126542145011E-7</v>
      </c>
      <c r="O108" s="4">
        <f>SUM($N$54:N108)*0.1+$O$30</f>
        <v>-1.9304726520091012E-5</v>
      </c>
      <c r="P108" s="4">
        <f>-SUM(O108:$O$234)</f>
        <v>1.8812508622832026E-3</v>
      </c>
      <c r="Q108" s="6">
        <f t="shared" si="12"/>
        <v>-1.0942687833372472E-6</v>
      </c>
      <c r="R108" s="4">
        <f>SUM($Q$54:Q108)*0.1+$O$8</f>
        <v>1.6799076084582257E-4</v>
      </c>
      <c r="S108" s="4">
        <f>-SUM(R108:$R$234)</f>
        <v>-1.9767530384655969E-2</v>
      </c>
      <c r="T108">
        <f t="shared" si="13"/>
        <v>1.690963281552082E-4</v>
      </c>
      <c r="U108">
        <f t="shared" si="14"/>
        <v>1.9856846736456883E-2</v>
      </c>
      <c r="X108" s="1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"/>
    </row>
    <row r="109" spans="1:40" x14ac:dyDescent="0.3">
      <c r="A109" s="8"/>
      <c r="B109">
        <f t="shared" si="15"/>
        <v>5.4999999999999964</v>
      </c>
      <c r="C109">
        <f t="shared" si="0"/>
        <v>0</v>
      </c>
      <c r="D109">
        <f t="shared" si="1"/>
        <v>-604.78878374920225</v>
      </c>
      <c r="E109">
        <f t="shared" si="2"/>
        <v>-220.12511530276873</v>
      </c>
      <c r="F109">
        <f t="shared" si="3"/>
        <v>36287.327024952137</v>
      </c>
      <c r="G109">
        <f t="shared" si="4"/>
        <v>-1210.6881341652272</v>
      </c>
      <c r="H109">
        <f t="shared" si="5"/>
        <v>3326.3383106206102</v>
      </c>
      <c r="I109">
        <f t="shared" si="6"/>
        <v>3539.81529389753</v>
      </c>
      <c r="J109" s="43">
        <f t="shared" si="7"/>
        <v>643.60278070864217</v>
      </c>
      <c r="K109">
        <f t="shared" si="8"/>
        <v>4.5070328132486575</v>
      </c>
      <c r="L109">
        <f t="shared" si="9"/>
        <v>2.0486512787493909E-2</v>
      </c>
      <c r="M109" s="43">
        <f t="shared" si="10"/>
        <v>4.5071724918532547</v>
      </c>
      <c r="N109" s="6">
        <f t="shared" si="11"/>
        <v>4.0565684441073616E-7</v>
      </c>
      <c r="O109" s="4">
        <f>SUM($N$54:N109)*0.1+$O$30</f>
        <v>-1.9264160835649937E-5</v>
      </c>
      <c r="P109" s="4">
        <f>-SUM(O109:$O$234)</f>
        <v>1.8619461357631116E-3</v>
      </c>
      <c r="Q109" s="6">
        <f t="shared" si="12"/>
        <v>-1.1145330200657147E-6</v>
      </c>
      <c r="R109" s="4">
        <f>SUM($Q$54:Q109)*0.1+$O$8</f>
        <v>1.67879307543816E-4</v>
      </c>
      <c r="S109" s="4">
        <f>-SUM(R109:$R$234)</f>
        <v>-1.9599539623810145E-2</v>
      </c>
      <c r="T109">
        <f t="shared" si="13"/>
        <v>1.6898097465126939E-4</v>
      </c>
      <c r="U109">
        <f t="shared" si="14"/>
        <v>1.9687782934545654E-2</v>
      </c>
      <c r="X109" s="1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"/>
    </row>
    <row r="110" spans="1:40" x14ac:dyDescent="0.3">
      <c r="A110" s="8"/>
      <c r="B110">
        <f t="shared" si="15"/>
        <v>5.5999999999999961</v>
      </c>
      <c r="C110">
        <f t="shared" si="0"/>
        <v>0</v>
      </c>
      <c r="D110">
        <f t="shared" si="1"/>
        <v>-604.78878374920225</v>
      </c>
      <c r="E110">
        <f t="shared" si="2"/>
        <v>-220.12511530276873</v>
      </c>
      <c r="F110">
        <f t="shared" si="3"/>
        <v>36287.327024952137</v>
      </c>
      <c r="G110">
        <f t="shared" si="4"/>
        <v>-1232.7006456955041</v>
      </c>
      <c r="H110">
        <f t="shared" si="5"/>
        <v>3386.8171889955302</v>
      </c>
      <c r="I110">
        <f t="shared" si="6"/>
        <v>3604.1755719683938</v>
      </c>
      <c r="J110" s="43">
        <f t="shared" si="7"/>
        <v>643.60278070864217</v>
      </c>
      <c r="K110">
        <f t="shared" si="8"/>
        <v>4.5889788643986327</v>
      </c>
      <c r="L110">
        <f t="shared" si="9"/>
        <v>2.0486512787493909E-2</v>
      </c>
      <c r="M110" s="43">
        <f t="shared" si="10"/>
        <v>4.5891160488176741</v>
      </c>
      <c r="N110" s="6">
        <f t="shared" si="11"/>
        <v>4.1303242340002231E-7</v>
      </c>
      <c r="O110" s="4">
        <f>SUM($N$54:N110)*0.1+$O$30</f>
        <v>-1.9222857593309938E-5</v>
      </c>
      <c r="P110" s="4">
        <f>-SUM(O110:$O$234)</f>
        <v>1.8426819749274618E-3</v>
      </c>
      <c r="Q110" s="6">
        <f t="shared" si="12"/>
        <v>-1.1347972567941822E-6</v>
      </c>
      <c r="R110" s="4">
        <f>SUM($Q$54:Q110)*0.1+$O$8</f>
        <v>1.6776582781813658E-4</v>
      </c>
      <c r="S110" s="4">
        <f>-SUM(R110:$R$234)</f>
        <v>-1.9431660316266332E-2</v>
      </c>
      <c r="T110">
        <f t="shared" si="13"/>
        <v>1.6886352844103821E-4</v>
      </c>
      <c r="U110">
        <f t="shared" si="14"/>
        <v>1.9518834481276857E-2</v>
      </c>
      <c r="X110" s="1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"/>
    </row>
    <row r="111" spans="1:40" x14ac:dyDescent="0.3">
      <c r="A111" s="8"/>
      <c r="B111">
        <f t="shared" si="15"/>
        <v>5.6999999999999957</v>
      </c>
      <c r="C111">
        <f t="shared" si="0"/>
        <v>0</v>
      </c>
      <c r="D111">
        <f t="shared" si="1"/>
        <v>-604.78878374920225</v>
      </c>
      <c r="E111">
        <f t="shared" si="2"/>
        <v>-220.12511530276873</v>
      </c>
      <c r="F111">
        <f t="shared" si="3"/>
        <v>36287.327024952137</v>
      </c>
      <c r="G111">
        <f t="shared" si="4"/>
        <v>-1254.7131572257808</v>
      </c>
      <c r="H111">
        <f t="shared" si="5"/>
        <v>3447.2960673704501</v>
      </c>
      <c r="I111">
        <f t="shared" si="6"/>
        <v>3668.5358500392576</v>
      </c>
      <c r="J111" s="43">
        <f t="shared" si="7"/>
        <v>643.60278070864217</v>
      </c>
      <c r="K111">
        <f t="shared" si="8"/>
        <v>4.6709249155486079</v>
      </c>
      <c r="L111">
        <f t="shared" si="9"/>
        <v>2.0486512787493909E-2</v>
      </c>
      <c r="M111" s="43">
        <f t="shared" si="10"/>
        <v>4.6710596932935191</v>
      </c>
      <c r="N111" s="6">
        <f t="shared" si="11"/>
        <v>4.2040800238930836E-7</v>
      </c>
      <c r="O111" s="4">
        <f>SUM($N$54:N111)*0.1+$O$30</f>
        <v>-1.9180816793071007E-5</v>
      </c>
      <c r="P111" s="4">
        <f>-SUM(O111:$O$234)</f>
        <v>1.8234591173341519E-3</v>
      </c>
      <c r="Q111" s="6">
        <f t="shared" si="12"/>
        <v>-1.1550614935226495E-6</v>
      </c>
      <c r="R111" s="4">
        <f>SUM($Q$54:Q111)*0.1+$O$8</f>
        <v>1.6765032166878431E-4</v>
      </c>
      <c r="S111" s="4">
        <f>-SUM(R111:$R$234)</f>
        <v>-1.9263894488448199E-2</v>
      </c>
      <c r="T111">
        <f t="shared" si="13"/>
        <v>1.6874398978481043E-4</v>
      </c>
      <c r="U111">
        <f t="shared" si="14"/>
        <v>1.9350003462910645E-2</v>
      </c>
      <c r="X111" s="1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"/>
    </row>
    <row r="112" spans="1:40" x14ac:dyDescent="0.3">
      <c r="A112" s="8"/>
      <c r="B112">
        <f t="shared" si="15"/>
        <v>5.7999999999999954</v>
      </c>
      <c r="C112">
        <f t="shared" si="0"/>
        <v>0</v>
      </c>
      <c r="D112">
        <f t="shared" si="1"/>
        <v>-604.78878374920225</v>
      </c>
      <c r="E112">
        <f t="shared" si="2"/>
        <v>-220.12511530276873</v>
      </c>
      <c r="F112">
        <f t="shared" si="3"/>
        <v>36287.327024952137</v>
      </c>
      <c r="G112">
        <f t="shared" si="4"/>
        <v>-1276.7256687560575</v>
      </c>
      <c r="H112">
        <f t="shared" si="5"/>
        <v>3507.7749457453701</v>
      </c>
      <c r="I112">
        <f t="shared" si="6"/>
        <v>3732.8961281101215</v>
      </c>
      <c r="J112" s="43">
        <f t="shared" si="7"/>
        <v>643.60278070864217</v>
      </c>
      <c r="K112">
        <f t="shared" si="8"/>
        <v>4.7528709666985831</v>
      </c>
      <c r="L112">
        <f t="shared" si="9"/>
        <v>2.0486512787493909E-2</v>
      </c>
      <c r="M112" s="43">
        <f t="shared" si="10"/>
        <v>4.753003420754597</v>
      </c>
      <c r="N112" s="6">
        <f t="shared" si="11"/>
        <v>4.277835813785944E-7</v>
      </c>
      <c r="O112" s="4">
        <f>SUM($N$54:N112)*0.1+$O$30</f>
        <v>-1.9138038434933146E-5</v>
      </c>
      <c r="P112" s="4">
        <f>-SUM(O112:$O$234)</f>
        <v>1.8042783005410808E-3</v>
      </c>
      <c r="Q112" s="6">
        <f t="shared" si="12"/>
        <v>-1.1753257302511171E-6</v>
      </c>
      <c r="R112" s="4">
        <f>SUM($Q$54:Q112)*0.1+$O$8</f>
        <v>1.6753278909575922E-4</v>
      </c>
      <c r="S112" s="4">
        <f>-SUM(R112:$R$234)</f>
        <v>-1.9096244166779412E-2</v>
      </c>
      <c r="T112">
        <f t="shared" si="13"/>
        <v>1.6862235894845356E-4</v>
      </c>
      <c r="U112">
        <f t="shared" si="14"/>
        <v>1.9181291965429757E-2</v>
      </c>
      <c r="X112" s="1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"/>
    </row>
    <row r="113" spans="1:40" x14ac:dyDescent="0.3">
      <c r="A113" s="8"/>
      <c r="B113">
        <f t="shared" si="15"/>
        <v>5.899999999999995</v>
      </c>
      <c r="C113">
        <f t="shared" si="0"/>
        <v>0</v>
      </c>
      <c r="D113">
        <f t="shared" si="1"/>
        <v>-604.78878374920225</v>
      </c>
      <c r="E113">
        <f t="shared" si="2"/>
        <v>-220.12511530276873</v>
      </c>
      <c r="F113">
        <f t="shared" si="3"/>
        <v>36287.327024952137</v>
      </c>
      <c r="G113">
        <f t="shared" si="4"/>
        <v>-1298.7381802863345</v>
      </c>
      <c r="H113">
        <f t="shared" si="5"/>
        <v>3568.2538241202901</v>
      </c>
      <c r="I113">
        <f t="shared" si="6"/>
        <v>3797.2564061809858</v>
      </c>
      <c r="J113" s="43">
        <f t="shared" si="7"/>
        <v>643.60278070864217</v>
      </c>
      <c r="K113">
        <f t="shared" si="8"/>
        <v>4.8348170178485592</v>
      </c>
      <c r="L113">
        <f t="shared" si="9"/>
        <v>2.0486512787493909E-2</v>
      </c>
      <c r="M113" s="43">
        <f t="shared" si="10"/>
        <v>4.8349472269815532</v>
      </c>
      <c r="N113" s="6">
        <f t="shared" si="11"/>
        <v>4.3515916036788055E-7</v>
      </c>
      <c r="O113" s="4">
        <f>SUM($N$54:N113)*0.1+$O$30</f>
        <v>-1.909452251889636E-5</v>
      </c>
      <c r="P113" s="4">
        <f>-SUM(O113:$O$234)</f>
        <v>1.7851402621061477E-3</v>
      </c>
      <c r="Q113" s="6">
        <f t="shared" si="12"/>
        <v>-1.1955899669795846E-6</v>
      </c>
      <c r="R113" s="4">
        <f>SUM($Q$54:Q113)*0.1+$O$8</f>
        <v>1.6741323009906124E-4</v>
      </c>
      <c r="S113" s="4">
        <f>-SUM(R113:$R$234)</f>
        <v>-1.8928711377683653E-2</v>
      </c>
      <c r="T113">
        <f t="shared" si="13"/>
        <v>1.684986362034597E-4</v>
      </c>
      <c r="U113">
        <f t="shared" si="14"/>
        <v>1.9012702074535405E-2</v>
      </c>
      <c r="X113" s="1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"/>
    </row>
    <row r="114" spans="1:40" x14ac:dyDescent="0.3">
      <c r="A114" s="8"/>
      <c r="B114">
        <f t="shared" si="15"/>
        <v>5.9999999999999947</v>
      </c>
      <c r="C114">
        <f t="shared" si="0"/>
        <v>0</v>
      </c>
      <c r="D114">
        <f t="shared" si="1"/>
        <v>-604.78878374920225</v>
      </c>
      <c r="E114">
        <f t="shared" si="2"/>
        <v>-220.12511530276873</v>
      </c>
      <c r="F114">
        <f t="shared" si="3"/>
        <v>36287.327024952137</v>
      </c>
      <c r="G114">
        <f t="shared" si="4"/>
        <v>-1320.7506918166112</v>
      </c>
      <c r="H114">
        <f t="shared" si="5"/>
        <v>3628.7327024952101</v>
      </c>
      <c r="I114">
        <f t="shared" si="6"/>
        <v>3861.6166842518496</v>
      </c>
      <c r="J114" s="43">
        <f t="shared" si="7"/>
        <v>643.60278070864217</v>
      </c>
      <c r="K114">
        <f t="shared" si="8"/>
        <v>4.9167630689985335</v>
      </c>
      <c r="L114">
        <f t="shared" si="9"/>
        <v>2.0486512787493909E-2</v>
      </c>
      <c r="M114" s="43">
        <f t="shared" si="10"/>
        <v>4.9168911080363022</v>
      </c>
      <c r="N114" s="6">
        <f t="shared" si="11"/>
        <v>4.425347393571666E-7</v>
      </c>
      <c r="O114" s="4">
        <f>SUM($N$54:N114)*0.1+$O$30</f>
        <v>-1.9050269044960642E-5</v>
      </c>
      <c r="P114" s="4">
        <f>-SUM(O114:$O$234)</f>
        <v>1.7660457395872514E-3</v>
      </c>
      <c r="Q114" s="6">
        <f t="shared" si="12"/>
        <v>-1.2158542037080521E-6</v>
      </c>
      <c r="R114" s="4">
        <f>SUM($Q$54:Q114)*0.1+$O$8</f>
        <v>1.6729164467869044E-4</v>
      </c>
      <c r="S114" s="4">
        <f>-SUM(R114:$R$234)</f>
        <v>-1.876129814758459E-2</v>
      </c>
      <c r="T114">
        <f t="shared" si="13"/>
        <v>1.6837282182699976E-4</v>
      </c>
      <c r="U114">
        <f t="shared" si="14"/>
        <v>1.8844235875643121E-2</v>
      </c>
      <c r="X114" s="1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"/>
    </row>
    <row r="115" spans="1:40" x14ac:dyDescent="0.3">
      <c r="A115" s="8"/>
      <c r="B115">
        <f t="shared" si="15"/>
        <v>6.0999999999999943</v>
      </c>
      <c r="C115">
        <f t="shared" si="0"/>
        <v>0</v>
      </c>
      <c r="D115">
        <f t="shared" si="1"/>
        <v>-604.78878374920225</v>
      </c>
      <c r="E115">
        <f t="shared" si="2"/>
        <v>-220.12511530276873</v>
      </c>
      <c r="F115">
        <f t="shared" si="3"/>
        <v>36287.327024952137</v>
      </c>
      <c r="G115">
        <f t="shared" si="4"/>
        <v>-1342.7632033468881</v>
      </c>
      <c r="H115">
        <f t="shared" si="5"/>
        <v>3689.2115808701301</v>
      </c>
      <c r="I115">
        <f t="shared" si="6"/>
        <v>3925.9769623227135</v>
      </c>
      <c r="J115" s="43">
        <f t="shared" si="7"/>
        <v>643.60278070864217</v>
      </c>
      <c r="K115">
        <f t="shared" si="8"/>
        <v>4.9987091201485088</v>
      </c>
      <c r="L115">
        <f t="shared" si="9"/>
        <v>2.0486512787493909E-2</v>
      </c>
      <c r="M115" s="43">
        <f t="shared" si="10"/>
        <v>4.9988350602389806</v>
      </c>
      <c r="N115" s="6">
        <f t="shared" si="11"/>
        <v>4.4991031834645275E-7</v>
      </c>
      <c r="O115" s="4">
        <f>SUM($N$54:N115)*0.1+$O$30</f>
        <v>-1.9005278013125998E-5</v>
      </c>
      <c r="P115" s="4">
        <f>-SUM(O115:$O$234)</f>
        <v>1.7469954705422908E-3</v>
      </c>
      <c r="Q115" s="6">
        <f t="shared" si="12"/>
        <v>-1.2361184404365196E-6</v>
      </c>
      <c r="R115" s="4">
        <f>SUM($Q$54:Q115)*0.1+$O$8</f>
        <v>1.6716803283464679E-4</v>
      </c>
      <c r="S115" s="4">
        <f>-SUM(R115:$R$234)</f>
        <v>-1.8594006502905897E-2</v>
      </c>
      <c r="T115">
        <f t="shared" si="13"/>
        <v>1.6824491610197841E-4</v>
      </c>
      <c r="U115">
        <f t="shared" si="14"/>
        <v>1.8675895453878565E-2</v>
      </c>
      <c r="X115" s="1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"/>
    </row>
    <row r="116" spans="1:40" x14ac:dyDescent="0.3">
      <c r="A116" s="8"/>
      <c r="B116">
        <f t="shared" si="15"/>
        <v>6.199999999999994</v>
      </c>
      <c r="C116">
        <f t="shared" si="0"/>
        <v>0</v>
      </c>
      <c r="D116">
        <f t="shared" si="1"/>
        <v>-604.78878374920225</v>
      </c>
      <c r="E116">
        <f t="shared" si="2"/>
        <v>-220.12511530276873</v>
      </c>
      <c r="F116">
        <f t="shared" si="3"/>
        <v>36287.327024952137</v>
      </c>
      <c r="G116">
        <f t="shared" si="4"/>
        <v>-1364.7757148771648</v>
      </c>
      <c r="H116">
        <f t="shared" si="5"/>
        <v>3749.6904592450505</v>
      </c>
      <c r="I116">
        <f t="shared" si="6"/>
        <v>3990.3372403935778</v>
      </c>
      <c r="J116" s="43">
        <f t="shared" si="7"/>
        <v>643.60278070864217</v>
      </c>
      <c r="K116">
        <f t="shared" si="8"/>
        <v>5.0806551712984849</v>
      </c>
      <c r="L116">
        <f t="shared" si="9"/>
        <v>2.0486512787493909E-2</v>
      </c>
      <c r="M116" s="43">
        <f t="shared" si="10"/>
        <v>5.0807790801471198</v>
      </c>
      <c r="N116" s="6">
        <f t="shared" si="11"/>
        <v>4.572858973357388E-7</v>
      </c>
      <c r="O116" s="4">
        <f>SUM($N$54:N116)*0.1+$O$30</f>
        <v>-1.8959549423392422E-5</v>
      </c>
      <c r="P116" s="4">
        <f>-SUM(O116:$O$234)</f>
        <v>1.7279901925291647E-3</v>
      </c>
      <c r="Q116" s="6">
        <f t="shared" si="12"/>
        <v>-1.2563826771649871E-6</v>
      </c>
      <c r="R116" s="4">
        <f>SUM($Q$54:Q116)*0.1+$O$8</f>
        <v>1.6704239456693029E-4</v>
      </c>
      <c r="S116" s="4">
        <f>-SUM(R116:$R$234)</f>
        <v>-1.842683847007125E-2</v>
      </c>
      <c r="T116">
        <f t="shared" si="13"/>
        <v>1.681149193170912E-4</v>
      </c>
      <c r="U116">
        <f t="shared" si="14"/>
        <v>1.8507682894073337E-2</v>
      </c>
      <c r="X116" s="1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"/>
    </row>
    <row r="117" spans="1:40" x14ac:dyDescent="0.3">
      <c r="A117" s="8"/>
      <c r="B117">
        <f t="shared" si="15"/>
        <v>6.2999999999999936</v>
      </c>
      <c r="C117">
        <f t="shared" si="0"/>
        <v>0</v>
      </c>
      <c r="D117">
        <f t="shared" si="1"/>
        <v>-604.78878374920225</v>
      </c>
      <c r="E117">
        <f t="shared" si="2"/>
        <v>-220.12511530276873</v>
      </c>
      <c r="F117">
        <f t="shared" si="3"/>
        <v>36287.327024952137</v>
      </c>
      <c r="G117">
        <f t="shared" si="4"/>
        <v>-1386.7882264074417</v>
      </c>
      <c r="H117">
        <f t="shared" si="5"/>
        <v>3810.1693376199705</v>
      </c>
      <c r="I117">
        <f t="shared" si="6"/>
        <v>4054.6975184644416</v>
      </c>
      <c r="J117" s="43">
        <f t="shared" si="7"/>
        <v>643.60278070864217</v>
      </c>
      <c r="K117">
        <f t="shared" si="8"/>
        <v>5.1626012224484601</v>
      </c>
      <c r="L117">
        <f t="shared" si="9"/>
        <v>2.0486512787493909E-2</v>
      </c>
      <c r="M117" s="43">
        <f t="shared" si="10"/>
        <v>5.1627231645368035</v>
      </c>
      <c r="N117" s="6">
        <f t="shared" si="11"/>
        <v>4.6466147632502495E-7</v>
      </c>
      <c r="O117" s="4">
        <f>SUM($N$54:N117)*0.1+$O$30</f>
        <v>-1.8913083275759921E-5</v>
      </c>
      <c r="P117" s="4">
        <f>-SUM(O117:$O$234)</f>
        <v>1.7090306431057722E-3</v>
      </c>
      <c r="Q117" s="6">
        <f t="shared" si="12"/>
        <v>-1.2766469138934546E-6</v>
      </c>
      <c r="R117" s="4">
        <f>SUM($Q$54:Q117)*0.1+$O$8</f>
        <v>1.6691472987554094E-4</v>
      </c>
      <c r="S117" s="4">
        <f>-SUM(R117:$R$234)</f>
        <v>-1.8259796075504323E-2</v>
      </c>
      <c r="T117">
        <f t="shared" si="13"/>
        <v>1.6798283176688215E-4</v>
      </c>
      <c r="U117">
        <f t="shared" si="14"/>
        <v>1.833960028076069E-2</v>
      </c>
      <c r="X117" s="1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"/>
    </row>
    <row r="118" spans="1:40" x14ac:dyDescent="0.3">
      <c r="A118" s="8"/>
      <c r="B118">
        <f t="shared" si="15"/>
        <v>6.3999999999999932</v>
      </c>
      <c r="C118">
        <f t="shared" si="0"/>
        <v>0</v>
      </c>
      <c r="D118">
        <f t="shared" si="1"/>
        <v>-604.78878374920225</v>
      </c>
      <c r="E118">
        <f t="shared" si="2"/>
        <v>-220.12511530276873</v>
      </c>
      <c r="F118">
        <f t="shared" si="3"/>
        <v>36287.327024952137</v>
      </c>
      <c r="G118">
        <f t="shared" si="4"/>
        <v>-1408.8007379377184</v>
      </c>
      <c r="H118">
        <f t="shared" si="5"/>
        <v>3870.6482159948905</v>
      </c>
      <c r="I118">
        <f t="shared" si="6"/>
        <v>4119.0577965353059</v>
      </c>
      <c r="J118" s="43">
        <f t="shared" si="7"/>
        <v>643.60278070864217</v>
      </c>
      <c r="K118">
        <f t="shared" si="8"/>
        <v>5.2445472735984362</v>
      </c>
      <c r="L118">
        <f t="shared" si="9"/>
        <v>2.0486512787493909E-2</v>
      </c>
      <c r="M118" s="43">
        <f t="shared" si="10"/>
        <v>5.2446673103856041</v>
      </c>
      <c r="N118" s="6">
        <f t="shared" si="11"/>
        <v>4.72037055314311E-7</v>
      </c>
      <c r="O118" s="4">
        <f>SUM($N$54:N118)*0.1+$O$30</f>
        <v>-1.886587957022849E-5</v>
      </c>
      <c r="P118" s="4">
        <f>-SUM(O118:$O$234)</f>
        <v>1.6901175598300123E-3</v>
      </c>
      <c r="Q118" s="6">
        <f t="shared" si="12"/>
        <v>-1.2969111506219221E-6</v>
      </c>
      <c r="R118" s="4">
        <f>SUM($Q$54:Q118)*0.1+$O$8</f>
        <v>1.6678503876047876E-4</v>
      </c>
      <c r="S118" s="4">
        <f>-SUM(R118:$R$234)</f>
        <v>-1.8092881345628777E-2</v>
      </c>
      <c r="T118">
        <f t="shared" si="13"/>
        <v>1.6784865375180335E-4</v>
      </c>
      <c r="U118">
        <f t="shared" si="14"/>
        <v>1.8171649698171255E-2</v>
      </c>
      <c r="X118" s="1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"/>
    </row>
    <row r="119" spans="1:40" x14ac:dyDescent="0.3">
      <c r="A119" s="8"/>
      <c r="B119">
        <f t="shared" si="15"/>
        <v>6.4999999999999929</v>
      </c>
      <c r="C119">
        <f t="shared" ref="C119:C182" si="17">IF(B119&lt;$B$41,0,IF(AND($B$41&lt;=B119,B119&lt;$B$41+$G$8),$B$15,$B$15+$B$12))</f>
        <v>0</v>
      </c>
      <c r="D119">
        <f t="shared" ref="D119:D182" si="18">IF(B119&lt;$B$41,$B$13,IF(AND($B$41&lt;=B119,B119&lt;$B$41+$G$8),$B$13+$B$16,$B$13+$B$16+$B$10))</f>
        <v>-604.78878374920225</v>
      </c>
      <c r="E119">
        <f t="shared" ref="E119:E182" si="19">IF(B119&lt;$B$41,$B$14,IF(AND($B$41&lt;=B119,B119&lt;$B$41+$G$8),$B$14+$B$17,$B$14+$B$17+$B$11))</f>
        <v>-220.12511530276873</v>
      </c>
      <c r="F119">
        <f t="shared" ref="F119:F182" si="20">IF(B119&lt;$B$41,-$G$6*$B$13,IF(AND($B$41&lt;=B119,B119&lt;$B$41+$G$8),-$G$6*$B$13,-$G$6*$B$13-$G$5*$B$10))</f>
        <v>36287.327024952137</v>
      </c>
      <c r="G119">
        <f t="shared" ref="G119:G182" si="21">IF(B119&lt;$B$41,$B$14*B119,IF(AND($B$41&lt;=B119,B119&lt;$B$41+$G$8),$B$14*B119-(-B119+$B$41)*$B$17,$B$14*B119-(-B119+$B$41)*$B$17-(-B119+$B$41+$G$8)*$B$11+$G$5*$B$12))</f>
        <v>-1430.8132494679951</v>
      </c>
      <c r="H119">
        <f t="shared" ref="H119:H182" si="22">IF(B119&lt;$B$41,-$B$13*B119,IF(AND($B$41&lt;=B119,B119&lt;=$B$41+$G$8),-$B$13*B119+(-B119+B106)*B81,-$B$13*B119+(-B119+$B$41)*$B$16+(-B119+$B$41+$G$8)*$B$10))</f>
        <v>3931.1270943698105</v>
      </c>
      <c r="I119">
        <f t="shared" ref="I119:I182" si="23">SQRT(SUMSQ(H119,G119))</f>
        <v>4183.4180746061693</v>
      </c>
      <c r="J119" s="43">
        <f t="shared" ref="J119:J182" si="24">SQRT(SUMSQ(D119:E119))</f>
        <v>643.60278070864217</v>
      </c>
      <c r="K119">
        <f t="shared" ref="K119:K182" si="25">32*I119/(PI()*$G$13^3)</f>
        <v>5.3264933247484105</v>
      </c>
      <c r="L119">
        <f t="shared" ref="L119:L182" si="26">16*J119/(PI()*$G$13^4)</f>
        <v>2.0486512787493909E-2</v>
      </c>
      <c r="M119" s="43">
        <f t="shared" ref="M119:M182" si="27">SQRT(K119^2+3*L119^2)</f>
        <v>5.3266115148570723</v>
      </c>
      <c r="N119" s="6">
        <f t="shared" ref="N119:N182" si="28">-G119/($G$15*$B$42)</f>
        <v>4.7941263430359704E-7</v>
      </c>
      <c r="O119" s="4">
        <f>SUM($N$54:N119)*0.1+$O$30</f>
        <v>-1.8817938306798131E-5</v>
      </c>
      <c r="P119" s="4">
        <f>-SUM(O119:$O$234)</f>
        <v>1.6712516802597835E-3</v>
      </c>
      <c r="Q119" s="6">
        <f t="shared" ref="Q119:Q182" si="29">-H119/($B$42*$G$15)</f>
        <v>-1.3171753873503896E-6</v>
      </c>
      <c r="R119" s="4">
        <f>SUM($Q$54:Q119)*0.1+$O$8</f>
        <v>1.6665332122174371E-4</v>
      </c>
      <c r="S119" s="4">
        <f>-SUM(R119:$R$234)</f>
        <v>-1.7926096306868301E-2</v>
      </c>
      <c r="T119">
        <f t="shared" ref="T119:T182" si="30">SQRT(SUMSQ(O119,R119))</f>
        <v>1.6771238557827551E-4</v>
      </c>
      <c r="U119">
        <f t="shared" ref="U119:U182" si="31">SQRT(S119^2+P119^2)</f>
        <v>1.8003833230228736E-2</v>
      </c>
      <c r="X119" s="1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"/>
    </row>
    <row r="120" spans="1:40" x14ac:dyDescent="0.3">
      <c r="A120" s="8"/>
      <c r="B120">
        <f t="shared" ref="B120:B183" si="32">B119+0.1</f>
        <v>6.5999999999999925</v>
      </c>
      <c r="C120">
        <f t="shared" si="17"/>
        <v>0</v>
      </c>
      <c r="D120">
        <f t="shared" si="18"/>
        <v>-604.78878374920225</v>
      </c>
      <c r="E120">
        <f t="shared" si="19"/>
        <v>-220.12511530276873</v>
      </c>
      <c r="F120">
        <f t="shared" si="20"/>
        <v>36287.327024952137</v>
      </c>
      <c r="G120">
        <f t="shared" si="21"/>
        <v>-1452.825760998272</v>
      </c>
      <c r="H120">
        <f t="shared" si="22"/>
        <v>3991.6059727447305</v>
      </c>
      <c r="I120">
        <f t="shared" si="23"/>
        <v>4247.7783526770336</v>
      </c>
      <c r="J120" s="43">
        <f t="shared" si="24"/>
        <v>643.60278070864217</v>
      </c>
      <c r="K120">
        <f t="shared" si="25"/>
        <v>5.4084393758983857</v>
      </c>
      <c r="L120">
        <f t="shared" si="26"/>
        <v>2.0486512787493909E-2</v>
      </c>
      <c r="M120" s="43">
        <f t="shared" si="27"/>
        <v>5.4085557752866613</v>
      </c>
      <c r="N120" s="6">
        <f t="shared" si="28"/>
        <v>4.867882132928832E-7</v>
      </c>
      <c r="O120" s="4">
        <f>SUM($N$54:N120)*0.1+$O$30</f>
        <v>-1.8769259485468841E-5</v>
      </c>
      <c r="P120" s="4">
        <f>-SUM(O120:$O$234)</f>
        <v>1.6524337419529854E-3</v>
      </c>
      <c r="Q120" s="6">
        <f t="shared" si="29"/>
        <v>-1.3374396240788571E-6</v>
      </c>
      <c r="R120" s="4">
        <f>SUM($Q$54:Q120)*0.1+$O$8</f>
        <v>1.6651957725933583E-4</v>
      </c>
      <c r="S120" s="4">
        <f>-SUM(R120:$R$234)</f>
        <v>-1.7759442985646561E-2</v>
      </c>
      <c r="T120">
        <f t="shared" si="30"/>
        <v>1.6757402755875021E-4</v>
      </c>
      <c r="U120">
        <f t="shared" si="31"/>
        <v>1.7836152960545488E-2</v>
      </c>
      <c r="X120" s="1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"/>
    </row>
    <row r="121" spans="1:40" x14ac:dyDescent="0.3">
      <c r="A121" s="8"/>
      <c r="B121">
        <f t="shared" si="32"/>
        <v>6.6999999999999922</v>
      </c>
      <c r="C121">
        <f t="shared" si="17"/>
        <v>0</v>
      </c>
      <c r="D121">
        <f t="shared" si="18"/>
        <v>-604.78878374920225</v>
      </c>
      <c r="E121">
        <f t="shared" si="19"/>
        <v>-220.12511530276873</v>
      </c>
      <c r="F121">
        <f t="shared" si="20"/>
        <v>36287.327024952137</v>
      </c>
      <c r="G121">
        <f t="shared" si="21"/>
        <v>-1474.8382725285487</v>
      </c>
      <c r="H121">
        <f t="shared" si="22"/>
        <v>4052.0848511196505</v>
      </c>
      <c r="I121">
        <f t="shared" si="23"/>
        <v>4312.1386307478979</v>
      </c>
      <c r="J121" s="43">
        <f t="shared" si="24"/>
        <v>643.60278070864217</v>
      </c>
      <c r="K121">
        <f t="shared" si="25"/>
        <v>5.4903854270483619</v>
      </c>
      <c r="L121">
        <f t="shared" si="26"/>
        <v>2.0486512787493909E-2</v>
      </c>
      <c r="M121" s="43">
        <f t="shared" si="27"/>
        <v>5.4905000891688909</v>
      </c>
      <c r="N121" s="6">
        <f t="shared" si="28"/>
        <v>4.9416379228216924E-7</v>
      </c>
      <c r="O121" s="4">
        <f>SUM($N$54:N121)*0.1+$O$30</f>
        <v>-1.8719843106240623E-5</v>
      </c>
      <c r="P121" s="4">
        <f>-SUM(O121:$O$234)</f>
        <v>1.6336644824675166E-3</v>
      </c>
      <c r="Q121" s="6">
        <f t="shared" si="29"/>
        <v>-1.3577038608073244E-6</v>
      </c>
      <c r="R121" s="4">
        <f>SUM($Q$54:Q121)*0.1+$O$8</f>
        <v>1.663838068732551E-4</v>
      </c>
      <c r="S121" s="4">
        <f>-SUM(R121:$R$234)</f>
        <v>-1.7592923408387227E-2</v>
      </c>
      <c r="T121">
        <f t="shared" si="30"/>
        <v>1.6743358001177337E-4</v>
      </c>
      <c r="U121">
        <f t="shared" si="31"/>
        <v>1.7668610972418151E-2</v>
      </c>
      <c r="X121" s="1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"/>
    </row>
    <row r="122" spans="1:40" x14ac:dyDescent="0.3">
      <c r="A122" s="8"/>
      <c r="B122">
        <f t="shared" si="32"/>
        <v>6.7999999999999918</v>
      </c>
      <c r="C122">
        <f t="shared" si="17"/>
        <v>0</v>
      </c>
      <c r="D122">
        <f t="shared" si="18"/>
        <v>-604.78878374920225</v>
      </c>
      <c r="E122">
        <f t="shared" si="19"/>
        <v>-220.12511530276873</v>
      </c>
      <c r="F122">
        <f t="shared" si="20"/>
        <v>36287.327024952137</v>
      </c>
      <c r="G122">
        <f t="shared" si="21"/>
        <v>-1496.8507840588256</v>
      </c>
      <c r="H122">
        <f t="shared" si="22"/>
        <v>4112.56372949457</v>
      </c>
      <c r="I122">
        <f t="shared" si="23"/>
        <v>4376.4989088187613</v>
      </c>
      <c r="J122" s="43">
        <f t="shared" si="24"/>
        <v>643.60278070864217</v>
      </c>
      <c r="K122">
        <f t="shared" si="25"/>
        <v>5.5723314781983362</v>
      </c>
      <c r="L122">
        <f t="shared" si="26"/>
        <v>2.0486512787493909E-2</v>
      </c>
      <c r="M122" s="43">
        <f t="shared" si="27"/>
        <v>5.5724444541456517</v>
      </c>
      <c r="N122" s="6">
        <f t="shared" si="28"/>
        <v>5.015393712714554E-7</v>
      </c>
      <c r="O122" s="4">
        <f>SUM($N$54:N122)*0.1+$O$30</f>
        <v>-1.8669689169113477E-5</v>
      </c>
      <c r="P122" s="4">
        <f>-SUM(O122:$O$234)</f>
        <v>1.614944639361276E-3</v>
      </c>
      <c r="Q122" s="6">
        <f t="shared" si="29"/>
        <v>-1.3779680975357919E-6</v>
      </c>
      <c r="R122" s="4">
        <f>SUM($Q$54:Q122)*0.1+$O$8</f>
        <v>1.6624601006350151E-4</v>
      </c>
      <c r="S122" s="4">
        <f>-SUM(R122:$R$234)</f>
        <v>-1.7426539601513965E-2</v>
      </c>
      <c r="T122">
        <f t="shared" si="30"/>
        <v>1.6729104326205021E-4</v>
      </c>
      <c r="U122">
        <f t="shared" si="31"/>
        <v>1.7501209348823189E-2</v>
      </c>
      <c r="X122" s="1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"/>
    </row>
    <row r="123" spans="1:40" x14ac:dyDescent="0.3">
      <c r="A123" s="8"/>
      <c r="B123">
        <f t="shared" si="32"/>
        <v>6.8999999999999915</v>
      </c>
      <c r="C123">
        <f t="shared" si="17"/>
        <v>0</v>
      </c>
      <c r="D123">
        <f t="shared" si="18"/>
        <v>-604.78878374920225</v>
      </c>
      <c r="E123">
        <f t="shared" si="19"/>
        <v>-220.12511530276873</v>
      </c>
      <c r="F123">
        <f t="shared" si="20"/>
        <v>36287.327024952137</v>
      </c>
      <c r="G123">
        <f t="shared" si="21"/>
        <v>-1518.8632955891023</v>
      </c>
      <c r="H123">
        <f t="shared" si="22"/>
        <v>4173.04260786949</v>
      </c>
      <c r="I123">
        <f t="shared" si="23"/>
        <v>4440.8591868896256</v>
      </c>
      <c r="J123" s="43">
        <f t="shared" si="24"/>
        <v>643.60278070864217</v>
      </c>
      <c r="K123">
        <f t="shared" si="25"/>
        <v>5.6542775293483123</v>
      </c>
      <c r="L123">
        <f t="shared" si="26"/>
        <v>2.0486512787493909E-2</v>
      </c>
      <c r="M123" s="43">
        <f t="shared" si="27"/>
        <v>5.654388867995535</v>
      </c>
      <c r="N123" s="6">
        <f t="shared" si="28"/>
        <v>5.0891495026074144E-7</v>
      </c>
      <c r="O123" s="4">
        <f>SUM($N$54:N123)*0.1+$O$30</f>
        <v>-1.8618797674087404E-5</v>
      </c>
      <c r="P123" s="4">
        <f>-SUM(O123:$O$234)</f>
        <v>1.5962749501921628E-3</v>
      </c>
      <c r="Q123" s="6">
        <f t="shared" si="29"/>
        <v>-1.3982323342642592E-6</v>
      </c>
      <c r="R123" s="4">
        <f>SUM($Q$54:Q123)*0.1+$O$8</f>
        <v>1.661061868300751E-4</v>
      </c>
      <c r="S123" s="4">
        <f>-SUM(R123:$R$234)</f>
        <v>-1.7260293591450464E-2</v>
      </c>
      <c r="T123">
        <f t="shared" si="30"/>
        <v>1.6714641764051187E-4</v>
      </c>
      <c r="U123">
        <f t="shared" si="31"/>
        <v>1.7333950172412432E-2</v>
      </c>
      <c r="X123" s="1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"/>
    </row>
    <row r="124" spans="1:40" x14ac:dyDescent="0.3">
      <c r="A124" s="8"/>
      <c r="B124">
        <f t="shared" si="32"/>
        <v>6.9999999999999911</v>
      </c>
      <c r="C124">
        <f t="shared" si="17"/>
        <v>0</v>
      </c>
      <c r="D124">
        <f t="shared" si="18"/>
        <v>-604.78878374920225</v>
      </c>
      <c r="E124">
        <f t="shared" si="19"/>
        <v>-220.12511530276873</v>
      </c>
      <c r="F124">
        <f t="shared" si="20"/>
        <v>36287.327024952137</v>
      </c>
      <c r="G124">
        <f t="shared" si="21"/>
        <v>-1540.8758071193793</v>
      </c>
      <c r="H124">
        <f t="shared" si="22"/>
        <v>4233.52148624441</v>
      </c>
      <c r="I124">
        <f t="shared" si="23"/>
        <v>4505.2194649604889</v>
      </c>
      <c r="J124" s="43">
        <f t="shared" si="24"/>
        <v>643.60278070864217</v>
      </c>
      <c r="K124">
        <f t="shared" si="25"/>
        <v>5.7362235804982866</v>
      </c>
      <c r="L124">
        <f t="shared" si="26"/>
        <v>2.0486512787493909E-2</v>
      </c>
      <c r="M124" s="43">
        <f t="shared" si="27"/>
        <v>5.7363333286240579</v>
      </c>
      <c r="N124" s="6">
        <f t="shared" si="28"/>
        <v>5.162905292500276E-7</v>
      </c>
      <c r="O124" s="4">
        <f>SUM($N$54:N124)*0.1+$O$30</f>
        <v>-1.8567168621162403E-5</v>
      </c>
      <c r="P124" s="4">
        <f>-SUM(O124:$O$234)</f>
        <v>1.5776561525180752E-3</v>
      </c>
      <c r="Q124" s="6">
        <f t="shared" si="29"/>
        <v>-1.4184965709927267E-6</v>
      </c>
      <c r="R124" s="4">
        <f>SUM($Q$54:Q124)*0.1+$O$8</f>
        <v>1.6596433717297582E-4</v>
      </c>
      <c r="S124" s="4">
        <f>-SUM(R124:$R$234)</f>
        <v>-1.7094187404620386E-2</v>
      </c>
      <c r="T124">
        <f t="shared" si="30"/>
        <v>1.6699970348438311E-4</v>
      </c>
      <c r="U124">
        <f t="shared" si="31"/>
        <v>1.7166835525508489E-2</v>
      </c>
      <c r="X124" s="1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"/>
    </row>
    <row r="125" spans="1:40" x14ac:dyDescent="0.3">
      <c r="A125" s="8"/>
      <c r="B125">
        <f t="shared" si="32"/>
        <v>7.0999999999999908</v>
      </c>
      <c r="C125">
        <f t="shared" si="17"/>
        <v>0</v>
      </c>
      <c r="D125">
        <f t="shared" si="18"/>
        <v>-604.78878374920225</v>
      </c>
      <c r="E125">
        <f t="shared" si="19"/>
        <v>-220.12511530276873</v>
      </c>
      <c r="F125">
        <f t="shared" si="20"/>
        <v>36287.327024952137</v>
      </c>
      <c r="G125">
        <f t="shared" si="21"/>
        <v>-1562.888318649656</v>
      </c>
      <c r="H125">
        <f t="shared" si="22"/>
        <v>4294.00036461933</v>
      </c>
      <c r="I125">
        <f t="shared" si="23"/>
        <v>4569.5797430313532</v>
      </c>
      <c r="J125" s="43">
        <f t="shared" si="24"/>
        <v>643.60278070864217</v>
      </c>
      <c r="K125">
        <f t="shared" si="25"/>
        <v>5.8181696316482627</v>
      </c>
      <c r="L125">
        <f t="shared" si="26"/>
        <v>2.0486512787493909E-2</v>
      </c>
      <c r="M125" s="43">
        <f t="shared" si="27"/>
        <v>5.8182778340547356</v>
      </c>
      <c r="N125" s="6">
        <f t="shared" si="28"/>
        <v>5.2366610823931364E-7</v>
      </c>
      <c r="O125" s="4">
        <f>SUM($N$54:N125)*0.1+$O$30</f>
        <v>-1.8514802010338471E-5</v>
      </c>
      <c r="P125" s="4">
        <f>-SUM(O125:$O$234)</f>
        <v>1.5590889838969129E-3</v>
      </c>
      <c r="Q125" s="6">
        <f t="shared" si="29"/>
        <v>-1.4387608077211943E-6</v>
      </c>
      <c r="R125" s="4">
        <f>SUM($Q$54:Q125)*0.1+$O$8</f>
        <v>1.6582046109220371E-4</v>
      </c>
      <c r="S125" s="4">
        <f>-SUM(R125:$R$234)</f>
        <v>-1.6928223067447411E-2</v>
      </c>
      <c r="T125">
        <f t="shared" si="30"/>
        <v>1.668509011372521E-4</v>
      </c>
      <c r="U125">
        <f t="shared" si="31"/>
        <v>1.699986749010025E-2</v>
      </c>
      <c r="X125" s="1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"/>
    </row>
    <row r="126" spans="1:40" x14ac:dyDescent="0.3">
      <c r="A126" s="8"/>
      <c r="B126">
        <f t="shared" si="32"/>
        <v>7.1999999999999904</v>
      </c>
      <c r="C126">
        <f t="shared" si="17"/>
        <v>0</v>
      </c>
      <c r="D126">
        <f t="shared" si="18"/>
        <v>-604.78878374920225</v>
      </c>
      <c r="E126">
        <f t="shared" si="19"/>
        <v>-220.12511530276873</v>
      </c>
      <c r="F126">
        <f t="shared" si="20"/>
        <v>36287.327024952137</v>
      </c>
      <c r="G126">
        <f t="shared" si="21"/>
        <v>-1584.9008301799329</v>
      </c>
      <c r="H126">
        <f t="shared" si="22"/>
        <v>4354.4792429942509</v>
      </c>
      <c r="I126">
        <f t="shared" si="23"/>
        <v>4633.9400211022175</v>
      </c>
      <c r="J126" s="43">
        <f t="shared" si="24"/>
        <v>643.60278070864217</v>
      </c>
      <c r="K126">
        <f t="shared" si="25"/>
        <v>5.9001156827982379</v>
      </c>
      <c r="L126">
        <f t="shared" si="26"/>
        <v>2.0486512787493909E-2</v>
      </c>
      <c r="M126" s="43">
        <f t="shared" si="27"/>
        <v>5.9002223824208775</v>
      </c>
      <c r="N126" s="6">
        <f t="shared" si="28"/>
        <v>5.3104168722859979E-7</v>
      </c>
      <c r="O126" s="4">
        <f>SUM($N$54:N126)*0.1+$O$30</f>
        <v>-1.8461697841615611E-5</v>
      </c>
      <c r="P126" s="4">
        <f>-SUM(O126:$O$234)</f>
        <v>1.5405741818865744E-3</v>
      </c>
      <c r="Q126" s="6">
        <f t="shared" si="29"/>
        <v>-1.459025044449662E-6</v>
      </c>
      <c r="R126" s="4">
        <f>SUM($Q$54:Q126)*0.1+$O$8</f>
        <v>1.6567455858775874E-4</v>
      </c>
      <c r="S126" s="4">
        <f>-SUM(R126:$R$234)</f>
        <v>-1.6762402606355208E-2</v>
      </c>
      <c r="T126">
        <f t="shared" si="30"/>
        <v>1.6670001094914127E-4</v>
      </c>
      <c r="U126">
        <f t="shared" si="31"/>
        <v>1.683304814783821E-2</v>
      </c>
      <c r="X126" s="1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"/>
    </row>
    <row r="127" spans="1:40" x14ac:dyDescent="0.3">
      <c r="A127" s="8"/>
      <c r="B127">
        <f t="shared" si="32"/>
        <v>7.2999999999999901</v>
      </c>
      <c r="C127">
        <f t="shared" si="17"/>
        <v>0</v>
      </c>
      <c r="D127">
        <f t="shared" si="18"/>
        <v>-604.78878374920225</v>
      </c>
      <c r="E127">
        <f t="shared" si="19"/>
        <v>-220.12511530276873</v>
      </c>
      <c r="F127">
        <f t="shared" si="20"/>
        <v>36287.327024952137</v>
      </c>
      <c r="G127">
        <f t="shared" si="21"/>
        <v>-1606.9133417102096</v>
      </c>
      <c r="H127">
        <f t="shared" si="22"/>
        <v>4414.9581213691708</v>
      </c>
      <c r="I127">
        <f t="shared" si="23"/>
        <v>4698.3002991730818</v>
      </c>
      <c r="J127" s="43">
        <f t="shared" si="24"/>
        <v>643.60278070864217</v>
      </c>
      <c r="K127">
        <f t="shared" si="25"/>
        <v>5.9820617339482141</v>
      </c>
      <c r="L127">
        <f t="shared" si="26"/>
        <v>2.0486512787493909E-2</v>
      </c>
      <c r="M127" s="43">
        <f t="shared" si="27"/>
        <v>5.9821669719580797</v>
      </c>
      <c r="N127" s="6">
        <f t="shared" si="28"/>
        <v>5.3841726621788584E-7</v>
      </c>
      <c r="O127" s="4">
        <f>SUM($N$54:N127)*0.1+$O$30</f>
        <v>-1.8407856114993823E-5</v>
      </c>
      <c r="P127" s="4">
        <f>-SUM(O127:$O$234)</f>
        <v>1.5221124840449588E-3</v>
      </c>
      <c r="Q127" s="6">
        <f t="shared" si="29"/>
        <v>-1.4792892811781295E-6</v>
      </c>
      <c r="R127" s="4">
        <f>SUM($Q$54:Q127)*0.1+$O$8</f>
        <v>1.6552662965964093E-4</v>
      </c>
      <c r="S127" s="4">
        <f>-SUM(R127:$R$234)</f>
        <v>-1.6596728047767451E-2</v>
      </c>
      <c r="T127">
        <f t="shared" si="30"/>
        <v>1.6654703327657997E-4</v>
      </c>
      <c r="U127">
        <f t="shared" si="31"/>
        <v>1.6666379580029859E-2</v>
      </c>
      <c r="X127" s="1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"/>
    </row>
    <row r="128" spans="1:40" x14ac:dyDescent="0.3">
      <c r="A128" s="8"/>
      <c r="B128">
        <f t="shared" si="32"/>
        <v>7.3999999999999897</v>
      </c>
      <c r="C128">
        <f t="shared" si="17"/>
        <v>0</v>
      </c>
      <c r="D128">
        <f t="shared" si="18"/>
        <v>-604.78878374920225</v>
      </c>
      <c r="E128">
        <f t="shared" si="19"/>
        <v>-220.12511530276873</v>
      </c>
      <c r="F128">
        <f t="shared" si="20"/>
        <v>36287.327024952137</v>
      </c>
      <c r="G128">
        <f t="shared" si="21"/>
        <v>-1628.9258532404863</v>
      </c>
      <c r="H128">
        <f t="shared" si="22"/>
        <v>4475.4369997440908</v>
      </c>
      <c r="I128">
        <f t="shared" si="23"/>
        <v>4762.6605772439461</v>
      </c>
      <c r="J128" s="43">
        <f t="shared" si="24"/>
        <v>643.60278070864217</v>
      </c>
      <c r="K128">
        <f t="shared" si="25"/>
        <v>6.0640077850981902</v>
      </c>
      <c r="L128">
        <f t="shared" si="26"/>
        <v>2.0486512787493909E-2</v>
      </c>
      <c r="M128" s="43">
        <f t="shared" si="27"/>
        <v>6.0641116009973004</v>
      </c>
      <c r="N128" s="6">
        <f t="shared" si="28"/>
        <v>5.4579284520717189E-7</v>
      </c>
      <c r="O128" s="4">
        <f>SUM($N$54:N128)*0.1+$O$30</f>
        <v>-1.8353276830473104E-5</v>
      </c>
      <c r="P128" s="4">
        <f>-SUM(O128:$O$234)</f>
        <v>1.503704627929965E-3</v>
      </c>
      <c r="Q128" s="6">
        <f t="shared" si="29"/>
        <v>-1.499553517906597E-6</v>
      </c>
      <c r="R128" s="4">
        <f>SUM($Q$54:Q128)*0.1+$O$8</f>
        <v>1.6537667430785026E-4</v>
      </c>
      <c r="S128" s="4">
        <f>-SUM(R128:$R$234)</f>
        <v>-1.6431201418107815E-2</v>
      </c>
      <c r="T128">
        <f t="shared" si="30"/>
        <v>1.6639196848267876E-4</v>
      </c>
      <c r="U128">
        <f t="shared" si="31"/>
        <v>1.6499863867634978E-2</v>
      </c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24" x14ac:dyDescent="0.3">
      <c r="A129" s="8"/>
      <c r="B129">
        <f t="shared" si="32"/>
        <v>7.4999999999999893</v>
      </c>
      <c r="C129">
        <f t="shared" si="17"/>
        <v>0</v>
      </c>
      <c r="D129">
        <f t="shared" si="18"/>
        <v>-604.78878374920225</v>
      </c>
      <c r="E129">
        <f t="shared" si="19"/>
        <v>-220.12511530276873</v>
      </c>
      <c r="F129">
        <f t="shared" si="20"/>
        <v>36287.327024952137</v>
      </c>
      <c r="G129">
        <f t="shared" si="21"/>
        <v>-1650.9383647707632</v>
      </c>
      <c r="H129">
        <f t="shared" si="22"/>
        <v>4535.9158781190108</v>
      </c>
      <c r="I129">
        <f t="shared" si="23"/>
        <v>4827.0208553148095</v>
      </c>
      <c r="J129" s="43">
        <f t="shared" si="24"/>
        <v>643.60278070864217</v>
      </c>
      <c r="K129">
        <f t="shared" si="25"/>
        <v>6.1459538362481645</v>
      </c>
      <c r="L129">
        <f t="shared" si="26"/>
        <v>2.0486512787493909E-2</v>
      </c>
      <c r="M129" s="43">
        <f t="shared" si="27"/>
        <v>6.146056267958512</v>
      </c>
      <c r="N129" s="6">
        <f t="shared" si="28"/>
        <v>5.5316842419645804E-7</v>
      </c>
      <c r="O129" s="4">
        <f>SUM($N$54:N129)*0.1+$O$30</f>
        <v>-1.8297959988053458E-5</v>
      </c>
      <c r="P129" s="4">
        <f>-SUM(O129:$O$234)</f>
        <v>1.4853513510994921E-3</v>
      </c>
      <c r="Q129" s="6">
        <f t="shared" si="29"/>
        <v>-1.5198177546350645E-6</v>
      </c>
      <c r="R129" s="4">
        <f>SUM($Q$54:Q129)*0.1+$O$8</f>
        <v>1.6522469253238675E-4</v>
      </c>
      <c r="S129" s="4">
        <f>-SUM(R129:$R$234)</f>
        <v>-1.6265824743799968E-2</v>
      </c>
      <c r="T129">
        <f t="shared" si="30"/>
        <v>1.6623481693720524E-4</v>
      </c>
      <c r="U129">
        <f t="shared" si="31"/>
        <v>1.633350309126087E-2</v>
      </c>
      <c r="X129" s="1"/>
    </row>
    <row r="130" spans="1:24" x14ac:dyDescent="0.3">
      <c r="A130" s="8"/>
      <c r="B130">
        <f t="shared" si="32"/>
        <v>7.599999999999989</v>
      </c>
      <c r="C130">
        <f t="shared" si="17"/>
        <v>0</v>
      </c>
      <c r="D130">
        <f t="shared" si="18"/>
        <v>-604.78878374920225</v>
      </c>
      <c r="E130">
        <f t="shared" si="19"/>
        <v>-220.12511530276873</v>
      </c>
      <c r="F130">
        <f t="shared" si="20"/>
        <v>36287.327024952137</v>
      </c>
      <c r="G130">
        <f t="shared" si="21"/>
        <v>-1672.9508763010399</v>
      </c>
      <c r="H130">
        <f t="shared" si="22"/>
        <v>4596.3947564939308</v>
      </c>
      <c r="I130">
        <f t="shared" si="23"/>
        <v>4891.3811333856738</v>
      </c>
      <c r="J130" s="43">
        <f t="shared" si="24"/>
        <v>643.60278070864217</v>
      </c>
      <c r="K130">
        <f t="shared" si="25"/>
        <v>6.2278998873981397</v>
      </c>
      <c r="L130">
        <f t="shared" si="26"/>
        <v>2.0486512787493909E-2</v>
      </c>
      <c r="M130" s="43">
        <f t="shared" si="27"/>
        <v>6.2280009713448452</v>
      </c>
      <c r="N130" s="6">
        <f t="shared" si="28"/>
        <v>5.6054400318574409E-7</v>
      </c>
      <c r="O130" s="4">
        <f>SUM($N$54:N130)*0.1+$O$30</f>
        <v>-1.8241905587734884E-5</v>
      </c>
      <c r="P130" s="4">
        <f>-SUM(O130:$O$234)</f>
        <v>1.4670533911114389E-3</v>
      </c>
      <c r="Q130" s="6">
        <f t="shared" si="29"/>
        <v>-1.540081991363532E-6</v>
      </c>
      <c r="R130" s="4">
        <f>SUM($Q$54:Q130)*0.1+$O$8</f>
        <v>1.650706843332504E-4</v>
      </c>
      <c r="S130" s="4">
        <f>-SUM(R130:$R$234)</f>
        <v>-1.610060005126758E-2</v>
      </c>
      <c r="T130">
        <f t="shared" si="30"/>
        <v>1.6607557901666167E-4</v>
      </c>
      <c r="U130">
        <f t="shared" si="31"/>
        <v>1.6167299331157604E-2</v>
      </c>
      <c r="X130" s="1"/>
    </row>
    <row r="131" spans="1:24" x14ac:dyDescent="0.3">
      <c r="A131" s="8"/>
      <c r="B131">
        <f t="shared" si="32"/>
        <v>7.6999999999999886</v>
      </c>
      <c r="C131">
        <f t="shared" si="17"/>
        <v>0</v>
      </c>
      <c r="D131">
        <f t="shared" si="18"/>
        <v>-604.78878374920225</v>
      </c>
      <c r="E131">
        <f t="shared" si="19"/>
        <v>-220.12511530276873</v>
      </c>
      <c r="F131">
        <f t="shared" si="20"/>
        <v>36287.327024952137</v>
      </c>
      <c r="G131">
        <f t="shared" si="21"/>
        <v>-1694.9633878313168</v>
      </c>
      <c r="H131">
        <f t="shared" si="22"/>
        <v>4656.8736348688508</v>
      </c>
      <c r="I131">
        <f t="shared" si="23"/>
        <v>4955.7414114565381</v>
      </c>
      <c r="J131" s="43">
        <f t="shared" si="24"/>
        <v>643.60278070864217</v>
      </c>
      <c r="K131">
        <f t="shared" si="25"/>
        <v>6.3098459385481158</v>
      </c>
      <c r="L131">
        <f t="shared" si="26"/>
        <v>2.0486512787493909E-2</v>
      </c>
      <c r="M131" s="43">
        <f t="shared" si="27"/>
        <v>6.3099457097371872</v>
      </c>
      <c r="N131" s="6">
        <f t="shared" si="28"/>
        <v>5.6791958217503024E-7</v>
      </c>
      <c r="O131" s="4">
        <f>SUM($N$54:N131)*0.1+$O$30</f>
        <v>-1.8185113629517382E-5</v>
      </c>
      <c r="P131" s="4">
        <f>-SUM(O131:$O$234)</f>
        <v>1.4488114855237039E-3</v>
      </c>
      <c r="Q131" s="6">
        <f t="shared" si="29"/>
        <v>-1.5603462280919993E-6</v>
      </c>
      <c r="R131" s="4">
        <f>SUM($Q$54:Q131)*0.1+$O$8</f>
        <v>1.6491464971044121E-4</v>
      </c>
      <c r="S131" s="4">
        <f>-SUM(R131:$R$234)</f>
        <v>-1.5935529366934331E-2</v>
      </c>
      <c r="T131">
        <f t="shared" si="30"/>
        <v>1.6591425510436404E-4</v>
      </c>
      <c r="U131">
        <f t="shared" si="31"/>
        <v>1.600125466721319E-2</v>
      </c>
      <c r="X131" s="1"/>
    </row>
    <row r="132" spans="1:24" x14ac:dyDescent="0.3">
      <c r="A132" s="8"/>
      <c r="B132">
        <f t="shared" si="32"/>
        <v>7.7999999999999883</v>
      </c>
      <c r="C132">
        <f t="shared" si="17"/>
        <v>0</v>
      </c>
      <c r="D132">
        <f t="shared" si="18"/>
        <v>-604.78878374920225</v>
      </c>
      <c r="E132">
        <f t="shared" si="19"/>
        <v>-220.12511530276873</v>
      </c>
      <c r="F132">
        <f t="shared" si="20"/>
        <v>36287.327024952137</v>
      </c>
      <c r="G132">
        <f t="shared" si="21"/>
        <v>-1716.9758993615935</v>
      </c>
      <c r="H132">
        <f t="shared" si="22"/>
        <v>4717.3525132437708</v>
      </c>
      <c r="I132">
        <f t="shared" si="23"/>
        <v>5020.1016895274015</v>
      </c>
      <c r="J132" s="43">
        <f t="shared" si="24"/>
        <v>643.60278070864217</v>
      </c>
      <c r="K132">
        <f t="shared" si="25"/>
        <v>6.3917919896980901</v>
      </c>
      <c r="L132">
        <f t="shared" si="26"/>
        <v>2.0486512787493909E-2</v>
      </c>
      <c r="M132" s="43">
        <f t="shared" si="27"/>
        <v>6.3918904817891908</v>
      </c>
      <c r="N132" s="6">
        <f t="shared" si="28"/>
        <v>5.7529516116431628E-7</v>
      </c>
      <c r="O132" s="4">
        <f>SUM($N$54:N132)*0.1+$O$30</f>
        <v>-1.8127584113400949E-5</v>
      </c>
      <c r="P132" s="4">
        <f>-SUM(O132:$O$234)</f>
        <v>1.4306263718941862E-3</v>
      </c>
      <c r="Q132" s="6">
        <f t="shared" si="29"/>
        <v>-1.5806104648204668E-6</v>
      </c>
      <c r="R132" s="4">
        <f>SUM($Q$54:Q132)*0.1+$O$8</f>
        <v>1.6475658866395916E-4</v>
      </c>
      <c r="S132" s="4">
        <f>-SUM(R132:$R$234)</f>
        <v>-1.5770614717223887E-2</v>
      </c>
      <c r="T132">
        <f t="shared" si="30"/>
        <v>1.6575084559052321E-4</v>
      </c>
      <c r="U132">
        <f t="shared" si="31"/>
        <v>1.5835371178948659E-2</v>
      </c>
      <c r="X132" s="1"/>
    </row>
    <row r="133" spans="1:24" x14ac:dyDescent="0.3">
      <c r="A133" s="8"/>
      <c r="B133">
        <f t="shared" si="32"/>
        <v>7.8999999999999879</v>
      </c>
      <c r="C133">
        <f t="shared" si="17"/>
        <v>0</v>
      </c>
      <c r="D133">
        <f t="shared" si="18"/>
        <v>-604.78878374920225</v>
      </c>
      <c r="E133">
        <f t="shared" si="19"/>
        <v>-220.12511530276873</v>
      </c>
      <c r="F133">
        <f t="shared" si="20"/>
        <v>36287.327024952137</v>
      </c>
      <c r="G133">
        <f t="shared" si="21"/>
        <v>-1738.9884108918704</v>
      </c>
      <c r="H133">
        <f t="shared" si="22"/>
        <v>4777.8313916186908</v>
      </c>
      <c r="I133">
        <f t="shared" si="23"/>
        <v>5084.4619675982658</v>
      </c>
      <c r="J133" s="43">
        <f t="shared" si="24"/>
        <v>643.60278070864217</v>
      </c>
      <c r="K133">
        <f t="shared" si="25"/>
        <v>6.4737380408480663</v>
      </c>
      <c r="L133">
        <f t="shared" si="26"/>
        <v>2.0486512787493909E-2</v>
      </c>
      <c r="M133" s="43">
        <f t="shared" si="27"/>
        <v>6.473835286222684</v>
      </c>
      <c r="N133" s="6">
        <f t="shared" si="28"/>
        <v>5.8267074015360244E-7</v>
      </c>
      <c r="O133" s="4">
        <f>SUM($N$54:N133)*0.1+$O$30</f>
        <v>-1.8069317039385588E-5</v>
      </c>
      <c r="P133" s="4">
        <f>-SUM(O133:$O$234)</f>
        <v>1.4124987877807854E-3</v>
      </c>
      <c r="Q133" s="6">
        <f t="shared" si="29"/>
        <v>-1.6008747015489343E-6</v>
      </c>
      <c r="R133" s="4">
        <f>SUM($Q$54:Q133)*0.1+$O$8</f>
        <v>1.6459650119380427E-4</v>
      </c>
      <c r="S133" s="4">
        <f>-SUM(R133:$R$234)</f>
        <v>-1.5605858128559932E-2</v>
      </c>
      <c r="T133">
        <f t="shared" si="30"/>
        <v>1.6558535087232758E-4</v>
      </c>
      <c r="U133">
        <f t="shared" si="31"/>
        <v>1.5669650945513185E-2</v>
      </c>
      <c r="X133" s="1"/>
    </row>
    <row r="134" spans="1:24" x14ac:dyDescent="0.3">
      <c r="A134" s="8"/>
      <c r="B134">
        <f t="shared" si="32"/>
        <v>7.9999999999999876</v>
      </c>
      <c r="C134">
        <f t="shared" si="17"/>
        <v>0</v>
      </c>
      <c r="D134">
        <f t="shared" si="18"/>
        <v>-604.78878374920225</v>
      </c>
      <c r="E134">
        <f t="shared" si="19"/>
        <v>-220.12511530276873</v>
      </c>
      <c r="F134">
        <f t="shared" si="20"/>
        <v>36287.327024952137</v>
      </c>
      <c r="G134">
        <f t="shared" si="21"/>
        <v>-1761.0009224221471</v>
      </c>
      <c r="H134">
        <f t="shared" si="22"/>
        <v>4838.3102699936107</v>
      </c>
      <c r="I134">
        <f t="shared" si="23"/>
        <v>5148.8222456691292</v>
      </c>
      <c r="J134" s="43">
        <f t="shared" si="24"/>
        <v>643.60278070864217</v>
      </c>
      <c r="K134">
        <f t="shared" si="25"/>
        <v>6.5556840919980406</v>
      </c>
      <c r="L134">
        <f t="shared" si="26"/>
        <v>2.0486512787493909E-2</v>
      </c>
      <c r="M134" s="43">
        <f t="shared" si="27"/>
        <v>6.5557801218233935</v>
      </c>
      <c r="N134" s="6">
        <f t="shared" si="28"/>
        <v>5.9004631914288848E-7</v>
      </c>
      <c r="O134" s="4">
        <f>SUM($N$54:N134)*0.1+$O$30</f>
        <v>-1.80103124074713E-5</v>
      </c>
      <c r="P134" s="4">
        <f>-SUM(O134:$O$234)</f>
        <v>1.3944294707413996E-3</v>
      </c>
      <c r="Q134" s="6">
        <f t="shared" si="29"/>
        <v>-1.6211389382774018E-6</v>
      </c>
      <c r="R134" s="4">
        <f>SUM($Q$54:Q134)*0.1+$O$8</f>
        <v>1.6443438729997652E-4</v>
      </c>
      <c r="S134" s="4">
        <f>-SUM(R134:$R$234)</f>
        <v>-1.5441261627366127E-2</v>
      </c>
      <c r="T134">
        <f t="shared" si="30"/>
        <v>1.6541777135402772E-4</v>
      </c>
      <c r="U134">
        <f t="shared" si="31"/>
        <v>1.5504096045679082E-2</v>
      </c>
      <c r="X134" s="1"/>
    </row>
    <row r="135" spans="1:24" x14ac:dyDescent="0.3">
      <c r="A135" s="8"/>
      <c r="B135">
        <f t="shared" si="32"/>
        <v>8.0999999999999872</v>
      </c>
      <c r="C135">
        <f t="shared" si="17"/>
        <v>0</v>
      </c>
      <c r="D135">
        <f t="shared" si="18"/>
        <v>-604.78878374920225</v>
      </c>
      <c r="E135">
        <f t="shared" si="19"/>
        <v>-220.12511530276873</v>
      </c>
      <c r="F135">
        <f t="shared" si="20"/>
        <v>36287.327024952137</v>
      </c>
      <c r="G135">
        <f t="shared" si="21"/>
        <v>-1783.0134339524238</v>
      </c>
      <c r="H135">
        <f t="shared" si="22"/>
        <v>4898.7891483685307</v>
      </c>
      <c r="I135">
        <f t="shared" si="23"/>
        <v>5213.1825237399935</v>
      </c>
      <c r="J135" s="43">
        <f t="shared" si="24"/>
        <v>643.60278070864217</v>
      </c>
      <c r="K135">
        <f t="shared" si="25"/>
        <v>6.6376301431480167</v>
      </c>
      <c r="L135">
        <f t="shared" si="26"/>
        <v>2.0486512787493909E-2</v>
      </c>
      <c r="M135" s="43">
        <f t="shared" si="27"/>
        <v>6.6377249874370161</v>
      </c>
      <c r="N135" s="6">
        <f t="shared" si="28"/>
        <v>5.9742189813217453E-7</v>
      </c>
      <c r="O135" s="4">
        <f>SUM($N$54:N135)*0.1+$O$30</f>
        <v>-1.7950570217658084E-5</v>
      </c>
      <c r="P135" s="4">
        <f>-SUM(O135:$O$234)</f>
        <v>1.3764191583339285E-3</v>
      </c>
      <c r="Q135" s="6">
        <f t="shared" si="29"/>
        <v>-1.6414031750058694E-6</v>
      </c>
      <c r="R135" s="4">
        <f>SUM($Q$54:Q135)*0.1+$O$8</f>
        <v>1.6427024698247595E-4</v>
      </c>
      <c r="S135" s="4">
        <f>-SUM(R135:$R$234)</f>
        <v>-1.5276827240066149E-2</v>
      </c>
      <c r="T135">
        <f t="shared" si="30"/>
        <v>1.6524810744702258E-4</v>
      </c>
      <c r="U135">
        <f t="shared" si="31"/>
        <v>1.5338708557836797E-2</v>
      </c>
      <c r="X135" s="1"/>
    </row>
    <row r="136" spans="1:24" x14ac:dyDescent="0.3">
      <c r="A136" s="8"/>
      <c r="B136">
        <f t="shared" si="32"/>
        <v>8.1999999999999869</v>
      </c>
      <c r="C136">
        <f t="shared" si="17"/>
        <v>0</v>
      </c>
      <c r="D136">
        <f t="shared" si="18"/>
        <v>-604.78878374920225</v>
      </c>
      <c r="E136">
        <f t="shared" si="19"/>
        <v>-220.12511530276873</v>
      </c>
      <c r="F136">
        <f t="shared" si="20"/>
        <v>36287.327024952137</v>
      </c>
      <c r="G136">
        <f t="shared" si="21"/>
        <v>-1805.0259454827008</v>
      </c>
      <c r="H136">
        <f t="shared" si="22"/>
        <v>4959.2680267434507</v>
      </c>
      <c r="I136">
        <f t="shared" si="23"/>
        <v>5277.5428018108578</v>
      </c>
      <c r="J136" s="43">
        <f t="shared" si="24"/>
        <v>643.60278070864217</v>
      </c>
      <c r="K136">
        <f t="shared" si="25"/>
        <v>6.7195761942979919</v>
      </c>
      <c r="L136">
        <f t="shared" si="26"/>
        <v>2.0486512787493909E-2</v>
      </c>
      <c r="M136" s="43">
        <f t="shared" si="27"/>
        <v>6.7196698819655465</v>
      </c>
      <c r="N136" s="6">
        <f t="shared" si="28"/>
        <v>6.0479747712146068E-7</v>
      </c>
      <c r="O136" s="4">
        <f>SUM($N$54:N136)*0.1+$O$30</f>
        <v>-1.7890090469945937E-5</v>
      </c>
      <c r="P136" s="4">
        <f>-SUM(O136:$O$234)</f>
        <v>1.3584685881162706E-3</v>
      </c>
      <c r="Q136" s="6">
        <f t="shared" si="29"/>
        <v>-1.6616674117343369E-6</v>
      </c>
      <c r="R136" s="4">
        <f>SUM($Q$54:Q136)*0.1+$O$8</f>
        <v>1.6410408024130249E-4</v>
      </c>
      <c r="S136" s="4">
        <f>-SUM(R136:$R$234)</f>
        <v>-1.5112556993083675E-2</v>
      </c>
      <c r="T136">
        <f t="shared" si="30"/>
        <v>1.6507635956994779E-4</v>
      </c>
      <c r="U136">
        <f t="shared" si="31"/>
        <v>1.5173490559989844E-2</v>
      </c>
      <c r="X136" s="1"/>
    </row>
    <row r="137" spans="1:24" x14ac:dyDescent="0.3">
      <c r="A137" s="8"/>
      <c r="B137">
        <f t="shared" si="32"/>
        <v>8.2999999999999865</v>
      </c>
      <c r="C137">
        <f t="shared" si="17"/>
        <v>0</v>
      </c>
      <c r="D137">
        <f t="shared" si="18"/>
        <v>-604.78878374920225</v>
      </c>
      <c r="E137">
        <f t="shared" si="19"/>
        <v>-220.12511530276873</v>
      </c>
      <c r="F137">
        <f t="shared" si="20"/>
        <v>36287.327024952137</v>
      </c>
      <c r="G137">
        <f t="shared" si="21"/>
        <v>-1827.0384570129775</v>
      </c>
      <c r="H137">
        <f t="shared" si="22"/>
        <v>5019.7469051183707</v>
      </c>
      <c r="I137">
        <f t="shared" si="23"/>
        <v>5341.9030798817212</v>
      </c>
      <c r="J137" s="43">
        <f t="shared" si="24"/>
        <v>643.60278070864217</v>
      </c>
      <c r="K137">
        <f t="shared" si="25"/>
        <v>6.8015222454479671</v>
      </c>
      <c r="L137">
        <f t="shared" si="26"/>
        <v>2.0486512787493909E-2</v>
      </c>
      <c r="M137" s="43">
        <f t="shared" si="27"/>
        <v>6.8016148043638971</v>
      </c>
      <c r="N137" s="6">
        <f t="shared" si="28"/>
        <v>6.1217305611074673E-7</v>
      </c>
      <c r="O137" s="4">
        <f>SUM($N$54:N137)*0.1+$O$30</f>
        <v>-1.7828873164334862E-5</v>
      </c>
      <c r="P137" s="4">
        <f>-SUM(O137:$O$234)</f>
        <v>1.3405784976463246E-3</v>
      </c>
      <c r="Q137" s="6">
        <f t="shared" si="29"/>
        <v>-1.6819316484628042E-6</v>
      </c>
      <c r="R137" s="4">
        <f>SUM($Q$54:Q137)*0.1+$O$8</f>
        <v>1.6393588707645622E-4</v>
      </c>
      <c r="S137" s="4">
        <f>-SUM(R137:$R$234)</f>
        <v>-1.4948452912842374E-2</v>
      </c>
      <c r="T137">
        <f t="shared" si="30"/>
        <v>1.6490252814876593E-4</v>
      </c>
      <c r="U137">
        <f t="shared" si="31"/>
        <v>1.5008444129749669E-2</v>
      </c>
      <c r="X137" s="1"/>
    </row>
    <row r="138" spans="1:24" x14ac:dyDescent="0.3">
      <c r="A138" s="8"/>
      <c r="B138">
        <f t="shared" si="32"/>
        <v>8.3999999999999861</v>
      </c>
      <c r="C138">
        <f t="shared" si="17"/>
        <v>0</v>
      </c>
      <c r="D138">
        <f t="shared" si="18"/>
        <v>-604.78878374920225</v>
      </c>
      <c r="E138">
        <f t="shared" si="19"/>
        <v>-220.12511530276873</v>
      </c>
      <c r="F138">
        <f t="shared" si="20"/>
        <v>36287.327024952137</v>
      </c>
      <c r="G138">
        <f t="shared" si="21"/>
        <v>-1849.0509685432544</v>
      </c>
      <c r="H138">
        <f t="shared" si="22"/>
        <v>5080.2257834932907</v>
      </c>
      <c r="I138">
        <f t="shared" si="23"/>
        <v>5406.2633579525855</v>
      </c>
      <c r="J138" s="43">
        <f t="shared" si="24"/>
        <v>643.60278070864217</v>
      </c>
      <c r="K138">
        <f t="shared" si="25"/>
        <v>6.8834682965979423</v>
      </c>
      <c r="L138">
        <f t="shared" si="26"/>
        <v>2.0486512787493909E-2</v>
      </c>
      <c r="M138" s="43">
        <f t="shared" si="27"/>
        <v>6.8835597536367441</v>
      </c>
      <c r="N138" s="6">
        <f t="shared" si="28"/>
        <v>6.1954863510003288E-7</v>
      </c>
      <c r="O138" s="4">
        <f>SUM($N$54:N138)*0.1+$O$30</f>
        <v>-1.7766918300824859E-5</v>
      </c>
      <c r="P138" s="4">
        <f>-SUM(O138:$O$234)</f>
        <v>1.32274962448199E-3</v>
      </c>
      <c r="Q138" s="6">
        <f t="shared" si="29"/>
        <v>-1.7021958851912717E-6</v>
      </c>
      <c r="R138" s="4">
        <f>SUM($Q$54:Q138)*0.1+$O$8</f>
        <v>1.6376566748793709E-4</v>
      </c>
      <c r="S138" s="4">
        <f>-SUM(R138:$R$234)</f>
        <v>-1.4784517025765916E-2</v>
      </c>
      <c r="T138">
        <f t="shared" si="30"/>
        <v>1.6472661361685838E-4</v>
      </c>
      <c r="U138">
        <f t="shared" si="31"/>
        <v>1.4843571344330498E-2</v>
      </c>
      <c r="X138" s="1"/>
    </row>
    <row r="139" spans="1:24" x14ac:dyDescent="0.3">
      <c r="A139" s="8"/>
      <c r="B139">
        <f t="shared" si="32"/>
        <v>8.4999999999999858</v>
      </c>
      <c r="C139">
        <f t="shared" si="17"/>
        <v>0</v>
      </c>
      <c r="D139">
        <f t="shared" si="18"/>
        <v>-604.78878374920225</v>
      </c>
      <c r="E139">
        <f t="shared" si="19"/>
        <v>-220.12511530276873</v>
      </c>
      <c r="F139">
        <f t="shared" si="20"/>
        <v>36287.327024952137</v>
      </c>
      <c r="G139">
        <f t="shared" si="21"/>
        <v>-1871.0634800735311</v>
      </c>
      <c r="H139">
        <f t="shared" si="22"/>
        <v>5140.7046618682107</v>
      </c>
      <c r="I139">
        <f t="shared" si="23"/>
        <v>5470.6236360234498</v>
      </c>
      <c r="J139" s="43">
        <f t="shared" si="24"/>
        <v>643.60278070864217</v>
      </c>
      <c r="K139">
        <f t="shared" si="25"/>
        <v>6.9654143477479185</v>
      </c>
      <c r="L139">
        <f t="shared" si="26"/>
        <v>2.0486512787493909E-2</v>
      </c>
      <c r="M139" s="43">
        <f t="shared" si="27"/>
        <v>6.9655047288356027</v>
      </c>
      <c r="N139" s="6">
        <f t="shared" si="28"/>
        <v>6.2692421408931893E-7</v>
      </c>
      <c r="O139" s="4">
        <f>SUM($N$54:N139)*0.1+$O$30</f>
        <v>-1.7704225879415926E-5</v>
      </c>
      <c r="P139" s="4">
        <f>-SUM(O139:$O$234)</f>
        <v>1.3049827061811653E-3</v>
      </c>
      <c r="Q139" s="6">
        <f t="shared" si="29"/>
        <v>-1.7224601219197392E-6</v>
      </c>
      <c r="R139" s="4">
        <f>SUM($Q$54:Q139)*0.1+$O$8</f>
        <v>1.6359342147574511E-4</v>
      </c>
      <c r="S139" s="4">
        <f>-SUM(R139:$R$234)</f>
        <v>-1.462075135827798E-2</v>
      </c>
      <c r="T139">
        <f t="shared" si="30"/>
        <v>1.6454861641511959E-4</v>
      </c>
      <c r="U139">
        <f t="shared" si="31"/>
        <v>1.4678874280544109E-2</v>
      </c>
      <c r="X139" s="1"/>
    </row>
    <row r="140" spans="1:24" x14ac:dyDescent="0.3">
      <c r="A140" s="8"/>
      <c r="B140">
        <f t="shared" si="32"/>
        <v>8.5999999999999854</v>
      </c>
      <c r="C140">
        <f t="shared" si="17"/>
        <v>0</v>
      </c>
      <c r="D140">
        <f t="shared" si="18"/>
        <v>-604.78878374920225</v>
      </c>
      <c r="E140">
        <f t="shared" si="19"/>
        <v>-220.12511530276873</v>
      </c>
      <c r="F140">
        <f t="shared" si="20"/>
        <v>36287.327024952137</v>
      </c>
      <c r="G140">
        <f t="shared" si="21"/>
        <v>-1893.075991603808</v>
      </c>
      <c r="H140">
        <f t="shared" si="22"/>
        <v>5201.1835402431307</v>
      </c>
      <c r="I140">
        <f t="shared" si="23"/>
        <v>5534.9839140943131</v>
      </c>
      <c r="J140" s="43">
        <f t="shared" si="24"/>
        <v>643.60278070864217</v>
      </c>
      <c r="K140">
        <f t="shared" si="25"/>
        <v>7.0473603988978928</v>
      </c>
      <c r="L140">
        <f t="shared" si="26"/>
        <v>2.0486512787493909E-2</v>
      </c>
      <c r="M140" s="43">
        <f t="shared" si="27"/>
        <v>7.0474497290560958</v>
      </c>
      <c r="N140" s="6">
        <f t="shared" si="28"/>
        <v>6.3429979307860508E-7</v>
      </c>
      <c r="O140" s="4">
        <f>SUM($N$54:N140)*0.1+$O$30</f>
        <v>-1.7640795900108068E-5</v>
      </c>
      <c r="P140" s="4">
        <f>-SUM(O140:$O$234)</f>
        <v>1.2872784803017493E-3</v>
      </c>
      <c r="Q140" s="6">
        <f t="shared" si="29"/>
        <v>-1.7427243586482067E-6</v>
      </c>
      <c r="R140" s="4">
        <f>SUM($Q$54:Q140)*0.1+$O$8</f>
        <v>1.6341914903988031E-4</v>
      </c>
      <c r="S140" s="4">
        <f>-SUM(R140:$R$234)</f>
        <v>-1.4457157936802233E-2</v>
      </c>
      <c r="T140">
        <f t="shared" si="30"/>
        <v>1.6436853699205298E-4</v>
      </c>
      <c r="U140">
        <f t="shared" si="31"/>
        <v>1.4514355014794552E-2</v>
      </c>
      <c r="X140" s="1"/>
    </row>
    <row r="141" spans="1:24" x14ac:dyDescent="0.3">
      <c r="A141" s="8"/>
      <c r="B141">
        <f t="shared" si="32"/>
        <v>8.6999999999999851</v>
      </c>
      <c r="C141">
        <f t="shared" si="17"/>
        <v>0</v>
      </c>
      <c r="D141">
        <f t="shared" si="18"/>
        <v>-604.78878374920225</v>
      </c>
      <c r="E141">
        <f t="shared" si="19"/>
        <v>-220.12511530276873</v>
      </c>
      <c r="F141">
        <f t="shared" si="20"/>
        <v>36287.327024952137</v>
      </c>
      <c r="G141">
        <f t="shared" si="21"/>
        <v>-1915.0885031340847</v>
      </c>
      <c r="H141">
        <f t="shared" si="22"/>
        <v>5261.6624186180507</v>
      </c>
      <c r="I141">
        <f t="shared" si="23"/>
        <v>5599.3441921651774</v>
      </c>
      <c r="J141" s="43">
        <f t="shared" si="24"/>
        <v>643.60278070864217</v>
      </c>
      <c r="K141">
        <f t="shared" si="25"/>
        <v>7.1293064500478689</v>
      </c>
      <c r="L141">
        <f t="shared" si="26"/>
        <v>2.0486512787493909E-2</v>
      </c>
      <c r="M141" s="43">
        <f t="shared" si="27"/>
        <v>7.1293947534354363</v>
      </c>
      <c r="N141" s="6">
        <f t="shared" si="28"/>
        <v>6.4167537206789113E-7</v>
      </c>
      <c r="O141" s="4">
        <f>SUM($N$54:N141)*0.1+$O$30</f>
        <v>-1.7576628362901278E-5</v>
      </c>
      <c r="P141" s="4">
        <f>-SUM(O141:$O$234)</f>
        <v>1.2696376844016414E-3</v>
      </c>
      <c r="Q141" s="6">
        <f t="shared" si="29"/>
        <v>-1.7629885953766742E-6</v>
      </c>
      <c r="R141" s="4">
        <f>SUM($Q$54:Q141)*0.1+$O$8</f>
        <v>1.6324285018034262E-4</v>
      </c>
      <c r="S141" s="4">
        <f>-SUM(R141:$R$234)</f>
        <v>-1.4293738787762354E-2</v>
      </c>
      <c r="T141">
        <f t="shared" si="30"/>
        <v>1.6418637580386909E-4</v>
      </c>
      <c r="U141">
        <f t="shared" si="31"/>
        <v>1.4350015623072846E-2</v>
      </c>
      <c r="X141" s="1"/>
    </row>
    <row r="142" spans="1:24" x14ac:dyDescent="0.3">
      <c r="A142" s="8"/>
      <c r="B142">
        <f t="shared" si="32"/>
        <v>8.7999999999999847</v>
      </c>
      <c r="C142">
        <f t="shared" si="17"/>
        <v>0</v>
      </c>
      <c r="D142">
        <f t="shared" si="18"/>
        <v>-604.78878374920225</v>
      </c>
      <c r="E142">
        <f t="shared" si="19"/>
        <v>-220.12511530276873</v>
      </c>
      <c r="F142">
        <f t="shared" si="20"/>
        <v>36287.327024952137</v>
      </c>
      <c r="G142">
        <f t="shared" si="21"/>
        <v>-1937.1010146643614</v>
      </c>
      <c r="H142">
        <f t="shared" si="22"/>
        <v>5322.1412969929706</v>
      </c>
      <c r="I142">
        <f t="shared" si="23"/>
        <v>5663.7044702360417</v>
      </c>
      <c r="J142" s="43">
        <f t="shared" si="24"/>
        <v>643.60278070864217</v>
      </c>
      <c r="K142">
        <f t="shared" si="25"/>
        <v>7.2112525011978441</v>
      </c>
      <c r="L142">
        <f t="shared" si="26"/>
        <v>2.0486512787493909E-2</v>
      </c>
      <c r="M142" s="43">
        <f t="shared" si="27"/>
        <v>7.2113398011500429</v>
      </c>
      <c r="N142" s="6">
        <f t="shared" si="28"/>
        <v>6.4905095105717717E-7</v>
      </c>
      <c r="O142" s="4">
        <f>SUM($N$54:N142)*0.1+$O$30</f>
        <v>-1.7511723267795558E-5</v>
      </c>
      <c r="P142" s="4">
        <f>-SUM(O142:$O$234)</f>
        <v>1.2520610560387399E-3</v>
      </c>
      <c r="Q142" s="6">
        <f t="shared" si="29"/>
        <v>-1.7832528321051417E-6</v>
      </c>
      <c r="R142" s="4">
        <f>SUM($Q$54:Q142)*0.1+$O$8</f>
        <v>1.6306452489713212E-4</v>
      </c>
      <c r="S142" s="4">
        <f>-SUM(R142:$R$234)</f>
        <v>-1.413049593758201E-2</v>
      </c>
      <c r="T142">
        <f t="shared" si="30"/>
        <v>1.640021333145861E-4</v>
      </c>
      <c r="U142">
        <f t="shared" si="31"/>
        <v>1.4185858180951569E-2</v>
      </c>
      <c r="X142" s="1"/>
    </row>
    <row r="143" spans="1:24" x14ac:dyDescent="0.3">
      <c r="A143" s="8"/>
      <c r="B143">
        <f t="shared" si="32"/>
        <v>8.8999999999999844</v>
      </c>
      <c r="C143">
        <f t="shared" si="17"/>
        <v>0</v>
      </c>
      <c r="D143">
        <f t="shared" si="18"/>
        <v>-604.78878374920225</v>
      </c>
      <c r="E143">
        <f t="shared" si="19"/>
        <v>-220.12511530276873</v>
      </c>
      <c r="F143">
        <f t="shared" si="20"/>
        <v>36287.327024952137</v>
      </c>
      <c r="G143">
        <f t="shared" si="21"/>
        <v>-1959.1135261946383</v>
      </c>
      <c r="H143">
        <f t="shared" si="22"/>
        <v>5382.6201753678906</v>
      </c>
      <c r="I143">
        <f t="shared" si="23"/>
        <v>5728.0647483069051</v>
      </c>
      <c r="J143" s="43">
        <f t="shared" si="24"/>
        <v>643.60278070864217</v>
      </c>
      <c r="K143">
        <f t="shared" si="25"/>
        <v>7.2931985523478184</v>
      </c>
      <c r="L143">
        <f t="shared" si="26"/>
        <v>2.0486512787493909E-2</v>
      </c>
      <c r="M143" s="43">
        <f t="shared" si="27"/>
        <v>7.2932848714133529</v>
      </c>
      <c r="N143" s="6">
        <f t="shared" si="28"/>
        <v>6.5642653004646333E-7</v>
      </c>
      <c r="O143" s="4">
        <f>SUM($N$54:N143)*0.1+$O$30</f>
        <v>-1.7446080614790914E-5</v>
      </c>
      <c r="P143" s="4">
        <f>-SUM(O143:$O$234)</f>
        <v>1.2345493327709446E-3</v>
      </c>
      <c r="Q143" s="6">
        <f t="shared" si="29"/>
        <v>-1.803517068833609E-6</v>
      </c>
      <c r="R143" s="4">
        <f>SUM($Q$54:Q143)*0.1+$O$8</f>
        <v>1.6288417319024876E-4</v>
      </c>
      <c r="S143" s="4">
        <f>-SUM(R143:$R$234)</f>
        <v>-1.3967431412684876E-2</v>
      </c>
      <c r="T143">
        <f t="shared" si="30"/>
        <v>1.6381580999613173E-4</v>
      </c>
      <c r="U143">
        <f t="shared" si="31"/>
        <v>1.4021884763579446E-2</v>
      </c>
      <c r="X143" s="1"/>
    </row>
    <row r="144" spans="1:24" x14ac:dyDescent="0.3">
      <c r="A144" s="8"/>
      <c r="B144">
        <f t="shared" si="32"/>
        <v>8.999999999999984</v>
      </c>
      <c r="C144">
        <f t="shared" si="17"/>
        <v>0</v>
      </c>
      <c r="D144">
        <f t="shared" si="18"/>
        <v>-604.78878374920225</v>
      </c>
      <c r="E144">
        <f t="shared" si="19"/>
        <v>-220.12511530276873</v>
      </c>
      <c r="F144">
        <f t="shared" si="20"/>
        <v>36287.327024952137</v>
      </c>
      <c r="G144">
        <f t="shared" si="21"/>
        <v>-1981.126037724915</v>
      </c>
      <c r="H144">
        <f t="shared" si="22"/>
        <v>5443.0990537428106</v>
      </c>
      <c r="I144">
        <f t="shared" si="23"/>
        <v>5792.4250263777694</v>
      </c>
      <c r="J144" s="43">
        <f t="shared" si="24"/>
        <v>643.60278070864217</v>
      </c>
      <c r="K144">
        <f t="shared" si="25"/>
        <v>7.3751446034977945</v>
      </c>
      <c r="L144">
        <f t="shared" si="26"/>
        <v>2.0486512787493909E-2</v>
      </c>
      <c r="M144" s="43">
        <f t="shared" si="27"/>
        <v>7.3752299634737639</v>
      </c>
      <c r="N144" s="6">
        <f t="shared" si="28"/>
        <v>6.6380210903574937E-7</v>
      </c>
      <c r="O144" s="4">
        <f>SUM($N$54:N144)*0.1+$O$30</f>
        <v>-1.7379700403887338E-5</v>
      </c>
      <c r="P144" s="4">
        <f>-SUM(O144:$O$234)</f>
        <v>1.2171032521561536E-3</v>
      </c>
      <c r="Q144" s="6">
        <f t="shared" si="29"/>
        <v>-1.8237813055620765E-6</v>
      </c>
      <c r="R144" s="4">
        <f>SUM($Q$54:Q144)*0.1+$O$8</f>
        <v>1.6270179505969255E-4</v>
      </c>
      <c r="S144" s="4">
        <f>-SUM(R144:$R$234)</f>
        <v>-1.3804547239494628E-2</v>
      </c>
      <c r="T144">
        <f t="shared" si="30"/>
        <v>1.6362740632844817E-4</v>
      </c>
      <c r="U144">
        <f t="shared" si="31"/>
        <v>1.3858097445675862E-2</v>
      </c>
      <c r="X144" s="1"/>
    </row>
    <row r="145" spans="1:24" x14ac:dyDescent="0.3">
      <c r="A145" s="8"/>
      <c r="B145">
        <f t="shared" si="32"/>
        <v>9.0999999999999837</v>
      </c>
      <c r="C145">
        <f t="shared" si="17"/>
        <v>0</v>
      </c>
      <c r="D145">
        <f t="shared" si="18"/>
        <v>-604.78878374920225</v>
      </c>
      <c r="E145">
        <f t="shared" si="19"/>
        <v>-220.12511530276873</v>
      </c>
      <c r="F145">
        <f t="shared" si="20"/>
        <v>36287.327024952137</v>
      </c>
      <c r="G145">
        <f t="shared" si="21"/>
        <v>-2003.1385492551919</v>
      </c>
      <c r="H145">
        <f t="shared" si="22"/>
        <v>5503.5779321177306</v>
      </c>
      <c r="I145">
        <f t="shared" si="23"/>
        <v>5856.7853044486328</v>
      </c>
      <c r="J145" s="43">
        <f t="shared" si="24"/>
        <v>643.60278070864217</v>
      </c>
      <c r="K145">
        <f t="shared" si="25"/>
        <v>7.4570906546477689</v>
      </c>
      <c r="L145">
        <f t="shared" si="26"/>
        <v>2.0486512787493909E-2</v>
      </c>
      <c r="M145" s="43">
        <f t="shared" si="27"/>
        <v>7.4571750766127032</v>
      </c>
      <c r="N145" s="6">
        <f t="shared" si="28"/>
        <v>6.7117768802503552E-7</v>
      </c>
      <c r="O145" s="4">
        <f>SUM($N$54:N145)*0.1+$O$30</f>
        <v>-1.7312582635084834E-5</v>
      </c>
      <c r="P145" s="4">
        <f>-SUM(O145:$O$234)</f>
        <v>1.1997235517522665E-3</v>
      </c>
      <c r="Q145" s="6">
        <f t="shared" si="29"/>
        <v>-1.844045542290544E-6</v>
      </c>
      <c r="R145" s="4">
        <f>SUM($Q$54:Q145)*0.1+$O$8</f>
        <v>1.6251739050546351E-4</v>
      </c>
      <c r="S145" s="4">
        <f>-SUM(R145:$R$234)</f>
        <v>-1.3641845444434931E-2</v>
      </c>
      <c r="T145">
        <f t="shared" si="30"/>
        <v>1.6343692279959863E-4</v>
      </c>
      <c r="U145">
        <f t="shared" si="31"/>
        <v>1.3694498301525294E-2</v>
      </c>
      <c r="X145" s="1"/>
    </row>
    <row r="146" spans="1:24" x14ac:dyDescent="0.3">
      <c r="A146" s="8"/>
      <c r="B146">
        <f t="shared" si="32"/>
        <v>9.1999999999999833</v>
      </c>
      <c r="C146">
        <f t="shared" si="17"/>
        <v>0</v>
      </c>
      <c r="D146">
        <f t="shared" si="18"/>
        <v>-604.78878374920225</v>
      </c>
      <c r="E146">
        <f t="shared" si="19"/>
        <v>-220.12511530276873</v>
      </c>
      <c r="F146">
        <f t="shared" si="20"/>
        <v>36287.327024952137</v>
      </c>
      <c r="G146">
        <f t="shared" si="21"/>
        <v>-2025.1510607854686</v>
      </c>
      <c r="H146">
        <f t="shared" si="22"/>
        <v>5564.0568104926506</v>
      </c>
      <c r="I146">
        <f t="shared" si="23"/>
        <v>5921.145582519498</v>
      </c>
      <c r="J146" s="43">
        <f t="shared" si="24"/>
        <v>643.60278070864217</v>
      </c>
      <c r="K146">
        <f t="shared" si="25"/>
        <v>7.5390367057977459</v>
      </c>
      <c r="L146">
        <f t="shared" si="26"/>
        <v>2.0486512787493909E-2</v>
      </c>
      <c r="M146" s="43">
        <f t="shared" si="27"/>
        <v>7.5391202101428458</v>
      </c>
      <c r="N146" s="6">
        <f t="shared" si="28"/>
        <v>6.7855326701432157E-7</v>
      </c>
      <c r="O146" s="4">
        <f>SUM($N$54:N146)*0.1+$O$30</f>
        <v>-1.7244727308383403E-5</v>
      </c>
      <c r="P146" s="4">
        <f>-SUM(O146:$O$234)</f>
        <v>1.1824109691171817E-3</v>
      </c>
      <c r="Q146" s="6">
        <f t="shared" si="29"/>
        <v>-1.8643097790190115E-6</v>
      </c>
      <c r="R146" s="4">
        <f>SUM($Q$54:Q146)*0.1+$O$8</f>
        <v>1.623309595275616E-4</v>
      </c>
      <c r="S146" s="4">
        <f>-SUM(R146:$R$234)</f>
        <v>-1.3479328053929469E-2</v>
      </c>
      <c r="T146">
        <f t="shared" si="30"/>
        <v>1.632443599058765E-4</v>
      </c>
      <c r="U146">
        <f t="shared" si="31"/>
        <v>1.3531089404971747E-2</v>
      </c>
      <c r="X146" s="1"/>
    </row>
    <row r="147" spans="1:24" x14ac:dyDescent="0.3">
      <c r="A147" s="8"/>
      <c r="B147">
        <f t="shared" si="32"/>
        <v>9.2999999999999829</v>
      </c>
      <c r="C147">
        <f t="shared" si="17"/>
        <v>0</v>
      </c>
      <c r="D147">
        <f t="shared" si="18"/>
        <v>-604.78878374920225</v>
      </c>
      <c r="E147">
        <f t="shared" si="19"/>
        <v>-220.12511530276873</v>
      </c>
      <c r="F147">
        <f t="shared" si="20"/>
        <v>36287.327024952137</v>
      </c>
      <c r="G147">
        <f t="shared" si="21"/>
        <v>-2047.1635723157456</v>
      </c>
      <c r="H147">
        <f t="shared" si="22"/>
        <v>5624.5356888675706</v>
      </c>
      <c r="I147">
        <f t="shared" si="23"/>
        <v>5985.5058605903614</v>
      </c>
      <c r="J147" s="43">
        <f t="shared" si="24"/>
        <v>643.60278070864217</v>
      </c>
      <c r="K147">
        <f t="shared" si="25"/>
        <v>7.6209827569477211</v>
      </c>
      <c r="L147">
        <f t="shared" si="26"/>
        <v>2.0486512787493909E-2</v>
      </c>
      <c r="M147" s="43">
        <f t="shared" si="27"/>
        <v>7.621065363406422</v>
      </c>
      <c r="N147" s="6">
        <f t="shared" si="28"/>
        <v>6.8592884600360772E-7</v>
      </c>
      <c r="O147" s="4">
        <f>SUM($N$54:N147)*0.1+$O$30</f>
        <v>-1.7176134423783041E-5</v>
      </c>
      <c r="P147" s="4">
        <f>-SUM(O147:$O$234)</f>
        <v>1.1651662418087985E-3</v>
      </c>
      <c r="Q147" s="6">
        <f t="shared" si="29"/>
        <v>-1.884574015747479E-6</v>
      </c>
      <c r="R147" s="4">
        <f>SUM($Q$54:Q147)*0.1+$O$8</f>
        <v>1.6214250212598686E-4</v>
      </c>
      <c r="S147" s="4">
        <f>-SUM(R147:$R$234)</f>
        <v>-1.3316997094401909E-2</v>
      </c>
      <c r="T147">
        <f t="shared" si="30"/>
        <v>1.6304971815191683E-4</v>
      </c>
      <c r="U147">
        <f t="shared" si="31"/>
        <v>1.3367872829413053E-2</v>
      </c>
      <c r="X147" s="1"/>
    </row>
    <row r="148" spans="1:24" x14ac:dyDescent="0.3">
      <c r="A148" s="8"/>
      <c r="B148">
        <f t="shared" si="32"/>
        <v>9.3999999999999826</v>
      </c>
      <c r="C148">
        <f t="shared" si="17"/>
        <v>0</v>
      </c>
      <c r="D148">
        <f t="shared" si="18"/>
        <v>-604.78878374920225</v>
      </c>
      <c r="E148">
        <f t="shared" si="19"/>
        <v>-220.12511530276873</v>
      </c>
      <c r="F148">
        <f t="shared" si="20"/>
        <v>36287.327024952137</v>
      </c>
      <c r="G148">
        <f t="shared" si="21"/>
        <v>-2069.1760838460223</v>
      </c>
      <c r="H148">
        <f t="shared" si="22"/>
        <v>5685.0145672424906</v>
      </c>
      <c r="I148">
        <f t="shared" si="23"/>
        <v>6049.8661386612248</v>
      </c>
      <c r="J148" s="43">
        <f t="shared" si="24"/>
        <v>643.60278070864217</v>
      </c>
      <c r="K148">
        <f t="shared" si="25"/>
        <v>7.7029288080976954</v>
      </c>
      <c r="L148">
        <f t="shared" si="26"/>
        <v>2.0486512787493909E-2</v>
      </c>
      <c r="M148" s="43">
        <f t="shared" si="27"/>
        <v>7.7030105357736574</v>
      </c>
      <c r="N148" s="6">
        <f t="shared" si="28"/>
        <v>6.9330442499289377E-7</v>
      </c>
      <c r="O148" s="4">
        <f>SUM($N$54:N148)*0.1+$O$30</f>
        <v>-1.7106803981283751E-5</v>
      </c>
      <c r="P148" s="4">
        <f>-SUM(O148:$O$234)</f>
        <v>1.1479901073850154E-3</v>
      </c>
      <c r="Q148" s="6">
        <f t="shared" si="29"/>
        <v>-1.9048382524759466E-6</v>
      </c>
      <c r="R148" s="4">
        <f>SUM($Q$54:Q148)*0.1+$O$8</f>
        <v>1.6195201830073924E-4</v>
      </c>
      <c r="S148" s="4">
        <f>-SUM(R148:$R$234)</f>
        <v>-1.3154854592275922E-2</v>
      </c>
      <c r="T148">
        <f t="shared" si="30"/>
        <v>1.6285299805080975E-4</v>
      </c>
      <c r="U148">
        <f t="shared" si="31"/>
        <v>1.3204850647795179E-2</v>
      </c>
      <c r="X148" s="1"/>
    </row>
    <row r="149" spans="1:24" x14ac:dyDescent="0.3">
      <c r="A149" s="8"/>
      <c r="B149">
        <f t="shared" si="32"/>
        <v>9.4999999999999822</v>
      </c>
      <c r="C149">
        <f t="shared" si="17"/>
        <v>0</v>
      </c>
      <c r="D149">
        <f t="shared" si="18"/>
        <v>-604.78878374920225</v>
      </c>
      <c r="E149">
        <f t="shared" si="19"/>
        <v>-220.12511530276873</v>
      </c>
      <c r="F149">
        <f t="shared" si="20"/>
        <v>36287.327024952137</v>
      </c>
      <c r="G149">
        <f t="shared" si="21"/>
        <v>-2091.188595376299</v>
      </c>
      <c r="H149">
        <f t="shared" si="22"/>
        <v>5745.4934456174105</v>
      </c>
      <c r="I149">
        <f t="shared" si="23"/>
        <v>6114.2264167320891</v>
      </c>
      <c r="J149" s="43">
        <f t="shared" si="24"/>
        <v>643.60278070864217</v>
      </c>
      <c r="K149">
        <f t="shared" si="25"/>
        <v>7.7848748592476706</v>
      </c>
      <c r="L149">
        <f t="shared" si="26"/>
        <v>2.0486512787493909E-2</v>
      </c>
      <c r="M149" s="43">
        <f t="shared" si="27"/>
        <v>7.7849557266412903</v>
      </c>
      <c r="N149" s="6">
        <f t="shared" si="28"/>
        <v>7.0068000398217982E-7</v>
      </c>
      <c r="O149" s="4">
        <f>SUM($N$54:N149)*0.1+$O$30</f>
        <v>-1.7036735980885534E-5</v>
      </c>
      <c r="P149" s="4">
        <f>-SUM(O149:$O$234)</f>
        <v>1.1308833034037317E-3</v>
      </c>
      <c r="Q149" s="6">
        <f t="shared" si="29"/>
        <v>-1.9251024892044141E-6</v>
      </c>
      <c r="R149" s="4">
        <f>SUM($Q$54:Q149)*0.1+$O$8</f>
        <v>1.617595080518188E-4</v>
      </c>
      <c r="S149" s="4">
        <f>-SUM(R149:$R$234)</f>
        <v>-1.2992902573975182E-2</v>
      </c>
      <c r="T149">
        <f t="shared" si="30"/>
        <v>1.6265420012421701E-4</v>
      </c>
      <c r="U149">
        <f t="shared" si="31"/>
        <v>1.304202493260645E-2</v>
      </c>
      <c r="X149" s="1"/>
    </row>
    <row r="150" spans="1:24" x14ac:dyDescent="0.3">
      <c r="A150" s="8"/>
      <c r="B150">
        <f t="shared" si="32"/>
        <v>9.5999999999999819</v>
      </c>
      <c r="C150">
        <f t="shared" si="17"/>
        <v>0</v>
      </c>
      <c r="D150">
        <f t="shared" si="18"/>
        <v>-604.78878374920225</v>
      </c>
      <c r="E150">
        <f t="shared" si="19"/>
        <v>-220.12511530276873</v>
      </c>
      <c r="F150">
        <f t="shared" si="20"/>
        <v>36287.327024952137</v>
      </c>
      <c r="G150">
        <f t="shared" si="21"/>
        <v>-2113.2011069065757</v>
      </c>
      <c r="H150">
        <f t="shared" si="22"/>
        <v>5805.9723239923305</v>
      </c>
      <c r="I150">
        <f t="shared" si="23"/>
        <v>6178.5866948029534</v>
      </c>
      <c r="J150" s="43">
        <f t="shared" si="24"/>
        <v>643.60278070864217</v>
      </c>
      <c r="K150">
        <f t="shared" si="25"/>
        <v>7.8668209103976467</v>
      </c>
      <c r="L150">
        <f t="shared" si="26"/>
        <v>2.0486512787493909E-2</v>
      </c>
      <c r="M150" s="43">
        <f t="shared" si="27"/>
        <v>7.8669009354311967</v>
      </c>
      <c r="N150" s="6">
        <f t="shared" si="28"/>
        <v>7.0805558297146586E-7</v>
      </c>
      <c r="O150" s="4">
        <f>SUM($N$54:N150)*0.1+$O$30</f>
        <v>-1.6965930422588388E-5</v>
      </c>
      <c r="P150" s="4">
        <f>-SUM(O150:$O$234)</f>
        <v>1.1138465674228463E-3</v>
      </c>
      <c r="Q150" s="6">
        <f t="shared" si="29"/>
        <v>-1.9453667259328814E-6</v>
      </c>
      <c r="R150" s="4">
        <f>SUM($Q$54:Q150)*0.1+$O$8</f>
        <v>1.6156497137922554E-4</v>
      </c>
      <c r="S150" s="4">
        <f>-SUM(R150:$R$234)</f>
        <v>-1.2831143065923362E-2</v>
      </c>
      <c r="T150">
        <f t="shared" si="30"/>
        <v>1.6245332490249031E-4</v>
      </c>
      <c r="U150">
        <f t="shared" si="31"/>
        <v>1.2879397755871694E-2</v>
      </c>
      <c r="X150" s="1"/>
    </row>
    <row r="151" spans="1:24" x14ac:dyDescent="0.3">
      <c r="A151" s="8"/>
      <c r="B151">
        <f t="shared" si="32"/>
        <v>9.6999999999999815</v>
      </c>
      <c r="C151">
        <f t="shared" si="17"/>
        <v>0</v>
      </c>
      <c r="D151">
        <f t="shared" si="18"/>
        <v>-604.78878374920225</v>
      </c>
      <c r="E151">
        <f t="shared" si="19"/>
        <v>-220.12511530276873</v>
      </c>
      <c r="F151">
        <f t="shared" si="20"/>
        <v>36287.327024952137</v>
      </c>
      <c r="G151">
        <f t="shared" si="21"/>
        <v>-2135.2136184368528</v>
      </c>
      <c r="H151">
        <f t="shared" si="22"/>
        <v>5866.4512023672505</v>
      </c>
      <c r="I151">
        <f t="shared" si="23"/>
        <v>6242.9469728738168</v>
      </c>
      <c r="J151" s="43">
        <f t="shared" si="24"/>
        <v>643.60278070864217</v>
      </c>
      <c r="K151">
        <f t="shared" si="25"/>
        <v>7.9487669615476211</v>
      </c>
      <c r="L151">
        <f t="shared" si="26"/>
        <v>2.0486512787493909E-2</v>
      </c>
      <c r="M151" s="43">
        <f t="shared" si="27"/>
        <v>7.9488461615890884</v>
      </c>
      <c r="N151" s="6">
        <f t="shared" si="28"/>
        <v>7.1543116196075201E-7</v>
      </c>
      <c r="O151" s="4">
        <f>SUM($N$54:N151)*0.1+$O$30</f>
        <v>-1.6894387306392312E-5</v>
      </c>
      <c r="P151" s="4">
        <f>-SUM(O151:$O$234)</f>
        <v>1.0968806370002578E-3</v>
      </c>
      <c r="Q151" s="6">
        <f t="shared" si="29"/>
        <v>-1.9656309626613491E-6</v>
      </c>
      <c r="R151" s="4">
        <f>SUM($Q$54:Q151)*0.1+$O$8</f>
        <v>1.6136840828295939E-4</v>
      </c>
      <c r="S151" s="4">
        <f>-SUM(R151:$R$234)</f>
        <v>-1.2669578094544135E-2</v>
      </c>
      <c r="T151">
        <f t="shared" si="30"/>
        <v>1.622503729247926E-4</v>
      </c>
      <c r="U151">
        <f t="shared" si="31"/>
        <v>1.2716971189146364E-2</v>
      </c>
      <c r="X151" s="1"/>
    </row>
    <row r="152" spans="1:24" x14ac:dyDescent="0.3">
      <c r="A152" s="8"/>
      <c r="B152">
        <f t="shared" si="32"/>
        <v>9.7999999999999812</v>
      </c>
      <c r="C152">
        <f t="shared" si="17"/>
        <v>0</v>
      </c>
      <c r="D152">
        <f t="shared" si="18"/>
        <v>-604.78878374920225</v>
      </c>
      <c r="E152">
        <f t="shared" si="19"/>
        <v>-220.12511530276873</v>
      </c>
      <c r="F152">
        <f t="shared" si="20"/>
        <v>36287.327024952137</v>
      </c>
      <c r="G152">
        <f t="shared" si="21"/>
        <v>-2157.2261299671295</v>
      </c>
      <c r="H152">
        <f t="shared" si="22"/>
        <v>5926.9300807421705</v>
      </c>
      <c r="I152">
        <f t="shared" si="23"/>
        <v>6307.3072509446811</v>
      </c>
      <c r="J152" s="43">
        <f t="shared" si="24"/>
        <v>643.60278070864217</v>
      </c>
      <c r="K152">
        <f t="shared" si="25"/>
        <v>8.0307130126975963</v>
      </c>
      <c r="L152">
        <f t="shared" si="26"/>
        <v>2.0486512787493909E-2</v>
      </c>
      <c r="M152" s="43">
        <f t="shared" si="27"/>
        <v>8.0307914045833044</v>
      </c>
      <c r="N152" s="6">
        <f t="shared" si="28"/>
        <v>7.2280674095003817E-7</v>
      </c>
      <c r="O152" s="4">
        <f>SUM($N$54:N152)*0.1+$O$30</f>
        <v>-1.6822106632297307E-5</v>
      </c>
      <c r="P152" s="4">
        <f>-SUM(O152:$O$234)</f>
        <v>1.0799862496938656E-3</v>
      </c>
      <c r="Q152" s="6">
        <f t="shared" si="29"/>
        <v>-1.9858951993898164E-6</v>
      </c>
      <c r="R152" s="4">
        <f>SUM($Q$54:Q152)*0.1+$O$8</f>
        <v>1.611698187630204E-4</v>
      </c>
      <c r="S152" s="4">
        <f>-SUM(R152:$R$234)</f>
        <v>-1.2508209686261177E-2</v>
      </c>
      <c r="T152">
        <f t="shared" si="30"/>
        <v>1.6204534473922175E-4</v>
      </c>
      <c r="U152">
        <f t="shared" si="31"/>
        <v>1.2554747303510562E-2</v>
      </c>
      <c r="X152" s="1"/>
    </row>
    <row r="153" spans="1:24" x14ac:dyDescent="0.3">
      <c r="A153" s="8"/>
      <c r="B153">
        <f t="shared" si="32"/>
        <v>9.8999999999999808</v>
      </c>
      <c r="C153">
        <f t="shared" si="17"/>
        <v>0</v>
      </c>
      <c r="D153">
        <f t="shared" si="18"/>
        <v>-604.78878374920225</v>
      </c>
      <c r="E153">
        <f t="shared" si="19"/>
        <v>-220.12511530276873</v>
      </c>
      <c r="F153">
        <f t="shared" si="20"/>
        <v>36287.327024952137</v>
      </c>
      <c r="G153">
        <f t="shared" si="21"/>
        <v>-2179.2386414974062</v>
      </c>
      <c r="H153">
        <f t="shared" si="22"/>
        <v>5987.4089591170905</v>
      </c>
      <c r="I153">
        <f t="shared" si="23"/>
        <v>6371.6675290155454</v>
      </c>
      <c r="J153" s="43">
        <f t="shared" si="24"/>
        <v>643.60278070864217</v>
      </c>
      <c r="K153">
        <f t="shared" si="25"/>
        <v>8.1126590638475733</v>
      </c>
      <c r="L153">
        <f t="shared" si="26"/>
        <v>2.0486512787493909E-2</v>
      </c>
      <c r="M153" s="43">
        <f t="shared" si="27"/>
        <v>8.1127366639036644</v>
      </c>
      <c r="N153" s="6">
        <f t="shared" si="28"/>
        <v>7.3018231993932421E-7</v>
      </c>
      <c r="O153" s="4">
        <f>SUM($N$54:N153)*0.1+$O$30</f>
        <v>-1.6749088400303376E-5</v>
      </c>
      <c r="P153" s="4">
        <f>-SUM(O153:$O$234)</f>
        <v>1.0631641430615679E-3</v>
      </c>
      <c r="Q153" s="6">
        <f t="shared" si="29"/>
        <v>-2.0061594361182837E-6</v>
      </c>
      <c r="R153" s="4">
        <f>SUM($Q$54:Q153)*0.1+$O$8</f>
        <v>1.6096920281940858E-4</v>
      </c>
      <c r="S153" s="4">
        <f>-SUM(R153:$R$234)</f>
        <v>-1.2347039867498159E-2</v>
      </c>
      <c r="T153">
        <f t="shared" si="30"/>
        <v>1.6183824090293701E-4</v>
      </c>
      <c r="U153">
        <f t="shared" si="31"/>
        <v>1.2392728169563019E-2</v>
      </c>
      <c r="X153" s="1"/>
    </row>
    <row r="154" spans="1:24" x14ac:dyDescent="0.3">
      <c r="A154" s="8"/>
      <c r="B154">
        <f t="shared" si="32"/>
        <v>9.9999999999999805</v>
      </c>
      <c r="C154">
        <f t="shared" si="17"/>
        <v>0</v>
      </c>
      <c r="D154">
        <f t="shared" si="18"/>
        <v>-604.78878374920225</v>
      </c>
      <c r="E154">
        <f t="shared" si="19"/>
        <v>-220.12511530276873</v>
      </c>
      <c r="F154">
        <f t="shared" si="20"/>
        <v>36287.327024952137</v>
      </c>
      <c r="G154">
        <f t="shared" si="21"/>
        <v>-2201.2511530276829</v>
      </c>
      <c r="H154">
        <f t="shared" si="22"/>
        <v>6047.8878374920105</v>
      </c>
      <c r="I154">
        <f t="shared" si="23"/>
        <v>6436.0278070864088</v>
      </c>
      <c r="J154" s="43">
        <f t="shared" si="24"/>
        <v>643.60278070864217</v>
      </c>
      <c r="K154">
        <f t="shared" si="25"/>
        <v>8.1946051149975467</v>
      </c>
      <c r="L154">
        <f t="shared" si="26"/>
        <v>2.0486512787493909E-2</v>
      </c>
      <c r="M154" s="43">
        <f t="shared" si="27"/>
        <v>8.1946819390603878</v>
      </c>
      <c r="N154" s="6">
        <f t="shared" si="28"/>
        <v>7.3755789892861026E-7</v>
      </c>
      <c r="O154" s="4">
        <f>SUM($N$54:N154)*0.1+$O$30</f>
        <v>-1.6675332610410516E-5</v>
      </c>
      <c r="P154" s="4">
        <f>-SUM(O154:$O$234)</f>
        <v>1.0464150546612646E-3</v>
      </c>
      <c r="Q154" s="6">
        <f t="shared" si="29"/>
        <v>-2.0264236728467514E-6</v>
      </c>
      <c r="R154" s="4">
        <f>SUM($Q$54:Q154)*0.1+$O$8</f>
        <v>1.607665604521239E-4</v>
      </c>
      <c r="S154" s="4">
        <f>-SUM(R154:$R$234)</f>
        <v>-1.2186070664678748E-2</v>
      </c>
      <c r="T154">
        <f t="shared" si="30"/>
        <v>1.6162906198228781E-4</v>
      </c>
      <c r="U154">
        <f t="shared" si="31"/>
        <v>1.2230915857414999E-2</v>
      </c>
      <c r="X154" s="1"/>
    </row>
    <row r="155" spans="1:24" x14ac:dyDescent="0.3">
      <c r="A155" s="8"/>
      <c r="B155">
        <f t="shared" si="32"/>
        <v>10.09999999999998</v>
      </c>
      <c r="C155">
        <f t="shared" si="17"/>
        <v>0</v>
      </c>
      <c r="D155">
        <f t="shared" si="18"/>
        <v>-604.78878374920225</v>
      </c>
      <c r="E155">
        <f t="shared" si="19"/>
        <v>-220.12511530276873</v>
      </c>
      <c r="F155">
        <f t="shared" si="20"/>
        <v>36287.327024952137</v>
      </c>
      <c r="G155">
        <f t="shared" si="21"/>
        <v>-2223.2636645579601</v>
      </c>
      <c r="H155">
        <f t="shared" si="22"/>
        <v>6108.3667158669305</v>
      </c>
      <c r="I155">
        <f t="shared" si="23"/>
        <v>6500.3880851572731</v>
      </c>
      <c r="J155" s="43">
        <f t="shared" si="24"/>
        <v>643.60278070864217</v>
      </c>
      <c r="K155">
        <f t="shared" si="25"/>
        <v>8.2765511661475237</v>
      </c>
      <c r="L155">
        <f t="shared" si="26"/>
        <v>2.0486512787493909E-2</v>
      </c>
      <c r="M155" s="43">
        <f t="shared" si="27"/>
        <v>8.2766272295831058</v>
      </c>
      <c r="N155" s="6">
        <f t="shared" si="28"/>
        <v>7.4493347791789641E-7</v>
      </c>
      <c r="O155" s="4">
        <f>SUM($N$54:N155)*0.1+$O$30</f>
        <v>-1.6600839262618725E-5</v>
      </c>
      <c r="P155" s="4">
        <f>-SUM(O155:$O$234)</f>
        <v>1.029739722050854E-3</v>
      </c>
      <c r="Q155" s="6">
        <f t="shared" si="29"/>
        <v>-2.0466879095752187E-6</v>
      </c>
      <c r="R155" s="4">
        <f>SUM($Q$54:Q155)*0.1+$O$8</f>
        <v>1.6056189166116638E-4</v>
      </c>
      <c r="S155" s="4">
        <f>-SUM(R155:$R$234)</f>
        <v>-1.2025304104226623E-2</v>
      </c>
      <c r="T155">
        <f t="shared" si="30"/>
        <v>1.6141780855294572E-4</v>
      </c>
      <c r="U155">
        <f t="shared" si="31"/>
        <v>1.2069312436684163E-2</v>
      </c>
      <c r="X155" s="1"/>
    </row>
    <row r="156" spans="1:24" x14ac:dyDescent="0.3">
      <c r="A156" s="8"/>
      <c r="B156">
        <f t="shared" si="32"/>
        <v>10.19999999999998</v>
      </c>
      <c r="C156">
        <f t="shared" si="17"/>
        <v>0</v>
      </c>
      <c r="D156">
        <f t="shared" si="18"/>
        <v>-604.78878374920225</v>
      </c>
      <c r="E156">
        <f t="shared" si="19"/>
        <v>-220.12511530276873</v>
      </c>
      <c r="F156">
        <f t="shared" si="20"/>
        <v>36287.327024952137</v>
      </c>
      <c r="G156">
        <f t="shared" si="21"/>
        <v>-2245.2761760882368</v>
      </c>
      <c r="H156">
        <f t="shared" si="22"/>
        <v>6168.8455942418504</v>
      </c>
      <c r="I156">
        <f t="shared" si="23"/>
        <v>6564.7483632281364</v>
      </c>
      <c r="J156" s="43">
        <f t="shared" si="24"/>
        <v>643.60278070864217</v>
      </c>
      <c r="K156">
        <f t="shared" si="25"/>
        <v>8.3584972172974972</v>
      </c>
      <c r="L156">
        <f t="shared" si="26"/>
        <v>2.0486512787493909E-2</v>
      </c>
      <c r="M156" s="43">
        <f t="shared" si="27"/>
        <v>8.3585725350198761</v>
      </c>
      <c r="N156" s="6">
        <f t="shared" si="28"/>
        <v>7.5230905690718246E-7</v>
      </c>
      <c r="O156" s="4">
        <f>SUM($N$54:N156)*0.1+$O$30</f>
        <v>-1.6525608356928007E-5</v>
      </c>
      <c r="P156" s="4">
        <f>-SUM(O156:$O$234)</f>
        <v>1.0131388827882351E-3</v>
      </c>
      <c r="Q156" s="6">
        <f t="shared" si="29"/>
        <v>-2.0669521463036864E-6</v>
      </c>
      <c r="R156" s="4">
        <f>SUM($Q$54:Q156)*0.1+$O$8</f>
        <v>1.60355196446536E-4</v>
      </c>
      <c r="S156" s="4">
        <f>-SUM(R156:$R$234)</f>
        <v>-1.1864742212565458E-2</v>
      </c>
      <c r="T156">
        <f t="shared" si="30"/>
        <v>1.6120448120003899E-4</v>
      </c>
      <c r="U156">
        <f t="shared" si="31"/>
        <v>1.1907919976488339E-2</v>
      </c>
      <c r="X156" s="1"/>
    </row>
    <row r="157" spans="1:24" x14ac:dyDescent="0.3">
      <c r="A157" s="8"/>
      <c r="B157">
        <f t="shared" si="32"/>
        <v>10.299999999999979</v>
      </c>
      <c r="C157">
        <f t="shared" si="17"/>
        <v>0</v>
      </c>
      <c r="D157">
        <f t="shared" si="18"/>
        <v>-604.78878374920225</v>
      </c>
      <c r="E157">
        <f t="shared" si="19"/>
        <v>-220.12511530276873</v>
      </c>
      <c r="F157">
        <f t="shared" si="20"/>
        <v>36287.327024952137</v>
      </c>
      <c r="G157">
        <f t="shared" si="21"/>
        <v>-2267.2886876185134</v>
      </c>
      <c r="H157">
        <f t="shared" si="22"/>
        <v>6229.3244726167704</v>
      </c>
      <c r="I157">
        <f t="shared" si="23"/>
        <v>6629.1086412990016</v>
      </c>
      <c r="J157" s="43">
        <f t="shared" si="24"/>
        <v>643.60278070864217</v>
      </c>
      <c r="K157">
        <f t="shared" si="25"/>
        <v>8.4404432684474742</v>
      </c>
      <c r="L157">
        <f t="shared" si="26"/>
        <v>2.0486512787493909E-2</v>
      </c>
      <c r="M157" s="43">
        <f t="shared" si="27"/>
        <v>8.4405178549363225</v>
      </c>
      <c r="N157" s="6">
        <f t="shared" si="28"/>
        <v>7.5968463589646861E-7</v>
      </c>
      <c r="O157" s="4">
        <f>SUM($N$54:N157)*0.1+$O$30</f>
        <v>-1.6449639893338361E-5</v>
      </c>
      <c r="P157" s="4">
        <f>-SUM(O157:$O$234)</f>
        <v>9.9661327443130725E-4</v>
      </c>
      <c r="Q157" s="6">
        <f t="shared" si="29"/>
        <v>-2.0872163830321537E-6</v>
      </c>
      <c r="R157" s="4">
        <f>SUM($Q$54:Q157)*0.1+$O$8</f>
        <v>1.6014647480823281E-4</v>
      </c>
      <c r="S157" s="4">
        <f>-SUM(R157:$R$234)</f>
        <v>-1.1704387016118921E-2</v>
      </c>
      <c r="T157">
        <f t="shared" si="30"/>
        <v>1.6098908051828998E-4</v>
      </c>
      <c r="U157">
        <f t="shared" si="31"/>
        <v>1.1746740545439225E-2</v>
      </c>
      <c r="X157" s="1"/>
    </row>
    <row r="158" spans="1:24" x14ac:dyDescent="0.3">
      <c r="A158" s="8"/>
      <c r="B158">
        <f t="shared" si="32"/>
        <v>10.399999999999979</v>
      </c>
      <c r="C158">
        <f t="shared" si="17"/>
        <v>0</v>
      </c>
      <c r="D158">
        <f t="shared" si="18"/>
        <v>-604.78878374920225</v>
      </c>
      <c r="E158">
        <f t="shared" si="19"/>
        <v>-220.12511530276873</v>
      </c>
      <c r="F158">
        <f t="shared" si="20"/>
        <v>36287.327024952137</v>
      </c>
      <c r="G158">
        <f t="shared" si="21"/>
        <v>-2289.3011991487901</v>
      </c>
      <c r="H158">
        <f t="shared" si="22"/>
        <v>6289.8033509916904</v>
      </c>
      <c r="I158">
        <f t="shared" si="23"/>
        <v>6693.468919369865</v>
      </c>
      <c r="J158" s="43">
        <f t="shared" si="24"/>
        <v>643.60278070864217</v>
      </c>
      <c r="K158">
        <f t="shared" si="25"/>
        <v>8.5223893195974494</v>
      </c>
      <c r="L158">
        <f t="shared" si="26"/>
        <v>2.0486512787493909E-2</v>
      </c>
      <c r="M158" s="43">
        <f t="shared" si="27"/>
        <v>8.5224631889147666</v>
      </c>
      <c r="N158" s="6">
        <f t="shared" si="28"/>
        <v>7.6706021488575466E-7</v>
      </c>
      <c r="O158" s="4">
        <f>SUM($N$54:N158)*0.1+$O$30</f>
        <v>-1.6372933871849787E-5</v>
      </c>
      <c r="P158" s="4">
        <f>-SUM(O158:$O$234)</f>
        <v>9.8016363453796887E-4</v>
      </c>
      <c r="Q158" s="6">
        <f t="shared" si="29"/>
        <v>-2.107480619760621E-6</v>
      </c>
      <c r="R158" s="4">
        <f>SUM($Q$54:Q158)*0.1+$O$8</f>
        <v>1.5993572674625673E-4</v>
      </c>
      <c r="S158" s="4">
        <f>-SUM(R158:$R$234)</f>
        <v>-1.1544240541310686E-2</v>
      </c>
      <c r="T158">
        <f t="shared" si="30"/>
        <v>1.6077160711215543E-4</v>
      </c>
      <c r="U158">
        <f t="shared" si="31"/>
        <v>1.1585776211636057E-2</v>
      </c>
      <c r="X158" s="1"/>
    </row>
    <row r="159" spans="1:24" x14ac:dyDescent="0.3">
      <c r="A159" s="8"/>
      <c r="B159">
        <f t="shared" si="32"/>
        <v>10.499999999999979</v>
      </c>
      <c r="C159">
        <f t="shared" si="17"/>
        <v>0</v>
      </c>
      <c r="D159">
        <f t="shared" si="18"/>
        <v>-604.78878374920225</v>
      </c>
      <c r="E159">
        <f t="shared" si="19"/>
        <v>-220.12511530276873</v>
      </c>
      <c r="F159">
        <f t="shared" si="20"/>
        <v>36287.327024952137</v>
      </c>
      <c r="G159">
        <f t="shared" si="21"/>
        <v>-2311.3137106790668</v>
      </c>
      <c r="H159">
        <f t="shared" si="22"/>
        <v>6350.2822293666104</v>
      </c>
      <c r="I159">
        <f t="shared" si="23"/>
        <v>6757.8291974407284</v>
      </c>
      <c r="J159" s="43">
        <f t="shared" si="24"/>
        <v>643.60278070864217</v>
      </c>
      <c r="K159">
        <f t="shared" si="25"/>
        <v>8.6043353707474246</v>
      </c>
      <c r="L159">
        <f t="shared" si="26"/>
        <v>2.0486512787493909E-2</v>
      </c>
      <c r="M159" s="43">
        <f t="shared" si="27"/>
        <v>8.6044085365534446</v>
      </c>
      <c r="N159" s="6">
        <f t="shared" si="28"/>
        <v>7.744357938750407E-7</v>
      </c>
      <c r="O159" s="4">
        <f>SUM($N$54:N159)*0.1+$O$30</f>
        <v>-1.6295490292462282E-5</v>
      </c>
      <c r="P159" s="4">
        <f>-SUM(O159:$O$234)</f>
        <v>9.6379070066611938E-4</v>
      </c>
      <c r="Q159" s="6">
        <f t="shared" si="29"/>
        <v>-2.1277448564890887E-6</v>
      </c>
      <c r="R159" s="4">
        <f>SUM($Q$54:Q159)*0.1+$O$8</f>
        <v>1.5972295226060782E-4</v>
      </c>
      <c r="S159" s="4">
        <f>-SUM(R159:$R$234)</f>
        <v>-1.1384304814564429E-2</v>
      </c>
      <c r="T159">
        <f t="shared" si="30"/>
        <v>1.6055206159596997E-4</v>
      </c>
      <c r="U159">
        <f t="shared" si="31"/>
        <v>1.1425029042659162E-2</v>
      </c>
      <c r="X159" s="1"/>
    </row>
    <row r="160" spans="1:24" x14ac:dyDescent="0.3">
      <c r="A160" s="8"/>
      <c r="B160">
        <f t="shared" si="32"/>
        <v>10.599999999999978</v>
      </c>
      <c r="C160">
        <f t="shared" si="17"/>
        <v>0</v>
      </c>
      <c r="D160">
        <f t="shared" si="18"/>
        <v>-604.78878374920225</v>
      </c>
      <c r="E160">
        <f t="shared" si="19"/>
        <v>-220.12511530276873</v>
      </c>
      <c r="F160">
        <f t="shared" si="20"/>
        <v>36287.327024952137</v>
      </c>
      <c r="G160">
        <f t="shared" si="21"/>
        <v>-2333.326222209344</v>
      </c>
      <c r="H160">
        <f t="shared" si="22"/>
        <v>6410.7611077415304</v>
      </c>
      <c r="I160">
        <f t="shared" si="23"/>
        <v>6822.1894755115936</v>
      </c>
      <c r="J160" s="43">
        <f t="shared" si="24"/>
        <v>643.60278070864217</v>
      </c>
      <c r="K160">
        <f t="shared" si="25"/>
        <v>8.6862814218973998</v>
      </c>
      <c r="L160">
        <f t="shared" si="26"/>
        <v>2.0486512787493909E-2</v>
      </c>
      <c r="M160" s="43">
        <f t="shared" si="27"/>
        <v>8.6863538974657537</v>
      </c>
      <c r="N160" s="6">
        <f t="shared" si="28"/>
        <v>7.8181137286432686E-7</v>
      </c>
      <c r="O160" s="4">
        <f>SUM($N$54:N160)*0.1+$O$30</f>
        <v>-1.6217309155175849E-5</v>
      </c>
      <c r="P160" s="4">
        <f>-SUM(O160:$O$234)</f>
        <v>9.4749521037365699E-4</v>
      </c>
      <c r="Q160" s="6">
        <f t="shared" si="29"/>
        <v>-2.148009093217556E-6</v>
      </c>
      <c r="R160" s="4">
        <f>SUM($Q$54:Q160)*0.1+$O$8</f>
        <v>1.5950815135128607E-4</v>
      </c>
      <c r="S160" s="4">
        <f>-SUM(R160:$R$234)</f>
        <v>-1.1224581862303821E-2</v>
      </c>
      <c r="T160">
        <f t="shared" si="30"/>
        <v>1.6033044459409239E-4</v>
      </c>
      <c r="U160">
        <f t="shared" si="31"/>
        <v>1.1264501105563483E-2</v>
      </c>
      <c r="X160" s="1"/>
    </row>
    <row r="161" spans="1:24" x14ac:dyDescent="0.3">
      <c r="A161" s="8"/>
      <c r="B161">
        <f t="shared" si="32"/>
        <v>10.699999999999978</v>
      </c>
      <c r="C161">
        <f t="shared" si="17"/>
        <v>0</v>
      </c>
      <c r="D161">
        <f t="shared" si="18"/>
        <v>-604.78878374920225</v>
      </c>
      <c r="E161">
        <f t="shared" si="19"/>
        <v>-220.12511530276873</v>
      </c>
      <c r="F161">
        <f t="shared" si="20"/>
        <v>36287.327024952137</v>
      </c>
      <c r="G161">
        <f t="shared" si="21"/>
        <v>-2355.3387337396207</v>
      </c>
      <c r="H161">
        <f t="shared" si="22"/>
        <v>6471.2399861164504</v>
      </c>
      <c r="I161">
        <f t="shared" si="23"/>
        <v>6886.549753582457</v>
      </c>
      <c r="J161" s="43">
        <f t="shared" si="24"/>
        <v>643.60278070864217</v>
      </c>
      <c r="K161">
        <f t="shared" si="25"/>
        <v>8.768227473047375</v>
      </c>
      <c r="L161">
        <f t="shared" si="26"/>
        <v>2.0486512787493909E-2</v>
      </c>
      <c r="M161" s="43">
        <f t="shared" si="27"/>
        <v>8.7682992712795418</v>
      </c>
      <c r="N161" s="6">
        <f t="shared" si="28"/>
        <v>7.891869518536129E-7</v>
      </c>
      <c r="O161" s="4">
        <f>SUM($N$54:N161)*0.1+$O$30</f>
        <v>-1.6138390459990489E-5</v>
      </c>
      <c r="P161" s="4">
        <f>-SUM(O161:$O$234)</f>
        <v>9.3127790121848113E-4</v>
      </c>
      <c r="Q161" s="6">
        <f t="shared" si="29"/>
        <v>-2.1682733299460238E-6</v>
      </c>
      <c r="R161" s="4">
        <f>SUM($Q$54:Q161)*0.1+$O$8</f>
        <v>1.5929132401829146E-4</v>
      </c>
      <c r="S161" s="4">
        <f>-SUM(R161:$R$234)</f>
        <v>-1.1065073710952536E-2</v>
      </c>
      <c r="T161">
        <f t="shared" si="30"/>
        <v>1.6010675674105521E-4</v>
      </c>
      <c r="U161">
        <f t="shared" si="31"/>
        <v>1.1104194466872004E-2</v>
      </c>
      <c r="X161" s="1"/>
    </row>
    <row r="162" spans="1:24" x14ac:dyDescent="0.3">
      <c r="A162" s="8"/>
      <c r="B162">
        <f t="shared" si="32"/>
        <v>10.799999999999978</v>
      </c>
      <c r="C162">
        <f t="shared" si="17"/>
        <v>0</v>
      </c>
      <c r="D162">
        <f t="shared" si="18"/>
        <v>-604.78878374920225</v>
      </c>
      <c r="E162">
        <f t="shared" si="19"/>
        <v>-220.12511530276873</v>
      </c>
      <c r="F162">
        <f t="shared" si="20"/>
        <v>36287.327024952137</v>
      </c>
      <c r="G162">
        <f t="shared" si="21"/>
        <v>-2377.3512452698974</v>
      </c>
      <c r="H162">
        <f t="shared" si="22"/>
        <v>6531.7188644913704</v>
      </c>
      <c r="I162">
        <f t="shared" si="23"/>
        <v>6950.9100316533204</v>
      </c>
      <c r="J162" s="43">
        <f t="shared" si="24"/>
        <v>643.60278070864217</v>
      </c>
      <c r="K162">
        <f t="shared" si="25"/>
        <v>8.8501735241973503</v>
      </c>
      <c r="L162">
        <f t="shared" si="26"/>
        <v>2.0486512787493909E-2</v>
      </c>
      <c r="M162" s="43">
        <f t="shared" si="27"/>
        <v>8.8502446576364395</v>
      </c>
      <c r="N162" s="6">
        <f t="shared" si="28"/>
        <v>7.9656253084289906E-7</v>
      </c>
      <c r="O162" s="4">
        <f>SUM($N$54:N162)*0.1+$O$30</f>
        <v>-1.6058734206906197E-5</v>
      </c>
      <c r="P162" s="4">
        <f>-SUM(O162:$O$234)</f>
        <v>9.1513951075849066E-4</v>
      </c>
      <c r="Q162" s="6">
        <f t="shared" si="29"/>
        <v>-2.1885375666744911E-6</v>
      </c>
      <c r="R162" s="4">
        <f>SUM($Q$54:Q162)*0.1+$O$8</f>
        <v>1.5907247026162403E-4</v>
      </c>
      <c r="S162" s="4">
        <f>-SUM(R162:$R$234)</f>
        <v>-1.0905782386934243E-2</v>
      </c>
      <c r="T162">
        <f t="shared" si="30"/>
        <v>1.598809986817174E-4</v>
      </c>
      <c r="U162">
        <f t="shared" si="31"/>
        <v>1.0944111192569109E-2</v>
      </c>
      <c r="X162" s="1"/>
    </row>
    <row r="163" spans="1:24" x14ac:dyDescent="0.3">
      <c r="A163" s="8"/>
      <c r="B163">
        <f t="shared" si="32"/>
        <v>10.899999999999977</v>
      </c>
      <c r="C163">
        <f t="shared" si="17"/>
        <v>0</v>
      </c>
      <c r="D163">
        <f t="shared" si="18"/>
        <v>-604.78878374920225</v>
      </c>
      <c r="E163">
        <f t="shared" si="19"/>
        <v>-220.12511530276873</v>
      </c>
      <c r="F163">
        <f t="shared" si="20"/>
        <v>36287.327024952137</v>
      </c>
      <c r="G163">
        <f t="shared" si="21"/>
        <v>-2399.3637568001741</v>
      </c>
      <c r="H163">
        <f t="shared" si="22"/>
        <v>6592.1977428662904</v>
      </c>
      <c r="I163">
        <f t="shared" si="23"/>
        <v>7015.2703097241847</v>
      </c>
      <c r="J163" s="43">
        <f t="shared" si="24"/>
        <v>643.60278070864217</v>
      </c>
      <c r="K163">
        <f t="shared" si="25"/>
        <v>8.9321195753473255</v>
      </c>
      <c r="L163">
        <f t="shared" si="26"/>
        <v>2.0486512787493909E-2</v>
      </c>
      <c r="M163" s="43">
        <f t="shared" si="27"/>
        <v>8.932190056191228</v>
      </c>
      <c r="N163" s="6">
        <f t="shared" si="28"/>
        <v>8.039381098321851E-7</v>
      </c>
      <c r="O163" s="4">
        <f>SUM($N$54:N163)*0.1+$O$30</f>
        <v>-1.5978340395922978E-5</v>
      </c>
      <c r="P163" s="4">
        <f>-SUM(O163:$O$234)</f>
        <v>8.9908077655158445E-4</v>
      </c>
      <c r="Q163" s="6">
        <f t="shared" si="29"/>
        <v>-2.2088018034029584E-6</v>
      </c>
      <c r="R163" s="4">
        <f>SUM($Q$54:Q163)*0.1+$O$8</f>
        <v>1.5885159008128372E-4</v>
      </c>
      <c r="S163" s="4">
        <f>-SUM(R163:$R$234)</f>
        <v>-1.0746709916672622E-2</v>
      </c>
      <c r="T163">
        <f t="shared" si="30"/>
        <v>1.5965317107142024E-4</v>
      </c>
      <c r="U163">
        <f t="shared" si="31"/>
        <v>1.0784253348093889E-2</v>
      </c>
      <c r="X163" s="1"/>
    </row>
    <row r="164" spans="1:24" x14ac:dyDescent="0.3">
      <c r="A164" s="8"/>
      <c r="B164">
        <f t="shared" si="32"/>
        <v>10.999999999999977</v>
      </c>
      <c r="C164">
        <f t="shared" si="17"/>
        <v>0</v>
      </c>
      <c r="D164">
        <f t="shared" si="18"/>
        <v>-604.78878374920225</v>
      </c>
      <c r="E164">
        <f t="shared" si="19"/>
        <v>-220.12511530276873</v>
      </c>
      <c r="F164">
        <f t="shared" si="20"/>
        <v>36287.327024952137</v>
      </c>
      <c r="G164">
        <f t="shared" si="21"/>
        <v>-2421.3762683304508</v>
      </c>
      <c r="H164">
        <f t="shared" si="22"/>
        <v>6652.6766212412113</v>
      </c>
      <c r="I164">
        <f t="shared" si="23"/>
        <v>7079.630587795049</v>
      </c>
      <c r="J164" s="43">
        <f t="shared" si="24"/>
        <v>643.60278070864217</v>
      </c>
      <c r="K164">
        <f t="shared" si="25"/>
        <v>9.0140656264973007</v>
      </c>
      <c r="L164">
        <f t="shared" si="26"/>
        <v>2.0486512787493909E-2</v>
      </c>
      <c r="M164" s="43">
        <f t="shared" si="27"/>
        <v>9.0141354666112452</v>
      </c>
      <c r="N164" s="6">
        <f t="shared" si="28"/>
        <v>8.1131368882147115E-7</v>
      </c>
      <c r="O164" s="4">
        <f>SUM($N$54:N164)*0.1+$O$30</f>
        <v>-1.5897209027040831E-5</v>
      </c>
      <c r="P164" s="4">
        <f>-SUM(O164:$O$234)</f>
        <v>8.8310243615566148E-4</v>
      </c>
      <c r="Q164" s="6">
        <f t="shared" si="29"/>
        <v>-2.2290660401314265E-6</v>
      </c>
      <c r="R164" s="4">
        <f>SUM($Q$54:Q164)*0.1+$O$8</f>
        <v>1.5862868347727059E-4</v>
      </c>
      <c r="S164" s="4">
        <f>-SUM(R164:$R$234)</f>
        <v>-1.0587858326591338E-2</v>
      </c>
      <c r="T164">
        <f t="shared" si="30"/>
        <v>1.594232745761469E-4</v>
      </c>
      <c r="U164">
        <f t="shared" si="31"/>
        <v>1.0624622998333333E-2</v>
      </c>
      <c r="X164" s="1"/>
    </row>
    <row r="165" spans="1:24" x14ac:dyDescent="0.3">
      <c r="A165" s="8"/>
      <c r="B165">
        <f t="shared" si="32"/>
        <v>11.099999999999977</v>
      </c>
      <c r="C165">
        <f t="shared" si="17"/>
        <v>0</v>
      </c>
      <c r="D165">
        <f t="shared" si="18"/>
        <v>-604.78878374920225</v>
      </c>
      <c r="E165">
        <f t="shared" si="19"/>
        <v>-220.12511530276873</v>
      </c>
      <c r="F165">
        <f t="shared" si="20"/>
        <v>36287.327024952137</v>
      </c>
      <c r="G165">
        <f t="shared" si="21"/>
        <v>-2443.3887798607279</v>
      </c>
      <c r="H165">
        <f t="shared" si="22"/>
        <v>6713.1554996161312</v>
      </c>
      <c r="I165">
        <f t="shared" si="23"/>
        <v>7143.9908658659133</v>
      </c>
      <c r="J165" s="43">
        <f t="shared" si="24"/>
        <v>643.60278070864217</v>
      </c>
      <c r="K165">
        <f t="shared" si="25"/>
        <v>9.0960116776472777</v>
      </c>
      <c r="L165">
        <f t="shared" si="26"/>
        <v>2.0486512787493909E-2</v>
      </c>
      <c r="M165" s="43">
        <f t="shared" si="27"/>
        <v>9.0960808885758162</v>
      </c>
      <c r="N165" s="6">
        <f t="shared" si="28"/>
        <v>8.186892678107573E-7</v>
      </c>
      <c r="O165" s="4">
        <f>SUM($N$54:N165)*0.1+$O$30</f>
        <v>-1.5815340100259756E-5</v>
      </c>
      <c r="P165" s="4">
        <f>-SUM(O165:$O$234)</f>
        <v>8.6720522712862051E-4</v>
      </c>
      <c r="Q165" s="6">
        <f t="shared" si="29"/>
        <v>-2.2493302768598938E-6</v>
      </c>
      <c r="R165" s="4">
        <f>SUM($Q$54:Q165)*0.1+$O$8</f>
        <v>1.584037504495846E-4</v>
      </c>
      <c r="S165" s="4">
        <f>-SUM(R165:$R$234)</f>
        <v>-1.0429229643114065E-2</v>
      </c>
      <c r="T165">
        <f t="shared" si="30"/>
        <v>1.5919130987268482E-4</v>
      </c>
      <c r="U165">
        <f t="shared" si="31"/>
        <v>1.0465222207615485E-2</v>
      </c>
      <c r="X165" s="1"/>
    </row>
    <row r="166" spans="1:24" x14ac:dyDescent="0.3">
      <c r="A166" s="8"/>
      <c r="B166">
        <f t="shared" si="32"/>
        <v>11.199999999999976</v>
      </c>
      <c r="C166">
        <f t="shared" si="17"/>
        <v>0</v>
      </c>
      <c r="D166">
        <f t="shared" si="18"/>
        <v>-604.78878374920225</v>
      </c>
      <c r="E166">
        <f t="shared" si="19"/>
        <v>-220.12511530276873</v>
      </c>
      <c r="F166">
        <f t="shared" si="20"/>
        <v>36287.327024952137</v>
      </c>
      <c r="G166">
        <f t="shared" si="21"/>
        <v>-2465.4012913910046</v>
      </c>
      <c r="H166">
        <f t="shared" si="22"/>
        <v>6773.6343779910512</v>
      </c>
      <c r="I166">
        <f t="shared" si="23"/>
        <v>7208.3511439367776</v>
      </c>
      <c r="J166" s="43">
        <f t="shared" si="24"/>
        <v>643.60278070864217</v>
      </c>
      <c r="K166">
        <f t="shared" si="25"/>
        <v>9.1779577287972529</v>
      </c>
      <c r="L166">
        <f t="shared" si="26"/>
        <v>2.0486512787493909E-2</v>
      </c>
      <c r="M166" s="43">
        <f t="shared" si="27"/>
        <v>9.1780263217757128</v>
      </c>
      <c r="N166" s="6">
        <f t="shared" si="28"/>
        <v>8.2606484680004335E-7</v>
      </c>
      <c r="O166" s="4">
        <f>SUM($N$54:N166)*0.1+$O$30</f>
        <v>-1.5732733615579751E-5</v>
      </c>
      <c r="P166" s="4">
        <f>-SUM(O166:$O$234)</f>
        <v>8.5138988702836084E-4</v>
      </c>
      <c r="Q166" s="6">
        <f t="shared" si="29"/>
        <v>-2.2695945135883611E-6</v>
      </c>
      <c r="R166" s="4">
        <f>SUM($Q$54:Q166)*0.1+$O$8</f>
        <v>1.5817679099822577E-4</v>
      </c>
      <c r="S166" s="4">
        <f>-SUM(R166:$R$234)</f>
        <v>-1.0270825892664483E-2</v>
      </c>
      <c r="T166">
        <f t="shared" si="30"/>
        <v>1.5895727764879213E-4</v>
      </c>
      <c r="U166">
        <f t="shared" si="31"/>
        <v>1.0306053039702509E-2</v>
      </c>
      <c r="X166" s="1"/>
    </row>
    <row r="167" spans="1:24" x14ac:dyDescent="0.3">
      <c r="A167" s="8"/>
      <c r="B167">
        <f t="shared" si="32"/>
        <v>11.299999999999976</v>
      </c>
      <c r="C167">
        <f t="shared" si="17"/>
        <v>0</v>
      </c>
      <c r="D167">
        <f t="shared" si="18"/>
        <v>-604.78878374920225</v>
      </c>
      <c r="E167">
        <f t="shared" si="19"/>
        <v>-220.12511530276873</v>
      </c>
      <c r="F167">
        <f t="shared" si="20"/>
        <v>36287.327024952137</v>
      </c>
      <c r="G167">
        <f t="shared" si="21"/>
        <v>-2487.4138029212813</v>
      </c>
      <c r="H167">
        <f t="shared" si="22"/>
        <v>6834.1132563659712</v>
      </c>
      <c r="I167">
        <f t="shared" si="23"/>
        <v>7272.7114220076419</v>
      </c>
      <c r="J167" s="43">
        <f t="shared" si="24"/>
        <v>643.60278070864217</v>
      </c>
      <c r="K167">
        <f t="shared" si="25"/>
        <v>9.2599037799472281</v>
      </c>
      <c r="L167">
        <f t="shared" si="26"/>
        <v>2.0486512787493909E-2</v>
      </c>
      <c r="M167" s="43">
        <f t="shared" si="27"/>
        <v>9.2599717659126561</v>
      </c>
      <c r="N167" s="6">
        <f t="shared" si="28"/>
        <v>8.334404257893295E-7</v>
      </c>
      <c r="O167" s="4">
        <f>SUM($N$54:N167)*0.1+$O$30</f>
        <v>-1.5649389573000817E-5</v>
      </c>
      <c r="P167" s="4">
        <f>-SUM(O167:$O$234)</f>
        <v>8.3565715341278092E-4</v>
      </c>
      <c r="Q167" s="6">
        <f t="shared" si="29"/>
        <v>-2.2898587503168288E-6</v>
      </c>
      <c r="R167" s="4">
        <f>SUM($Q$54:Q167)*0.1+$O$8</f>
        <v>1.5794780512319408E-4</v>
      </c>
      <c r="S167" s="4">
        <f>-SUM(R167:$R$234)</f>
        <v>-1.0112649101666257E-2</v>
      </c>
      <c r="T167">
        <f t="shared" si="30"/>
        <v>1.5872117860336735E-4</v>
      </c>
      <c r="U167">
        <f t="shared" si="31"/>
        <v>1.0147117557783653E-2</v>
      </c>
      <c r="X167" s="1"/>
    </row>
    <row r="168" spans="1:24" x14ac:dyDescent="0.3">
      <c r="A168" s="8"/>
      <c r="B168">
        <f t="shared" si="32"/>
        <v>11.399999999999975</v>
      </c>
      <c r="C168">
        <f t="shared" si="17"/>
        <v>0</v>
      </c>
      <c r="D168">
        <f t="shared" si="18"/>
        <v>-604.78878374920225</v>
      </c>
      <c r="E168">
        <f t="shared" si="19"/>
        <v>-220.12511530276873</v>
      </c>
      <c r="F168">
        <f t="shared" si="20"/>
        <v>36287.327024952137</v>
      </c>
      <c r="G168">
        <f t="shared" si="21"/>
        <v>-2509.426314451558</v>
      </c>
      <c r="H168">
        <f t="shared" si="22"/>
        <v>6894.5921347408912</v>
      </c>
      <c r="I168">
        <f t="shared" si="23"/>
        <v>7337.0717000785053</v>
      </c>
      <c r="J168" s="43">
        <f t="shared" si="24"/>
        <v>643.60278070864217</v>
      </c>
      <c r="K168">
        <f t="shared" si="25"/>
        <v>9.3418498310972033</v>
      </c>
      <c r="L168">
        <f t="shared" si="26"/>
        <v>2.0486512787493909E-2</v>
      </c>
      <c r="M168" s="43">
        <f t="shared" si="27"/>
        <v>9.3419172206988339</v>
      </c>
      <c r="N168" s="6">
        <f t="shared" si="28"/>
        <v>8.4081600477861555E-7</v>
      </c>
      <c r="O168" s="4">
        <f>SUM($N$54:N168)*0.1+$O$30</f>
        <v>-1.5565307972522956E-5</v>
      </c>
      <c r="P168" s="4">
        <f>-SUM(O168:$O$234)</f>
        <v>8.2000776383978015E-4</v>
      </c>
      <c r="Q168" s="6">
        <f t="shared" si="29"/>
        <v>-2.3101229870452961E-6</v>
      </c>
      <c r="R168" s="4">
        <f>SUM($Q$54:Q168)*0.1+$O$8</f>
        <v>1.5771679282448954E-4</v>
      </c>
      <c r="S168" s="4">
        <f>-SUM(R168:$R$234)</f>
        <v>-9.9547012965430625E-3</v>
      </c>
      <c r="T168">
        <f t="shared" si="30"/>
        <v>1.5848301344662286E-4</v>
      </c>
      <c r="U168">
        <f t="shared" si="31"/>
        <v>9.9884178244681789E-3</v>
      </c>
      <c r="X168" s="1"/>
    </row>
    <row r="169" spans="1:24" x14ac:dyDescent="0.3">
      <c r="A169" s="8"/>
      <c r="B169">
        <f t="shared" si="32"/>
        <v>11.499999999999975</v>
      </c>
      <c r="C169">
        <f t="shared" si="17"/>
        <v>0</v>
      </c>
      <c r="D169">
        <f t="shared" si="18"/>
        <v>-604.78878374920225</v>
      </c>
      <c r="E169">
        <f t="shared" si="19"/>
        <v>-220.12511530276873</v>
      </c>
      <c r="F169">
        <f t="shared" si="20"/>
        <v>36287.327024952137</v>
      </c>
      <c r="G169">
        <f t="shared" si="21"/>
        <v>-2531.4388259818352</v>
      </c>
      <c r="H169">
        <f t="shared" si="22"/>
        <v>6955.0710131158112</v>
      </c>
      <c r="I169">
        <f t="shared" si="23"/>
        <v>7401.4319781493696</v>
      </c>
      <c r="J169" s="43">
        <f t="shared" si="24"/>
        <v>643.60278070864217</v>
      </c>
      <c r="K169">
        <f t="shared" si="25"/>
        <v>9.4237958822471786</v>
      </c>
      <c r="L169">
        <f t="shared" si="26"/>
        <v>2.0486512787493909E-2</v>
      </c>
      <c r="M169" s="43">
        <f t="shared" si="27"/>
        <v>9.4238626858564452</v>
      </c>
      <c r="N169" s="6">
        <f t="shared" si="28"/>
        <v>8.481915837679017E-7</v>
      </c>
      <c r="O169" s="4">
        <f>SUM($N$54:N169)*0.1+$O$30</f>
        <v>-1.5480488814146167E-5</v>
      </c>
      <c r="P169" s="4">
        <f>-SUM(O169:$O$234)</f>
        <v>8.0444245586725719E-4</v>
      </c>
      <c r="Q169" s="6">
        <f t="shared" si="29"/>
        <v>-2.3303872237737638E-6</v>
      </c>
      <c r="R169" s="4">
        <f>SUM($Q$54:Q169)*0.1+$O$8</f>
        <v>1.5748375410211217E-4</v>
      </c>
      <c r="S169" s="4">
        <f>-SUM(R169:$R$234)</f>
        <v>-9.796984503718572E-3</v>
      </c>
      <c r="T169">
        <f t="shared" si="30"/>
        <v>1.5824278290026196E-4</v>
      </c>
      <c r="U169">
        <f t="shared" si="31"/>
        <v>9.8299559017781743E-3</v>
      </c>
      <c r="X169" s="1"/>
    </row>
    <row r="170" spans="1:24" x14ac:dyDescent="0.3">
      <c r="A170" s="8"/>
      <c r="B170">
        <f t="shared" si="32"/>
        <v>11.599999999999975</v>
      </c>
      <c r="C170">
        <f t="shared" si="17"/>
        <v>0</v>
      </c>
      <c r="D170">
        <f t="shared" si="18"/>
        <v>-604.78878374920225</v>
      </c>
      <c r="E170">
        <f t="shared" si="19"/>
        <v>-220.12511530276873</v>
      </c>
      <c r="F170">
        <f t="shared" si="20"/>
        <v>36287.327024952137</v>
      </c>
      <c r="G170">
        <f t="shared" si="21"/>
        <v>-2553.4513375121119</v>
      </c>
      <c r="H170">
        <f t="shared" si="22"/>
        <v>7015.5498914907312</v>
      </c>
      <c r="I170">
        <f t="shared" si="23"/>
        <v>7465.7922562202339</v>
      </c>
      <c r="J170" s="43">
        <f t="shared" si="24"/>
        <v>643.60278070864217</v>
      </c>
      <c r="K170">
        <f t="shared" si="25"/>
        <v>9.5057419333971538</v>
      </c>
      <c r="L170">
        <f t="shared" si="26"/>
        <v>2.0486512787493909E-2</v>
      </c>
      <c r="M170" s="43">
        <f t="shared" si="27"/>
        <v>9.5058081611172671</v>
      </c>
      <c r="N170" s="6">
        <f t="shared" si="28"/>
        <v>8.5556716275718775E-7</v>
      </c>
      <c r="O170" s="4">
        <f>SUM($N$54:N170)*0.1+$O$30</f>
        <v>-1.5394932097870447E-5</v>
      </c>
      <c r="P170" s="4">
        <f>-SUM(O170:$O$234)</f>
        <v>7.8896196705311101E-4</v>
      </c>
      <c r="Q170" s="6">
        <f t="shared" si="29"/>
        <v>-2.3506514605022311E-6</v>
      </c>
      <c r="R170" s="4">
        <f>SUM($Q$54:Q170)*0.1+$O$8</f>
        <v>1.5724868895606196E-4</v>
      </c>
      <c r="S170" s="4">
        <f>-SUM(R170:$R$234)</f>
        <v>-9.6395007496164632E-3</v>
      </c>
      <c r="T170">
        <f t="shared" si="30"/>
        <v>1.5800048769765986E-4</v>
      </c>
      <c r="U170">
        <f t="shared" si="31"/>
        <v>9.6717338511413085E-3</v>
      </c>
      <c r="X170" s="1"/>
    </row>
    <row r="171" spans="1:24" x14ac:dyDescent="0.3">
      <c r="A171" s="8"/>
      <c r="B171">
        <f t="shared" si="32"/>
        <v>11.699999999999974</v>
      </c>
      <c r="C171">
        <f t="shared" si="17"/>
        <v>0</v>
      </c>
      <c r="D171">
        <f t="shared" si="18"/>
        <v>-604.78878374920225</v>
      </c>
      <c r="E171">
        <f t="shared" si="19"/>
        <v>-220.12511530276873</v>
      </c>
      <c r="F171">
        <f t="shared" si="20"/>
        <v>36287.327024952137</v>
      </c>
      <c r="G171">
        <f t="shared" si="21"/>
        <v>-2575.4638490423886</v>
      </c>
      <c r="H171">
        <f t="shared" si="22"/>
        <v>7076.0287698656512</v>
      </c>
      <c r="I171">
        <f t="shared" si="23"/>
        <v>7530.1525342910973</v>
      </c>
      <c r="J171" s="43">
        <f t="shared" si="24"/>
        <v>643.60278070864217</v>
      </c>
      <c r="K171">
        <f t="shared" si="25"/>
        <v>9.587687984547129</v>
      </c>
      <c r="L171">
        <f t="shared" si="26"/>
        <v>2.0486512787493909E-2</v>
      </c>
      <c r="M171" s="43">
        <f t="shared" si="27"/>
        <v>9.5877536462222466</v>
      </c>
      <c r="N171" s="6">
        <f t="shared" si="28"/>
        <v>8.6294274174647379E-7</v>
      </c>
      <c r="O171" s="4">
        <f>SUM($N$54:N171)*0.1+$O$30</f>
        <v>-1.5308637823695799E-5</v>
      </c>
      <c r="P171" s="4">
        <f>-SUM(O171:$O$234)</f>
        <v>7.7356703495524059E-4</v>
      </c>
      <c r="Q171" s="6">
        <f t="shared" si="29"/>
        <v>-2.3709156972306989E-6</v>
      </c>
      <c r="R171" s="4">
        <f>SUM($Q$54:Q171)*0.1+$O$8</f>
        <v>1.5701159738633889E-4</v>
      </c>
      <c r="S171" s="4">
        <f>-SUM(R171:$R$234)</f>
        <v>-9.4822520606604021E-3</v>
      </c>
      <c r="T171">
        <f t="shared" si="30"/>
        <v>1.5775612858404857E-4</v>
      </c>
      <c r="U171">
        <f t="shared" si="31"/>
        <v>9.5137537333834683E-3</v>
      </c>
      <c r="X171" s="1"/>
    </row>
    <row r="172" spans="1:24" x14ac:dyDescent="0.3">
      <c r="A172" s="8"/>
      <c r="B172">
        <f t="shared" si="32"/>
        <v>11.799999999999974</v>
      </c>
      <c r="C172">
        <f t="shared" si="17"/>
        <v>0</v>
      </c>
      <c r="D172">
        <f t="shared" si="18"/>
        <v>-604.78878374920225</v>
      </c>
      <c r="E172">
        <f t="shared" si="19"/>
        <v>-220.12511530276873</v>
      </c>
      <c r="F172">
        <f t="shared" si="20"/>
        <v>36287.327024952137</v>
      </c>
      <c r="G172">
        <f t="shared" si="21"/>
        <v>-2597.4763605726653</v>
      </c>
      <c r="H172">
        <f t="shared" si="22"/>
        <v>7136.5076482405711</v>
      </c>
      <c r="I172">
        <f t="shared" si="23"/>
        <v>7594.5128123619606</v>
      </c>
      <c r="J172" s="43">
        <f t="shared" si="24"/>
        <v>643.60278070864217</v>
      </c>
      <c r="K172">
        <f t="shared" si="25"/>
        <v>9.6696340356971042</v>
      </c>
      <c r="L172">
        <f t="shared" si="26"/>
        <v>2.0486512787493909E-2</v>
      </c>
      <c r="M172" s="43">
        <f t="shared" si="27"/>
        <v>9.669699140921109</v>
      </c>
      <c r="N172" s="6">
        <f t="shared" si="28"/>
        <v>8.7031832073575994E-7</v>
      </c>
      <c r="O172" s="4">
        <f>SUM($N$54:N172)*0.1+$O$30</f>
        <v>-1.5221605991622224E-5</v>
      </c>
      <c r="P172" s="4">
        <f>-SUM(O172:$O$234)</f>
        <v>7.5825839713154482E-4</v>
      </c>
      <c r="Q172" s="6">
        <f t="shared" si="29"/>
        <v>-2.3911799339591662E-6</v>
      </c>
      <c r="R172" s="4">
        <f>SUM($Q$54:Q172)*0.1+$O$8</f>
        <v>1.5677247939294297E-4</v>
      </c>
      <c r="S172" s="4">
        <f>-SUM(R172:$R$234)</f>
        <v>-9.3252404632740635E-3</v>
      </c>
      <c r="T172">
        <f t="shared" si="30"/>
        <v>1.5750970631670582E-4</v>
      </c>
      <c r="U172">
        <f t="shared" si="31"/>
        <v>9.3560176087213714E-3</v>
      </c>
      <c r="X172" s="1"/>
    </row>
    <row r="173" spans="1:24" x14ac:dyDescent="0.3">
      <c r="A173" s="8"/>
      <c r="B173">
        <f t="shared" si="32"/>
        <v>11.899999999999974</v>
      </c>
      <c r="C173">
        <f t="shared" si="17"/>
        <v>0</v>
      </c>
      <c r="D173">
        <f t="shared" si="18"/>
        <v>-604.78878374920225</v>
      </c>
      <c r="E173">
        <f t="shared" si="19"/>
        <v>-220.12511530276873</v>
      </c>
      <c r="F173">
        <f t="shared" si="20"/>
        <v>36287.327024952137</v>
      </c>
      <c r="G173">
        <f t="shared" si="21"/>
        <v>-2619.488872102942</v>
      </c>
      <c r="H173">
        <f t="shared" si="22"/>
        <v>7196.9865266154911</v>
      </c>
      <c r="I173">
        <f t="shared" si="23"/>
        <v>7658.8730904328249</v>
      </c>
      <c r="J173" s="43">
        <f t="shared" si="24"/>
        <v>643.60278070864217</v>
      </c>
      <c r="K173">
        <f t="shared" si="25"/>
        <v>9.7515800868470794</v>
      </c>
      <c r="L173">
        <f t="shared" si="26"/>
        <v>2.0486512787493909E-2</v>
      </c>
      <c r="M173" s="43">
        <f t="shared" si="27"/>
        <v>9.7516446449719982</v>
      </c>
      <c r="N173" s="6">
        <f t="shared" si="28"/>
        <v>8.7769389972504599E-7</v>
      </c>
      <c r="O173" s="4">
        <f>SUM($N$54:N173)*0.1+$O$30</f>
        <v>-1.5133836601649721E-5</v>
      </c>
      <c r="P173" s="4">
        <f>-SUM(O173:$O$234)</f>
        <v>7.4303679113992254E-4</v>
      </c>
      <c r="Q173" s="6">
        <f t="shared" si="29"/>
        <v>-2.4114441706876335E-6</v>
      </c>
      <c r="R173" s="4">
        <f>SUM($Q$54:Q173)*0.1+$O$8</f>
        <v>1.565313349758742E-4</v>
      </c>
      <c r="S173" s="4">
        <f>-SUM(R173:$R$234)</f>
        <v>-9.1684679838811203E-3</v>
      </c>
      <c r="T173">
        <f t="shared" si="30"/>
        <v>1.5726122166514786E-4</v>
      </c>
      <c r="U173">
        <f t="shared" si="31"/>
        <v>9.1985275367550343E-3</v>
      </c>
      <c r="X173" s="1"/>
    </row>
    <row r="174" spans="1:24" x14ac:dyDescent="0.3">
      <c r="A174" s="8"/>
      <c r="B174">
        <f t="shared" si="32"/>
        <v>11.999999999999973</v>
      </c>
      <c r="C174">
        <f t="shared" si="17"/>
        <v>0</v>
      </c>
      <c r="D174">
        <f t="shared" si="18"/>
        <v>-604.78878374920225</v>
      </c>
      <c r="E174">
        <f t="shared" si="19"/>
        <v>-220.12511530276873</v>
      </c>
      <c r="F174">
        <f t="shared" si="20"/>
        <v>36287.327024952137</v>
      </c>
      <c r="G174">
        <f t="shared" si="21"/>
        <v>-2641.5013836332191</v>
      </c>
      <c r="H174">
        <f t="shared" si="22"/>
        <v>7257.4654049904111</v>
      </c>
      <c r="I174">
        <f t="shared" si="23"/>
        <v>7723.2333685036892</v>
      </c>
      <c r="J174" s="43">
        <f t="shared" si="24"/>
        <v>643.60278070864217</v>
      </c>
      <c r="K174">
        <f t="shared" si="25"/>
        <v>9.8335261379970547</v>
      </c>
      <c r="L174">
        <f t="shared" si="26"/>
        <v>2.0486512787493909E-2</v>
      </c>
      <c r="M174" s="43">
        <f t="shared" si="27"/>
        <v>9.8335901581411171</v>
      </c>
      <c r="N174" s="6">
        <f t="shared" si="28"/>
        <v>8.8506947871433214E-7</v>
      </c>
      <c r="O174" s="4">
        <f>SUM($N$54:N174)*0.1+$O$30</f>
        <v>-1.5045329653778287E-5</v>
      </c>
      <c r="P174" s="4">
        <f>-SUM(O174:$O$234)</f>
        <v>7.2790295453827275E-4</v>
      </c>
      <c r="Q174" s="6">
        <f t="shared" si="29"/>
        <v>-2.4317084074161012E-6</v>
      </c>
      <c r="R174" s="4">
        <f>SUM($Q$54:Q174)*0.1+$O$8</f>
        <v>1.562881641351326E-4</v>
      </c>
      <c r="S174" s="4">
        <f>-SUM(R174:$R$234)</f>
        <v>-9.0119366489052454E-3</v>
      </c>
      <c r="T174">
        <f t="shared" si="30"/>
        <v>1.5701067541132676E-4</v>
      </c>
      <c r="U174">
        <f t="shared" si="31"/>
        <v>9.0412855764601882E-3</v>
      </c>
      <c r="X174" s="1"/>
    </row>
    <row r="175" spans="1:24" x14ac:dyDescent="0.3">
      <c r="A175" s="8"/>
      <c r="B175">
        <f t="shared" si="32"/>
        <v>12.099999999999973</v>
      </c>
      <c r="C175">
        <f t="shared" si="17"/>
        <v>0</v>
      </c>
      <c r="D175">
        <f t="shared" si="18"/>
        <v>-604.78878374920225</v>
      </c>
      <c r="E175">
        <f t="shared" si="19"/>
        <v>-220.12511530276873</v>
      </c>
      <c r="F175">
        <f t="shared" si="20"/>
        <v>36287.327024952137</v>
      </c>
      <c r="G175">
        <f t="shared" si="21"/>
        <v>-2663.5138951634958</v>
      </c>
      <c r="H175">
        <f t="shared" si="22"/>
        <v>7317.9442833653311</v>
      </c>
      <c r="I175">
        <f t="shared" si="23"/>
        <v>7787.5936465745535</v>
      </c>
      <c r="J175" s="43">
        <f t="shared" si="24"/>
        <v>643.60278070864217</v>
      </c>
      <c r="K175">
        <f t="shared" si="25"/>
        <v>9.9154721891470317</v>
      </c>
      <c r="L175">
        <f t="shared" si="26"/>
        <v>2.0486512787493909E-2</v>
      </c>
      <c r="M175" s="43">
        <f t="shared" si="27"/>
        <v>9.9155356802023977</v>
      </c>
      <c r="N175" s="6">
        <f t="shared" si="28"/>
        <v>8.9244505770361819E-7</v>
      </c>
      <c r="O175" s="4">
        <f>SUM($N$54:N175)*0.1+$O$30</f>
        <v>-1.4956085148007925E-5</v>
      </c>
      <c r="P175" s="4">
        <f>-SUM(O175:$O$234)</f>
        <v>7.1285762488449442E-4</v>
      </c>
      <c r="Q175" s="6">
        <f t="shared" si="29"/>
        <v>-2.4519726441445685E-6</v>
      </c>
      <c r="R175" s="4">
        <f>SUM($Q$54:Q175)*0.1+$O$8</f>
        <v>1.5604296687071813E-4</v>
      </c>
      <c r="S175" s="4">
        <f>-SUM(R175:$R$234)</f>
        <v>-8.8556484847701136E-3</v>
      </c>
      <c r="T175">
        <f t="shared" si="30"/>
        <v>1.5675806834983166E-4</v>
      </c>
      <c r="U175">
        <f t="shared" si="31"/>
        <v>8.8842937861805978E-3</v>
      </c>
      <c r="X175" s="1"/>
    </row>
    <row r="176" spans="1:24" x14ac:dyDescent="0.3">
      <c r="A176" s="8"/>
      <c r="B176">
        <f t="shared" si="32"/>
        <v>12.199999999999973</v>
      </c>
      <c r="C176">
        <f t="shared" si="17"/>
        <v>0</v>
      </c>
      <c r="D176">
        <f t="shared" si="18"/>
        <v>-604.78878374920225</v>
      </c>
      <c r="E176">
        <f t="shared" si="19"/>
        <v>-220.12511530276873</v>
      </c>
      <c r="F176">
        <f t="shared" si="20"/>
        <v>36287.327024952137</v>
      </c>
      <c r="G176">
        <f t="shared" si="21"/>
        <v>-2685.5264066937725</v>
      </c>
      <c r="H176">
        <f t="shared" si="22"/>
        <v>7378.4231617402511</v>
      </c>
      <c r="I176">
        <f t="shared" si="23"/>
        <v>7851.9539246454169</v>
      </c>
      <c r="J176" s="43">
        <f t="shared" si="24"/>
        <v>643.60278070864217</v>
      </c>
      <c r="K176">
        <f t="shared" si="25"/>
        <v>9.9974182402970051</v>
      </c>
      <c r="L176">
        <f t="shared" si="26"/>
        <v>2.0486512787493909E-2</v>
      </c>
      <c r="M176" s="43">
        <f t="shared" si="27"/>
        <v>9.9974812109371758</v>
      </c>
      <c r="N176" s="6">
        <f t="shared" si="28"/>
        <v>8.9982063669290424E-7</v>
      </c>
      <c r="O176" s="4">
        <f>SUM($N$54:N176)*0.1+$O$30</f>
        <v>-1.4866103084338635E-5</v>
      </c>
      <c r="P176" s="4">
        <f>-SUM(O176:$O$234)</f>
        <v>6.9790153973648642E-4</v>
      </c>
      <c r="Q176" s="6">
        <f t="shared" si="29"/>
        <v>-2.4722368808730362E-6</v>
      </c>
      <c r="R176" s="4">
        <f>SUM($Q$54:Q176)*0.1+$O$8</f>
        <v>1.5579574318263083E-4</v>
      </c>
      <c r="S176" s="4">
        <f>-SUM(R176:$R$234)</f>
        <v>-8.6996055178993944E-3</v>
      </c>
      <c r="T176">
        <f t="shared" si="30"/>
        <v>1.5650340128809482E-4</v>
      </c>
      <c r="U176">
        <f t="shared" si="31"/>
        <v>8.727554223620277E-3</v>
      </c>
      <c r="X176" s="1"/>
    </row>
    <row r="177" spans="1:24" x14ac:dyDescent="0.3">
      <c r="A177" s="8"/>
      <c r="B177">
        <f t="shared" si="32"/>
        <v>12.299999999999972</v>
      </c>
      <c r="C177">
        <f t="shared" si="17"/>
        <v>0</v>
      </c>
      <c r="D177">
        <f t="shared" si="18"/>
        <v>-604.78878374920225</v>
      </c>
      <c r="E177">
        <f t="shared" si="19"/>
        <v>-220.12511530276873</v>
      </c>
      <c r="F177">
        <f t="shared" si="20"/>
        <v>36287.327024952137</v>
      </c>
      <c r="G177">
        <f t="shared" si="21"/>
        <v>-2707.5389182240492</v>
      </c>
      <c r="H177">
        <f t="shared" si="22"/>
        <v>7438.9020401151711</v>
      </c>
      <c r="I177">
        <f t="shared" si="23"/>
        <v>7916.3142027162803</v>
      </c>
      <c r="J177" s="43">
        <f t="shared" si="24"/>
        <v>643.60278070864217</v>
      </c>
      <c r="K177">
        <f t="shared" si="25"/>
        <v>10.07936429144698</v>
      </c>
      <c r="L177">
        <f t="shared" si="26"/>
        <v>2.0486512787493909E-2</v>
      </c>
      <c r="M177" s="43">
        <f t="shared" si="27"/>
        <v>10.079426750133912</v>
      </c>
      <c r="N177" s="6">
        <f t="shared" si="28"/>
        <v>9.0719621568219028E-7</v>
      </c>
      <c r="O177" s="4">
        <f>SUM($N$54:N177)*0.1+$O$30</f>
        <v>-1.4775383462770416E-5</v>
      </c>
      <c r="P177" s="4">
        <f>-SUM(O177:$O$234)</f>
        <v>6.8303543665214784E-4</v>
      </c>
      <c r="Q177" s="6">
        <f t="shared" si="29"/>
        <v>-2.4925011176015035E-6</v>
      </c>
      <c r="R177" s="4">
        <f>SUM($Q$54:Q177)*0.1+$O$8</f>
        <v>1.5554649307087068E-4</v>
      </c>
      <c r="S177" s="4">
        <f>-SUM(R177:$R$234)</f>
        <v>-8.5438097747167624E-3</v>
      </c>
      <c r="T177">
        <f t="shared" si="30"/>
        <v>1.5624667504660165E-4</v>
      </c>
      <c r="U177">
        <f t="shared" si="31"/>
        <v>8.5710689458356523E-3</v>
      </c>
      <c r="X177" s="1"/>
    </row>
    <row r="178" spans="1:24" x14ac:dyDescent="0.3">
      <c r="A178" s="8"/>
      <c r="B178">
        <f t="shared" si="32"/>
        <v>12.399999999999972</v>
      </c>
      <c r="C178">
        <f t="shared" si="17"/>
        <v>0</v>
      </c>
      <c r="D178">
        <f t="shared" si="18"/>
        <v>-604.78878374920225</v>
      </c>
      <c r="E178">
        <f t="shared" si="19"/>
        <v>-220.12511530276873</v>
      </c>
      <c r="F178">
        <f t="shared" si="20"/>
        <v>36287.327024952137</v>
      </c>
      <c r="G178">
        <f t="shared" si="21"/>
        <v>-2729.5514297543259</v>
      </c>
      <c r="H178">
        <f t="shared" si="22"/>
        <v>7499.3809184900911</v>
      </c>
      <c r="I178">
        <f t="shared" si="23"/>
        <v>7980.6744807871446</v>
      </c>
      <c r="J178" s="43">
        <f t="shared" si="24"/>
        <v>643.60278070864217</v>
      </c>
      <c r="K178">
        <f t="shared" si="25"/>
        <v>10.161310342596956</v>
      </c>
      <c r="L178">
        <f t="shared" si="26"/>
        <v>2.0486512787493909E-2</v>
      </c>
      <c r="M178" s="43">
        <f t="shared" si="27"/>
        <v>10.161372297587882</v>
      </c>
      <c r="N178" s="6">
        <f t="shared" si="28"/>
        <v>9.1457179467147643E-7</v>
      </c>
      <c r="O178" s="4">
        <f>SUM($N$54:N178)*0.1+$O$30</f>
        <v>-1.4683926283303269E-5</v>
      </c>
      <c r="P178" s="4">
        <f>-SUM(O178:$O$234)</f>
        <v>6.6826005318937733E-4</v>
      </c>
      <c r="Q178" s="6">
        <f t="shared" si="29"/>
        <v>-2.5127653543299708E-6</v>
      </c>
      <c r="R178" s="4">
        <f>SUM($Q$54:Q178)*0.1+$O$8</f>
        <v>1.5529521653543768E-4</v>
      </c>
      <c r="S178" s="4">
        <f>-SUM(R178:$R$234)</f>
        <v>-8.3882632816458941E-3</v>
      </c>
      <c r="T178">
        <f t="shared" si="30"/>
        <v>1.5598789045910571E-4</v>
      </c>
      <c r="U178">
        <f t="shared" si="31"/>
        <v>8.4148400092275925E-3</v>
      </c>
      <c r="X178" s="1"/>
    </row>
    <row r="179" spans="1:24" x14ac:dyDescent="0.3">
      <c r="A179" s="8"/>
      <c r="B179">
        <f t="shared" si="32"/>
        <v>12.499999999999972</v>
      </c>
      <c r="C179">
        <f t="shared" si="17"/>
        <v>0</v>
      </c>
      <c r="D179">
        <f t="shared" si="18"/>
        <v>-604.78878374920225</v>
      </c>
      <c r="E179">
        <f t="shared" si="19"/>
        <v>-220.12511530276873</v>
      </c>
      <c r="F179">
        <f t="shared" si="20"/>
        <v>36287.327024952137</v>
      </c>
      <c r="G179">
        <f t="shared" si="21"/>
        <v>-2751.5639412846031</v>
      </c>
      <c r="H179">
        <f t="shared" si="22"/>
        <v>7559.859796865011</v>
      </c>
      <c r="I179">
        <f t="shared" si="23"/>
        <v>8045.0347588580089</v>
      </c>
      <c r="J179" s="43">
        <f t="shared" si="24"/>
        <v>643.60278070864217</v>
      </c>
      <c r="K179">
        <f t="shared" si="25"/>
        <v>10.243256393746931</v>
      </c>
      <c r="L179">
        <f t="shared" si="26"/>
        <v>2.0486512787493909E-2</v>
      </c>
      <c r="M179" s="43">
        <f t="shared" si="27"/>
        <v>10.243317853100915</v>
      </c>
      <c r="N179" s="6">
        <f t="shared" si="28"/>
        <v>9.2194737366076259E-7</v>
      </c>
      <c r="O179" s="4">
        <f>SUM($N$54:N179)*0.1+$O$30</f>
        <v>-1.4591731545937193E-5</v>
      </c>
      <c r="P179" s="4">
        <f>-SUM(O179:$O$234)</f>
        <v>6.535761269060742E-4</v>
      </c>
      <c r="Q179" s="6">
        <f t="shared" si="29"/>
        <v>-2.5330295910584385E-6</v>
      </c>
      <c r="R179" s="4">
        <f>SUM($Q$54:Q179)*0.1+$O$8</f>
        <v>1.5504191357633185E-4</v>
      </c>
      <c r="S179" s="4">
        <f>-SUM(R179:$R$234)</f>
        <v>-8.2329680651104555E-3</v>
      </c>
      <c r="T179">
        <f t="shared" si="30"/>
        <v>1.5572704837284835E-4</v>
      </c>
      <c r="U179">
        <f t="shared" si="31"/>
        <v>8.2588694695333534E-3</v>
      </c>
      <c r="X179" s="1"/>
    </row>
    <row r="180" spans="1:24" x14ac:dyDescent="0.3">
      <c r="A180" s="8"/>
      <c r="B180">
        <f t="shared" si="32"/>
        <v>12.599999999999971</v>
      </c>
      <c r="C180">
        <f t="shared" si="17"/>
        <v>0</v>
      </c>
      <c r="D180">
        <f t="shared" si="18"/>
        <v>-604.78878374920225</v>
      </c>
      <c r="E180">
        <f t="shared" si="19"/>
        <v>-220.12511530276873</v>
      </c>
      <c r="F180">
        <f t="shared" si="20"/>
        <v>36287.327024952137</v>
      </c>
      <c r="G180">
        <f t="shared" si="21"/>
        <v>-2773.5764528148798</v>
      </c>
      <c r="H180">
        <f t="shared" si="22"/>
        <v>7620.338675239931</v>
      </c>
      <c r="I180">
        <f t="shared" si="23"/>
        <v>8109.3950369288732</v>
      </c>
      <c r="J180" s="43">
        <f t="shared" si="24"/>
        <v>643.60278070864217</v>
      </c>
      <c r="K180">
        <f t="shared" si="25"/>
        <v>10.325202444896908</v>
      </c>
      <c r="L180">
        <f t="shared" si="26"/>
        <v>2.0486512787493909E-2</v>
      </c>
      <c r="M180" s="43">
        <f t="shared" si="27"/>
        <v>10.325263416481134</v>
      </c>
      <c r="N180" s="6">
        <f t="shared" si="28"/>
        <v>9.2932295265004863E-7</v>
      </c>
      <c r="O180" s="4">
        <f>SUM($N$54:N180)*0.1+$O$30</f>
        <v>-1.4498799250672187E-5</v>
      </c>
      <c r="P180" s="4">
        <f>-SUM(O180:$O$234)</f>
        <v>6.3898439536013698E-4</v>
      </c>
      <c r="Q180" s="6">
        <f t="shared" si="29"/>
        <v>-2.5532938277869058E-6</v>
      </c>
      <c r="R180" s="4">
        <f>SUM($Q$54:Q180)*0.1+$O$8</f>
        <v>1.5478658419355314E-4</v>
      </c>
      <c r="S180" s="4">
        <f>-SUM(R180:$R$234)</f>
        <v>-8.077926151534123E-3</v>
      </c>
      <c r="T180">
        <f t="shared" si="30"/>
        <v>1.5546414964878304E-4</v>
      </c>
      <c r="U180">
        <f t="shared" si="31"/>
        <v>8.1031593818184679E-3</v>
      </c>
      <c r="X180" s="1"/>
    </row>
    <row r="181" spans="1:24" x14ac:dyDescent="0.3">
      <c r="A181" s="8"/>
      <c r="B181">
        <f t="shared" si="32"/>
        <v>12.699999999999971</v>
      </c>
      <c r="C181">
        <f t="shared" si="17"/>
        <v>0</v>
      </c>
      <c r="D181">
        <f t="shared" si="18"/>
        <v>-604.78878374920225</v>
      </c>
      <c r="E181">
        <f t="shared" si="19"/>
        <v>-220.12511530276873</v>
      </c>
      <c r="F181">
        <f t="shared" si="20"/>
        <v>36287.327024952137</v>
      </c>
      <c r="G181">
        <f t="shared" si="21"/>
        <v>-2795.5889643451565</v>
      </c>
      <c r="H181">
        <f t="shared" si="22"/>
        <v>7680.817553614851</v>
      </c>
      <c r="I181">
        <f t="shared" si="23"/>
        <v>8173.7553149997366</v>
      </c>
      <c r="J181" s="43">
        <f t="shared" si="24"/>
        <v>643.60278070864217</v>
      </c>
      <c r="K181">
        <f t="shared" si="25"/>
        <v>10.407148496046881</v>
      </c>
      <c r="L181">
        <f t="shared" si="26"/>
        <v>2.0486512787493909E-2</v>
      </c>
      <c r="M181" s="43">
        <f t="shared" si="27"/>
        <v>10.407208987542695</v>
      </c>
      <c r="N181" s="6">
        <f t="shared" si="28"/>
        <v>9.3669853163933468E-7</v>
      </c>
      <c r="O181" s="4">
        <f>SUM($N$54:N181)*0.1+$O$30</f>
        <v>-1.4405129397508254E-5</v>
      </c>
      <c r="P181" s="4">
        <f>-SUM(O181:$O$234)</f>
        <v>6.2448559610946489E-4</v>
      </c>
      <c r="Q181" s="6">
        <f t="shared" si="29"/>
        <v>-2.5735580645153735E-6</v>
      </c>
      <c r="R181" s="4">
        <f>SUM($Q$54:Q181)*0.1+$O$8</f>
        <v>1.5452922838710161E-4</v>
      </c>
      <c r="S181" s="4">
        <f>-SUM(R181:$R$234)</f>
        <v>-7.9231395673405695E-3</v>
      </c>
      <c r="T181">
        <f t="shared" si="30"/>
        <v>1.5519919516180478E-4</v>
      </c>
      <c r="U181">
        <f t="shared" si="31"/>
        <v>7.9477118004684776E-3</v>
      </c>
      <c r="X181" s="1"/>
    </row>
    <row r="182" spans="1:24" x14ac:dyDescent="0.3">
      <c r="A182" s="8"/>
      <c r="B182">
        <f t="shared" si="32"/>
        <v>12.799999999999971</v>
      </c>
      <c r="C182">
        <f t="shared" si="17"/>
        <v>0</v>
      </c>
      <c r="D182">
        <f t="shared" si="18"/>
        <v>-604.78878374920225</v>
      </c>
      <c r="E182">
        <f t="shared" si="19"/>
        <v>-220.12511530276873</v>
      </c>
      <c r="F182">
        <f t="shared" si="20"/>
        <v>36287.327024952137</v>
      </c>
      <c r="G182">
        <f t="shared" si="21"/>
        <v>-2817.6014758754332</v>
      </c>
      <c r="H182">
        <f t="shared" si="22"/>
        <v>7741.296431989771</v>
      </c>
      <c r="I182">
        <f t="shared" si="23"/>
        <v>8238.1155930706009</v>
      </c>
      <c r="J182" s="43">
        <f t="shared" si="24"/>
        <v>643.60278070864217</v>
      </c>
      <c r="K182">
        <f t="shared" si="25"/>
        <v>10.489094547196858</v>
      </c>
      <c r="L182">
        <f t="shared" si="26"/>
        <v>2.0486512787493909E-2</v>
      </c>
      <c r="M182" s="43">
        <f t="shared" si="27"/>
        <v>10.489154566105576</v>
      </c>
      <c r="N182" s="6">
        <f t="shared" si="28"/>
        <v>9.4407411062862073E-7</v>
      </c>
      <c r="O182" s="4">
        <f>SUM($N$54:N182)*0.1+$O$30</f>
        <v>-1.4310721986445391E-5</v>
      </c>
      <c r="P182" s="4">
        <f>-SUM(O182:$O$234)</f>
        <v>6.1008046671195656E-4</v>
      </c>
      <c r="Q182" s="6">
        <f t="shared" si="29"/>
        <v>-2.5938223012438408E-6</v>
      </c>
      <c r="R182" s="4">
        <f>SUM($Q$54:Q182)*0.1+$O$8</f>
        <v>1.5426984615697723E-4</v>
      </c>
      <c r="S182" s="4">
        <f>-SUM(R182:$R$234)</f>
        <v>-7.7686103389534682E-3</v>
      </c>
      <c r="T182">
        <f t="shared" si="30"/>
        <v>1.5493218580098442E-4</v>
      </c>
      <c r="U182">
        <f t="shared" si="31"/>
        <v>7.7925287791806193E-3</v>
      </c>
      <c r="X182" s="1"/>
    </row>
    <row r="183" spans="1:24" x14ac:dyDescent="0.3">
      <c r="A183" s="8"/>
      <c r="B183">
        <f t="shared" si="32"/>
        <v>12.89999999999997</v>
      </c>
      <c r="C183">
        <f t="shared" ref="C183:C246" si="33">IF(B183&lt;$B$41,0,IF(AND($B$41&lt;=B183,B183&lt;$B$41+$G$8),$B$15,$B$15+$B$12))</f>
        <v>0</v>
      </c>
      <c r="D183">
        <f t="shared" ref="D183:D246" si="34">IF(B183&lt;$B$41,$B$13,IF(AND($B$41&lt;=B183,B183&lt;$B$41+$G$8),$B$13+$B$16,$B$13+$B$16+$B$10))</f>
        <v>-604.78878374920225</v>
      </c>
      <c r="E183">
        <f t="shared" ref="E183:E246" si="35">IF(B183&lt;$B$41,$B$14,IF(AND($B$41&lt;=B183,B183&lt;$B$41+$G$8),$B$14+$B$17,$B$14+$B$17+$B$11))</f>
        <v>-220.12511530276873</v>
      </c>
      <c r="F183">
        <f t="shared" ref="F183:F246" si="36">IF(B183&lt;$B$41,-$G$6*$B$13,IF(AND($B$41&lt;=B183,B183&lt;$B$41+$G$8),-$G$6*$B$13,-$G$6*$B$13-$G$5*$B$10))</f>
        <v>36287.327024952137</v>
      </c>
      <c r="G183">
        <f t="shared" ref="G183:G246" si="37">IF(B183&lt;$B$41,$B$14*B183,IF(AND($B$41&lt;=B183,B183&lt;$B$41+$G$8),$B$14*B183-(-B183+$B$41)*$B$17,$B$14*B183-(-B183+$B$41)*$B$17-(-B183+$B$41+$G$8)*$B$11+$G$5*$B$12))</f>
        <v>-2839.6139874057103</v>
      </c>
      <c r="H183">
        <f t="shared" ref="H183:H246" si="38">IF(B183&lt;$B$41,-$B$13*B183,IF(AND($B$41&lt;=B183,B183&lt;=$B$41+$G$8),-$B$13*B183+(-B183+B170)*B145,-$B$13*B183+(-B183+$B$41)*$B$16+(-B183+$B$41+$G$8)*$B$10))</f>
        <v>7801.775310364691</v>
      </c>
      <c r="I183">
        <f t="shared" ref="I183:I246" si="39">SQRT(SUMSQ(H183,G183))</f>
        <v>8302.4758711414652</v>
      </c>
      <c r="J183" s="43">
        <f t="shared" ref="J183:J246" si="40">SQRT(SUMSQ(D183:E183))</f>
        <v>643.60278070864217</v>
      </c>
      <c r="K183">
        <f t="shared" ref="K183:K246" si="41">32*I183/(PI()*$G$13^3)</f>
        <v>10.571040598346833</v>
      </c>
      <c r="L183">
        <f t="shared" ref="L183:L246" si="42">16*J183/(PI()*$G$13^4)</f>
        <v>2.0486512787493909E-2</v>
      </c>
      <c r="M183" s="43">
        <f t="shared" ref="M183:M246" si="43">SQRT(K183^2+3*L183^2)</f>
        <v>10.571100151995324</v>
      </c>
      <c r="N183" s="6">
        <f t="shared" ref="N183:N246" si="44">-G183/($G$15*$B$42)</f>
        <v>9.5144968961790698E-7</v>
      </c>
      <c r="O183" s="4">
        <f>SUM($N$54:N183)*0.1+$O$30</f>
        <v>-1.4215577017483601E-5</v>
      </c>
      <c r="P183" s="4">
        <f>-SUM(O183:$O$234)</f>
        <v>5.9576974472551119E-4</v>
      </c>
      <c r="Q183" s="6">
        <f t="shared" ref="Q183:Q246" si="45">-H183/($B$42*$G$15)</f>
        <v>-2.6140865379723081E-6</v>
      </c>
      <c r="R183" s="4">
        <f>SUM($Q$54:Q183)*0.1+$O$8</f>
        <v>1.5400843750318E-4</v>
      </c>
      <c r="S183" s="4">
        <f>-SUM(R183:$R$234)</f>
        <v>-7.6143404927964918E-3</v>
      </c>
      <c r="T183">
        <f t="shared" ref="T183:T246" si="46">SQRT(SUMSQ(O183,R183))</f>
        <v>1.5466312246980825E-4</v>
      </c>
      <c r="U183">
        <f t="shared" ref="U183:U246" si="47">SQRT(S183^2+P183^2)</f>
        <v>7.6376123709553777E-3</v>
      </c>
      <c r="X183" s="1"/>
    </row>
    <row r="184" spans="1:24" x14ac:dyDescent="0.3">
      <c r="A184" s="8"/>
      <c r="B184">
        <f t="shared" ref="B184:B247" si="48">B183+0.1</f>
        <v>12.99999999999997</v>
      </c>
      <c r="C184">
        <f t="shared" si="33"/>
        <v>0</v>
      </c>
      <c r="D184">
        <f t="shared" si="34"/>
        <v>-604.78878374920225</v>
      </c>
      <c r="E184">
        <f t="shared" si="35"/>
        <v>-220.12511530276873</v>
      </c>
      <c r="F184">
        <f t="shared" si="36"/>
        <v>36287.327024952137</v>
      </c>
      <c r="G184">
        <f t="shared" si="37"/>
        <v>-2861.626498935987</v>
      </c>
      <c r="H184">
        <f t="shared" si="38"/>
        <v>7862.254188739611</v>
      </c>
      <c r="I184">
        <f t="shared" si="39"/>
        <v>8366.8361492123295</v>
      </c>
      <c r="J184" s="43">
        <f t="shared" si="40"/>
        <v>643.60278070864217</v>
      </c>
      <c r="K184">
        <f t="shared" si="41"/>
        <v>10.652986649496809</v>
      </c>
      <c r="L184">
        <f t="shared" si="42"/>
        <v>2.0486512787493909E-2</v>
      </c>
      <c r="M184" s="43">
        <f t="shared" si="43"/>
        <v>10.653045745042862</v>
      </c>
      <c r="N184" s="6">
        <f t="shared" si="44"/>
        <v>9.5882526860719303E-7</v>
      </c>
      <c r="O184" s="4">
        <f>SUM($N$54:N184)*0.1+$O$30</f>
        <v>-1.4119694490622882E-5</v>
      </c>
      <c r="P184" s="4">
        <f>-SUM(O184:$O$234)</f>
        <v>5.8155416770802766E-4</v>
      </c>
      <c r="Q184" s="6">
        <f t="shared" si="45"/>
        <v>-2.6343507747007759E-6</v>
      </c>
      <c r="R184" s="4">
        <f>SUM($Q$54:Q184)*0.1+$O$8</f>
        <v>1.5374500242570991E-4</v>
      </c>
      <c r="S184" s="4">
        <f>-SUM(R184:$R$234)</f>
        <v>-7.4603320552933117E-3</v>
      </c>
      <c r="T184">
        <f t="shared" si="46"/>
        <v>1.54392006086423E-4</v>
      </c>
      <c r="U184">
        <f t="shared" si="47"/>
        <v>7.4829646280879548E-3</v>
      </c>
      <c r="X184" s="1"/>
    </row>
    <row r="185" spans="1:24" x14ac:dyDescent="0.3">
      <c r="A185" s="8"/>
      <c r="B185">
        <f t="shared" si="48"/>
        <v>13.099999999999969</v>
      </c>
      <c r="C185">
        <f t="shared" si="33"/>
        <v>0</v>
      </c>
      <c r="D185">
        <f t="shared" si="34"/>
        <v>-604.78878374920225</v>
      </c>
      <c r="E185">
        <f t="shared" si="35"/>
        <v>-220.12511530276873</v>
      </c>
      <c r="F185">
        <f t="shared" si="36"/>
        <v>36287.327024952137</v>
      </c>
      <c r="G185">
        <f t="shared" si="37"/>
        <v>-2883.6390104662637</v>
      </c>
      <c r="H185">
        <f t="shared" si="38"/>
        <v>7922.733067114531</v>
      </c>
      <c r="I185">
        <f t="shared" si="39"/>
        <v>8431.196427283192</v>
      </c>
      <c r="J185" s="43">
        <f t="shared" si="40"/>
        <v>643.60278070864217</v>
      </c>
      <c r="K185">
        <f t="shared" si="41"/>
        <v>10.734932700646782</v>
      </c>
      <c r="L185">
        <f t="shared" si="42"/>
        <v>2.0486512787493909E-2</v>
      </c>
      <c r="M185" s="43">
        <f t="shared" si="43"/>
        <v>10.734991345084271</v>
      </c>
      <c r="N185" s="6">
        <f t="shared" si="44"/>
        <v>9.6620084759647908E-7</v>
      </c>
      <c r="O185" s="4">
        <f>SUM($N$54:N185)*0.1+$O$30</f>
        <v>-1.4023074405863233E-5</v>
      </c>
      <c r="P185" s="4">
        <f>-SUM(O185:$O$234)</f>
        <v>5.6743447321740473E-4</v>
      </c>
      <c r="Q185" s="6">
        <f t="shared" si="45"/>
        <v>-2.6546150114292431E-6</v>
      </c>
      <c r="R185" s="4">
        <f>SUM($Q$54:Q185)*0.1+$O$8</f>
        <v>1.5347954092456698E-4</v>
      </c>
      <c r="S185" s="4">
        <f>-SUM(R185:$R$234)</f>
        <v>-7.3065870528676016E-3</v>
      </c>
      <c r="T185">
        <f t="shared" si="46"/>
        <v>1.5411883758388592E-4</v>
      </c>
      <c r="U185">
        <f t="shared" si="47"/>
        <v>7.3285876021596391E-3</v>
      </c>
      <c r="X185" s="1"/>
    </row>
    <row r="186" spans="1:24" x14ac:dyDescent="0.3">
      <c r="A186" s="8"/>
      <c r="B186">
        <f t="shared" si="48"/>
        <v>13.199999999999969</v>
      </c>
      <c r="C186">
        <f t="shared" si="33"/>
        <v>0</v>
      </c>
      <c r="D186">
        <f t="shared" si="34"/>
        <v>-604.78878374920225</v>
      </c>
      <c r="E186">
        <f t="shared" si="35"/>
        <v>-220.12511530276873</v>
      </c>
      <c r="F186">
        <f t="shared" si="36"/>
        <v>36287.327024952137</v>
      </c>
      <c r="G186">
        <f t="shared" si="37"/>
        <v>-2905.6515219965404</v>
      </c>
      <c r="H186">
        <f t="shared" si="38"/>
        <v>7983.211945489451</v>
      </c>
      <c r="I186">
        <f t="shared" si="39"/>
        <v>8495.5567053540562</v>
      </c>
      <c r="J186" s="43">
        <f t="shared" si="40"/>
        <v>643.60278070864217</v>
      </c>
      <c r="K186">
        <f t="shared" si="41"/>
        <v>10.816878751796759</v>
      </c>
      <c r="L186">
        <f t="shared" si="42"/>
        <v>2.0486512787493909E-2</v>
      </c>
      <c r="M186" s="43">
        <f t="shared" si="43"/>
        <v>10.816936951960605</v>
      </c>
      <c r="N186" s="6">
        <f t="shared" si="44"/>
        <v>9.7357642658576512E-7</v>
      </c>
      <c r="O186" s="4">
        <f>SUM($N$54:N186)*0.1+$O$30</f>
        <v>-1.3925716763204656E-5</v>
      </c>
      <c r="P186" s="4">
        <f>-SUM(O186:$O$234)</f>
        <v>5.5341139881154148E-4</v>
      </c>
      <c r="Q186" s="6">
        <f t="shared" si="45"/>
        <v>-2.6748792481577109E-6</v>
      </c>
      <c r="R186" s="4">
        <f>SUM($Q$54:Q186)*0.1+$O$8</f>
        <v>1.5321205299975122E-4</v>
      </c>
      <c r="S186" s="4">
        <f>-SUM(R186:$R$234)</f>
        <v>-7.1531075119430345E-3</v>
      </c>
      <c r="T186">
        <f t="shared" si="46"/>
        <v>1.5384361791042091E-4</v>
      </c>
      <c r="U186">
        <f t="shared" si="47"/>
        <v>7.174483344029061E-3</v>
      </c>
      <c r="X186" s="1"/>
    </row>
    <row r="187" spans="1:24" x14ac:dyDescent="0.3">
      <c r="A187" s="8"/>
      <c r="B187">
        <f t="shared" si="48"/>
        <v>13.299999999999969</v>
      </c>
      <c r="C187">
        <f t="shared" si="33"/>
        <v>0</v>
      </c>
      <c r="D187">
        <f t="shared" si="34"/>
        <v>-604.78878374920225</v>
      </c>
      <c r="E187">
        <f t="shared" si="35"/>
        <v>-220.12511530276873</v>
      </c>
      <c r="F187">
        <f t="shared" si="36"/>
        <v>36287.327024952137</v>
      </c>
      <c r="G187">
        <f t="shared" si="37"/>
        <v>-2927.6640335268171</v>
      </c>
      <c r="H187">
        <f t="shared" si="38"/>
        <v>8043.6908238643709</v>
      </c>
      <c r="I187">
        <f t="shared" si="39"/>
        <v>8559.9169834249205</v>
      </c>
      <c r="J187" s="43">
        <f t="shared" si="40"/>
        <v>643.60278070864217</v>
      </c>
      <c r="K187">
        <f t="shared" si="41"/>
        <v>10.898824802946734</v>
      </c>
      <c r="L187">
        <f t="shared" si="42"/>
        <v>2.0486512787493909E-2</v>
      </c>
      <c r="M187" s="43">
        <f t="shared" si="43"/>
        <v>10.898882565517692</v>
      </c>
      <c r="N187" s="6">
        <f t="shared" si="44"/>
        <v>9.8095200557505117E-7</v>
      </c>
      <c r="O187" s="4">
        <f>SUM($N$54:N187)*0.1+$O$30</f>
        <v>-1.3827621562647151E-5</v>
      </c>
      <c r="P187" s="4">
        <f>-SUM(O187:$O$234)</f>
        <v>5.39485682048337E-4</v>
      </c>
      <c r="Q187" s="6">
        <f t="shared" si="45"/>
        <v>-2.6951434848861782E-6</v>
      </c>
      <c r="R187" s="4">
        <f>SUM($Q$54:Q187)*0.1+$O$8</f>
        <v>1.5294253865126261E-4</v>
      </c>
      <c r="S187" s="4">
        <f>-SUM(R187:$R$234)</f>
        <v>-6.9998954589432835E-3</v>
      </c>
      <c r="T187">
        <f t="shared" si="46"/>
        <v>1.5356634802967978E-4</v>
      </c>
      <c r="U187">
        <f t="shared" si="47"/>
        <v>7.0206539038233443E-3</v>
      </c>
      <c r="X187" s="1"/>
    </row>
    <row r="188" spans="1:24" x14ac:dyDescent="0.3">
      <c r="A188" s="8"/>
      <c r="B188">
        <f t="shared" si="48"/>
        <v>13.399999999999968</v>
      </c>
      <c r="C188">
        <f t="shared" si="33"/>
        <v>0</v>
      </c>
      <c r="D188">
        <f t="shared" si="34"/>
        <v>-604.78878374920225</v>
      </c>
      <c r="E188">
        <f t="shared" si="35"/>
        <v>-220.12511530276873</v>
      </c>
      <c r="F188">
        <f t="shared" si="36"/>
        <v>36287.327024952137</v>
      </c>
      <c r="G188">
        <f t="shared" si="37"/>
        <v>-2949.6765450570942</v>
      </c>
      <c r="H188">
        <f t="shared" si="38"/>
        <v>8104.1697022392909</v>
      </c>
      <c r="I188">
        <f t="shared" si="39"/>
        <v>8624.2772614957848</v>
      </c>
      <c r="J188" s="43">
        <f t="shared" si="40"/>
        <v>643.60278070864217</v>
      </c>
      <c r="K188">
        <f t="shared" si="41"/>
        <v>10.980770854096709</v>
      </c>
      <c r="L188">
        <f t="shared" si="42"/>
        <v>2.0486512787493909E-2</v>
      </c>
      <c r="M188" s="43">
        <f t="shared" si="43"/>
        <v>10.980828185605963</v>
      </c>
      <c r="N188" s="6">
        <f t="shared" si="44"/>
        <v>9.8832758456433743E-7</v>
      </c>
      <c r="O188" s="4">
        <f>SUM($N$54:N188)*0.1+$O$30</f>
        <v>-1.3728788804190719E-5</v>
      </c>
      <c r="P188" s="4">
        <f>-SUM(O188:$O$234)</f>
        <v>5.2565806048568984E-4</v>
      </c>
      <c r="Q188" s="6">
        <f t="shared" si="45"/>
        <v>-2.7154077216146459E-6</v>
      </c>
      <c r="R188" s="4">
        <f>SUM($Q$54:Q188)*0.1+$O$8</f>
        <v>1.5267099787910114E-4</v>
      </c>
      <c r="S188" s="4">
        <f>-SUM(R188:$R$234)</f>
        <v>-6.8469529202920213E-3</v>
      </c>
      <c r="T188">
        <f t="shared" si="46"/>
        <v>1.5328702892101006E-4</v>
      </c>
      <c r="U188">
        <f t="shared" si="47"/>
        <v>6.8671013309291587E-3</v>
      </c>
      <c r="X188" s="1"/>
    </row>
    <row r="189" spans="1:24" x14ac:dyDescent="0.3">
      <c r="A189" s="8"/>
      <c r="B189">
        <f t="shared" si="48"/>
        <v>13.499999999999968</v>
      </c>
      <c r="C189">
        <f t="shared" si="33"/>
        <v>0</v>
      </c>
      <c r="D189">
        <f t="shared" si="34"/>
        <v>-604.78878374920225</v>
      </c>
      <c r="E189">
        <f t="shared" si="35"/>
        <v>-220.12511530276873</v>
      </c>
      <c r="F189">
        <f t="shared" si="36"/>
        <v>36287.327024952137</v>
      </c>
      <c r="G189">
        <f t="shared" si="37"/>
        <v>-2971.6890565873709</v>
      </c>
      <c r="H189">
        <f t="shared" si="38"/>
        <v>8164.6485806142109</v>
      </c>
      <c r="I189">
        <f t="shared" si="39"/>
        <v>8688.6375395666491</v>
      </c>
      <c r="J189" s="43">
        <f t="shared" si="40"/>
        <v>643.60278070864217</v>
      </c>
      <c r="K189">
        <f t="shared" si="41"/>
        <v>11.062716905246685</v>
      </c>
      <c r="L189">
        <f t="shared" si="42"/>
        <v>2.0486512787493909E-2</v>
      </c>
      <c r="M189" s="43">
        <f t="shared" si="43"/>
        <v>11.062773812080286</v>
      </c>
      <c r="N189" s="6">
        <f t="shared" si="44"/>
        <v>9.9570316355362348E-7</v>
      </c>
      <c r="O189" s="4">
        <f>SUM($N$54:N189)*0.1+$O$30</f>
        <v>-1.3629218487835355E-5</v>
      </c>
      <c r="P189" s="4">
        <f>-SUM(O189:$O$234)</f>
        <v>5.1192927168149896E-4</v>
      </c>
      <c r="Q189" s="6">
        <f t="shared" si="45"/>
        <v>-2.7356719583431132E-6</v>
      </c>
      <c r="R189" s="4">
        <f>SUM($Q$54:Q189)*0.1+$O$8</f>
        <v>1.5239743068326683E-4</v>
      </c>
      <c r="S189" s="4">
        <f>-SUM(R189:$R$234)</f>
        <v>-6.6942819224129202E-3</v>
      </c>
      <c r="T189">
        <f t="shared" si="46"/>
        <v>1.5300566157972807E-4</v>
      </c>
      <c r="U189">
        <f t="shared" si="47"/>
        <v>6.7138276739836548E-3</v>
      </c>
      <c r="X189" s="1"/>
    </row>
    <row r="190" spans="1:24" x14ac:dyDescent="0.3">
      <c r="A190" s="8"/>
      <c r="B190">
        <f t="shared" si="48"/>
        <v>13.599999999999968</v>
      </c>
      <c r="C190">
        <f t="shared" si="33"/>
        <v>0</v>
      </c>
      <c r="D190">
        <f t="shared" si="34"/>
        <v>-604.78878374920225</v>
      </c>
      <c r="E190">
        <f t="shared" si="35"/>
        <v>-220.12511530276873</v>
      </c>
      <c r="F190">
        <f t="shared" si="36"/>
        <v>36287.327024952137</v>
      </c>
      <c r="G190">
        <f t="shared" si="37"/>
        <v>-2993.7015681176476</v>
      </c>
      <c r="H190">
        <f t="shared" si="38"/>
        <v>8225.1274589891309</v>
      </c>
      <c r="I190">
        <f t="shared" si="39"/>
        <v>8752.9978176375134</v>
      </c>
      <c r="J190" s="43">
        <f t="shared" si="40"/>
        <v>643.60278070864217</v>
      </c>
      <c r="K190">
        <f t="shared" si="41"/>
        <v>11.144662956396662</v>
      </c>
      <c r="L190">
        <f t="shared" si="42"/>
        <v>2.0486512787493909E-2</v>
      </c>
      <c r="M190" s="43">
        <f t="shared" si="43"/>
        <v>11.14471944479979</v>
      </c>
      <c r="N190" s="6">
        <f t="shared" si="44"/>
        <v>1.0030787425429095E-6</v>
      </c>
      <c r="O190" s="4">
        <f>SUM($N$54:N190)*0.1+$O$30</f>
        <v>-1.3528910613581064E-5</v>
      </c>
      <c r="P190" s="4">
        <f>-SUM(O190:$O$234)</f>
        <v>4.9830005319366347E-4</v>
      </c>
      <c r="Q190" s="6">
        <f t="shared" si="45"/>
        <v>-2.7559361950715805E-6</v>
      </c>
      <c r="R190" s="4">
        <f>SUM($Q$54:Q190)*0.1+$O$8</f>
        <v>1.5212183706375966E-4</v>
      </c>
      <c r="S190" s="4">
        <f>-SUM(R190:$R$234)</f>
        <v>-6.5418844917296531E-3</v>
      </c>
      <c r="T190">
        <f t="shared" si="46"/>
        <v>1.5272224701739858E-4</v>
      </c>
      <c r="U190">
        <f t="shared" si="47"/>
        <v>6.5608349808652976E-3</v>
      </c>
      <c r="X190" s="1"/>
    </row>
    <row r="191" spans="1:24" x14ac:dyDescent="0.3">
      <c r="A191" s="8"/>
      <c r="B191">
        <f t="shared" si="48"/>
        <v>13.699999999999967</v>
      </c>
      <c r="C191">
        <f t="shared" si="33"/>
        <v>0</v>
      </c>
      <c r="D191">
        <f t="shared" si="34"/>
        <v>-604.78878374920225</v>
      </c>
      <c r="E191">
        <f t="shared" si="35"/>
        <v>-220.12511530276873</v>
      </c>
      <c r="F191">
        <f t="shared" si="36"/>
        <v>36287.327024952137</v>
      </c>
      <c r="G191">
        <f t="shared" si="37"/>
        <v>-3015.7140796479243</v>
      </c>
      <c r="H191">
        <f t="shared" si="38"/>
        <v>8285.6063373640518</v>
      </c>
      <c r="I191">
        <f t="shared" si="39"/>
        <v>8817.3580957083777</v>
      </c>
      <c r="J191" s="43">
        <f t="shared" si="40"/>
        <v>643.60278070864217</v>
      </c>
      <c r="K191">
        <f t="shared" si="41"/>
        <v>11.226609007546637</v>
      </c>
      <c r="L191">
        <f t="shared" si="42"/>
        <v>2.0486512787493909E-2</v>
      </c>
      <c r="M191" s="43">
        <f t="shared" si="43"/>
        <v>11.226665083627722</v>
      </c>
      <c r="N191" s="6">
        <f t="shared" si="44"/>
        <v>1.0104543215321956E-6</v>
      </c>
      <c r="O191" s="4">
        <f>SUM($N$54:N191)*0.1+$O$30</f>
        <v>-1.3427865181427845E-5</v>
      </c>
      <c r="P191" s="4">
        <f>-SUM(O191:$O$234)</f>
        <v>4.847711425800825E-4</v>
      </c>
      <c r="Q191" s="6">
        <f t="shared" si="45"/>
        <v>-2.7762004318000486E-6</v>
      </c>
      <c r="R191" s="4">
        <f>SUM($Q$54:Q191)*0.1+$O$8</f>
        <v>1.5184421702057967E-4</v>
      </c>
      <c r="S191" s="4">
        <f>-SUM(R191:$R$234)</f>
        <v>-6.3897626546658938E-3</v>
      </c>
      <c r="T191">
        <f t="shared" si="46"/>
        <v>1.5243678626212078E-4</v>
      </c>
      <c r="U191">
        <f t="shared" si="47"/>
        <v>6.4081252986845794E-3</v>
      </c>
      <c r="X191" s="1"/>
    </row>
    <row r="192" spans="1:24" x14ac:dyDescent="0.3">
      <c r="A192" s="8"/>
      <c r="B192">
        <f t="shared" si="48"/>
        <v>13.799999999999967</v>
      </c>
      <c r="C192">
        <f t="shared" si="33"/>
        <v>0</v>
      </c>
      <c r="D192">
        <f t="shared" si="34"/>
        <v>-604.78878374920225</v>
      </c>
      <c r="E192">
        <f t="shared" si="35"/>
        <v>-220.12511530276873</v>
      </c>
      <c r="F192">
        <f t="shared" si="36"/>
        <v>36287.327024952137</v>
      </c>
      <c r="G192">
        <f t="shared" si="37"/>
        <v>-3037.726591178201</v>
      </c>
      <c r="H192">
        <f t="shared" si="38"/>
        <v>8346.0852157389709</v>
      </c>
      <c r="I192">
        <f t="shared" si="39"/>
        <v>8881.7183737792402</v>
      </c>
      <c r="J192" s="43">
        <f t="shared" si="40"/>
        <v>643.60278070864217</v>
      </c>
      <c r="K192">
        <f t="shared" si="41"/>
        <v>11.30855505869661</v>
      </c>
      <c r="L192">
        <f t="shared" si="42"/>
        <v>2.0486512787493909E-2</v>
      </c>
      <c r="M192" s="43">
        <f t="shared" si="43"/>
        <v>11.30861072843129</v>
      </c>
      <c r="N192" s="6">
        <f t="shared" si="44"/>
        <v>1.0178299005214816E-6</v>
      </c>
      <c r="O192" s="4">
        <f>SUM($N$54:N192)*0.1+$O$30</f>
        <v>-1.3326082191375699E-5</v>
      </c>
      <c r="P192" s="4">
        <f>-SUM(O192:$O$234)</f>
        <v>4.713432773986546E-4</v>
      </c>
      <c r="Q192" s="6">
        <f t="shared" si="45"/>
        <v>-2.7964646685285155E-6</v>
      </c>
      <c r="R192" s="4">
        <f>SUM($Q$54:Q192)*0.1+$O$8</f>
        <v>1.515645705537268E-4</v>
      </c>
      <c r="S192" s="4">
        <f>-SUM(R192:$R$234)</f>
        <v>-6.2379184376453144E-3</v>
      </c>
      <c r="T192">
        <f t="shared" si="46"/>
        <v>1.5214928035882038E-4</v>
      </c>
      <c r="U192">
        <f t="shared" si="47"/>
        <v>6.2557006737746224E-3</v>
      </c>
      <c r="X192" s="1"/>
    </row>
    <row r="193" spans="1:24" x14ac:dyDescent="0.3">
      <c r="A193" s="8"/>
      <c r="B193">
        <f t="shared" si="48"/>
        <v>13.899999999999967</v>
      </c>
      <c r="C193">
        <f t="shared" si="33"/>
        <v>0</v>
      </c>
      <c r="D193">
        <f t="shared" si="34"/>
        <v>-604.78878374920225</v>
      </c>
      <c r="E193">
        <f t="shared" si="35"/>
        <v>-220.12511530276873</v>
      </c>
      <c r="F193">
        <f t="shared" si="36"/>
        <v>36287.327024952137</v>
      </c>
      <c r="G193">
        <f t="shared" si="37"/>
        <v>-3059.7391027084782</v>
      </c>
      <c r="H193">
        <f t="shared" si="38"/>
        <v>8406.5640941138918</v>
      </c>
      <c r="I193">
        <f t="shared" si="39"/>
        <v>8946.0786518501063</v>
      </c>
      <c r="J193" s="43">
        <f t="shared" si="40"/>
        <v>643.60278070864217</v>
      </c>
      <c r="K193">
        <f t="shared" si="41"/>
        <v>11.390501109846589</v>
      </c>
      <c r="L193">
        <f t="shared" si="42"/>
        <v>2.0486512787493909E-2</v>
      </c>
      <c r="M193" s="43">
        <f t="shared" si="43"/>
        <v>11.390556379081531</v>
      </c>
      <c r="N193" s="6">
        <f t="shared" si="44"/>
        <v>1.0252054795107679E-6</v>
      </c>
      <c r="O193" s="4">
        <f>SUM($N$54:N193)*0.1+$O$30</f>
        <v>-1.3223561643424621E-5</v>
      </c>
      <c r="P193" s="4">
        <f>-SUM(O193:$O$234)</f>
        <v>4.5801719520727901E-4</v>
      </c>
      <c r="Q193" s="6">
        <f t="shared" si="45"/>
        <v>-2.8167289052569832E-6</v>
      </c>
      <c r="R193" s="4">
        <f>SUM($Q$54:Q193)*0.1+$O$8</f>
        <v>1.512828976632011E-4</v>
      </c>
      <c r="S193" s="4">
        <f>-SUM(R193:$R$234)</f>
        <v>-6.0863538670915878E-3</v>
      </c>
      <c r="T193">
        <f t="shared" si="46"/>
        <v>1.5185973036954868E-4</v>
      </c>
      <c r="U193">
        <f t="shared" si="47"/>
        <v>6.1035631516816683E-3</v>
      </c>
      <c r="X193" s="1"/>
    </row>
    <row r="194" spans="1:24" x14ac:dyDescent="0.3">
      <c r="A194" s="8"/>
      <c r="B194">
        <f t="shared" si="48"/>
        <v>13.999999999999966</v>
      </c>
      <c r="C194">
        <f t="shared" si="33"/>
        <v>0</v>
      </c>
      <c r="D194">
        <f t="shared" si="34"/>
        <v>-604.78878374920225</v>
      </c>
      <c r="E194">
        <f t="shared" si="35"/>
        <v>-220.12511530276873</v>
      </c>
      <c r="F194">
        <f t="shared" si="36"/>
        <v>36287.327024952137</v>
      </c>
      <c r="G194">
        <f t="shared" si="37"/>
        <v>-3081.7516142387549</v>
      </c>
      <c r="H194">
        <f t="shared" si="38"/>
        <v>8467.0429724888108</v>
      </c>
      <c r="I194">
        <f t="shared" si="39"/>
        <v>9010.4389299209688</v>
      </c>
      <c r="J194" s="43">
        <f t="shared" si="40"/>
        <v>643.60278070864217</v>
      </c>
      <c r="K194">
        <f t="shared" si="41"/>
        <v>11.472447160996563</v>
      </c>
      <c r="L194">
        <f t="shared" si="42"/>
        <v>2.0486512787493909E-2</v>
      </c>
      <c r="M194" s="43">
        <f t="shared" si="43"/>
        <v>11.47250203545315</v>
      </c>
      <c r="N194" s="6">
        <f t="shared" si="44"/>
        <v>1.0325810585000539E-6</v>
      </c>
      <c r="O194" s="4">
        <f>SUM($N$54:N194)*0.1+$O$30</f>
        <v>-1.3120303537574615E-5</v>
      </c>
      <c r="P194" s="4">
        <f>-SUM(O194:$O$234)</f>
        <v>4.447936335638544E-4</v>
      </c>
      <c r="Q194" s="6">
        <f t="shared" si="45"/>
        <v>-2.8369931419854505E-6</v>
      </c>
      <c r="R194" s="4">
        <f>SUM($Q$54:Q194)*0.1+$O$8</f>
        <v>1.5099919834900256E-4</v>
      </c>
      <c r="S194" s="4">
        <f>-SUM(R194:$R$234)</f>
        <v>-5.9350709694283863E-3</v>
      </c>
      <c r="T194">
        <f t="shared" si="46"/>
        <v>1.5156813737378814E-4</v>
      </c>
      <c r="U194">
        <f t="shared" si="47"/>
        <v>5.9517147771554497E-3</v>
      </c>
      <c r="X194" s="1"/>
    </row>
    <row r="195" spans="1:24" x14ac:dyDescent="0.3">
      <c r="A195" s="8"/>
      <c r="B195">
        <f t="shared" si="48"/>
        <v>14.099999999999966</v>
      </c>
      <c r="C195">
        <f t="shared" si="33"/>
        <v>0</v>
      </c>
      <c r="D195">
        <f t="shared" si="34"/>
        <v>-604.78878374920225</v>
      </c>
      <c r="E195">
        <f t="shared" si="35"/>
        <v>-220.12511530276873</v>
      </c>
      <c r="F195">
        <f t="shared" si="36"/>
        <v>36287.327024952137</v>
      </c>
      <c r="G195">
        <f t="shared" si="37"/>
        <v>-3103.7641257690316</v>
      </c>
      <c r="H195">
        <f t="shared" si="38"/>
        <v>8527.5218508637317</v>
      </c>
      <c r="I195">
        <f t="shared" si="39"/>
        <v>9074.7992079918331</v>
      </c>
      <c r="J195" s="43">
        <f t="shared" si="40"/>
        <v>643.60278070864217</v>
      </c>
      <c r="K195">
        <f t="shared" si="41"/>
        <v>11.554393212146538</v>
      </c>
      <c r="L195">
        <f t="shared" si="42"/>
        <v>2.0486512787493909E-2</v>
      </c>
      <c r="M195" s="43">
        <f t="shared" si="43"/>
        <v>11.554447697424424</v>
      </c>
      <c r="N195" s="6">
        <f t="shared" si="44"/>
        <v>1.03995663748934E-6</v>
      </c>
      <c r="O195" s="4">
        <f>SUM($N$54:N195)*0.1+$O$30</f>
        <v>-1.3016307873825682E-5</v>
      </c>
      <c r="P195" s="4">
        <f>-SUM(O195:$O$234)</f>
        <v>4.3167333002627984E-4</v>
      </c>
      <c r="Q195" s="6">
        <f t="shared" si="45"/>
        <v>-2.8572573787139182E-6</v>
      </c>
      <c r="R195" s="4">
        <f>SUM($Q$54:Q195)*0.1+$O$8</f>
        <v>1.5071347261113118E-4</v>
      </c>
      <c r="S195" s="4">
        <f>-SUM(R195:$R$234)</f>
        <v>-5.7840717710793835E-3</v>
      </c>
      <c r="T195">
        <f t="shared" si="46"/>
        <v>1.5127450246876507E-4</v>
      </c>
      <c r="U195">
        <f t="shared" si="47"/>
        <v>5.8001575941394367E-3</v>
      </c>
      <c r="X195" s="1"/>
    </row>
    <row r="196" spans="1:24" x14ac:dyDescent="0.3">
      <c r="A196" s="8"/>
      <c r="B196">
        <f t="shared" si="48"/>
        <v>14.199999999999966</v>
      </c>
      <c r="C196">
        <f t="shared" si="33"/>
        <v>0</v>
      </c>
      <c r="D196">
        <f t="shared" si="34"/>
        <v>-604.78878374920225</v>
      </c>
      <c r="E196">
        <f t="shared" si="35"/>
        <v>-220.12511530276873</v>
      </c>
      <c r="F196">
        <f t="shared" si="36"/>
        <v>36287.327024952137</v>
      </c>
      <c r="G196">
        <f t="shared" si="37"/>
        <v>-3125.7766372993083</v>
      </c>
      <c r="H196">
        <f t="shared" si="38"/>
        <v>8588.0007292386508</v>
      </c>
      <c r="I196">
        <f t="shared" si="39"/>
        <v>9139.1594860626974</v>
      </c>
      <c r="J196" s="43">
        <f t="shared" si="40"/>
        <v>643.60278070864217</v>
      </c>
      <c r="K196">
        <f t="shared" si="41"/>
        <v>11.636339263296513</v>
      </c>
      <c r="L196">
        <f t="shared" si="42"/>
        <v>2.0486512787493909E-2</v>
      </c>
      <c r="M196" s="43">
        <f t="shared" si="43"/>
        <v>11.636393364877049</v>
      </c>
      <c r="N196" s="6">
        <f t="shared" si="44"/>
        <v>1.047332216478626E-6</v>
      </c>
      <c r="O196" s="4">
        <f>SUM($N$54:N196)*0.1+$O$30</f>
        <v>-1.2911574652177818E-5</v>
      </c>
      <c r="P196" s="4">
        <f>-SUM(O196:$O$234)</f>
        <v>4.1865702215245409E-4</v>
      </c>
      <c r="Q196" s="6">
        <f t="shared" si="45"/>
        <v>-2.8775216154423855E-6</v>
      </c>
      <c r="R196" s="4">
        <f>SUM($Q$54:Q196)*0.1+$O$8</f>
        <v>1.5042572044958693E-4</v>
      </c>
      <c r="S196" s="4">
        <f>-SUM(R196:$R$234)</f>
        <v>-5.6333582984682525E-3</v>
      </c>
      <c r="T196">
        <f t="shared" si="46"/>
        <v>1.5097882676976939E-4</v>
      </c>
      <c r="U196">
        <f t="shared" si="47"/>
        <v>5.6488936457609719E-3</v>
      </c>
      <c r="X196" s="1"/>
    </row>
    <row r="197" spans="1:24" x14ac:dyDescent="0.3">
      <c r="A197" s="8"/>
      <c r="B197">
        <f t="shared" si="48"/>
        <v>14.299999999999965</v>
      </c>
      <c r="C197">
        <f t="shared" si="33"/>
        <v>0</v>
      </c>
      <c r="D197">
        <f t="shared" si="34"/>
        <v>-604.78878374920225</v>
      </c>
      <c r="E197">
        <f t="shared" si="35"/>
        <v>-220.12511530276873</v>
      </c>
      <c r="F197">
        <f t="shared" si="36"/>
        <v>36287.327024952137</v>
      </c>
      <c r="G197">
        <f t="shared" si="37"/>
        <v>-3147.7891488295854</v>
      </c>
      <c r="H197">
        <f t="shared" si="38"/>
        <v>8648.4796076135717</v>
      </c>
      <c r="I197">
        <f t="shared" si="39"/>
        <v>9203.5197641335617</v>
      </c>
      <c r="J197" s="43">
        <f t="shared" si="40"/>
        <v>643.60278070864217</v>
      </c>
      <c r="K197">
        <f t="shared" si="41"/>
        <v>11.71828531444649</v>
      </c>
      <c r="L197">
        <f t="shared" si="42"/>
        <v>2.0486512787493909E-2</v>
      </c>
      <c r="M197" s="43">
        <f t="shared" si="43"/>
        <v>11.718339037696035</v>
      </c>
      <c r="N197" s="6">
        <f t="shared" si="44"/>
        <v>1.0547077954679123E-6</v>
      </c>
      <c r="O197" s="4">
        <f>SUM($N$54:N197)*0.1+$O$30</f>
        <v>-1.2806103872631027E-5</v>
      </c>
      <c r="P197" s="4">
        <f>-SUM(O197:$O$234)</f>
        <v>4.0574544750027625E-4</v>
      </c>
      <c r="Q197" s="6">
        <f t="shared" si="45"/>
        <v>-2.8977858521708533E-6</v>
      </c>
      <c r="R197" s="4">
        <f>SUM($Q$54:Q197)*0.1+$O$8</f>
        <v>1.5013594186436983E-4</v>
      </c>
      <c r="S197" s="4">
        <f>-SUM(R197:$R$234)</f>
        <v>-5.4829325780186644E-3</v>
      </c>
      <c r="T197">
        <f t="shared" si="46"/>
        <v>1.5068111141048186E-4</v>
      </c>
      <c r="U197">
        <f t="shared" si="47"/>
        <v>5.4979249743212751E-3</v>
      </c>
      <c r="X197" s="1"/>
    </row>
    <row r="198" spans="1:24" x14ac:dyDescent="0.3">
      <c r="A198" s="8"/>
      <c r="B198">
        <f t="shared" si="48"/>
        <v>14.399999999999965</v>
      </c>
      <c r="C198">
        <f t="shared" si="33"/>
        <v>0</v>
      </c>
      <c r="D198">
        <f t="shared" si="34"/>
        <v>-604.78878374920225</v>
      </c>
      <c r="E198">
        <f t="shared" si="35"/>
        <v>-220.12511530276873</v>
      </c>
      <c r="F198">
        <f t="shared" si="36"/>
        <v>36287.327024952137</v>
      </c>
      <c r="G198">
        <f t="shared" si="37"/>
        <v>-3169.8016603598621</v>
      </c>
      <c r="H198">
        <f t="shared" si="38"/>
        <v>8708.9584859884908</v>
      </c>
      <c r="I198">
        <f t="shared" si="39"/>
        <v>9267.880042204426</v>
      </c>
      <c r="J198" s="43">
        <f t="shared" si="40"/>
        <v>643.60278070864217</v>
      </c>
      <c r="K198">
        <f t="shared" si="41"/>
        <v>11.800231365596465</v>
      </c>
      <c r="L198">
        <f t="shared" si="42"/>
        <v>2.0486512787493909E-2</v>
      </c>
      <c r="M198" s="43">
        <f t="shared" si="43"/>
        <v>11.800284715769582</v>
      </c>
      <c r="N198" s="6">
        <f t="shared" si="44"/>
        <v>1.0620833744571983E-6</v>
      </c>
      <c r="O198" s="4">
        <f>SUM($N$54:N198)*0.1+$O$30</f>
        <v>-1.2699895535185308E-5</v>
      </c>
      <c r="P198" s="4">
        <f>-SUM(O198:$O$234)</f>
        <v>3.9293934362764519E-4</v>
      </c>
      <c r="Q198" s="6">
        <f t="shared" si="45"/>
        <v>-2.9180500888993206E-6</v>
      </c>
      <c r="R198" s="4">
        <f>SUM($Q$54:Q198)*0.1+$O$8</f>
        <v>1.4984413685547991E-4</v>
      </c>
      <c r="S198" s="4">
        <f>-SUM(R198:$R$234)</f>
        <v>-5.3327966361542949E-3</v>
      </c>
      <c r="T198">
        <f t="shared" si="46"/>
        <v>1.5038135754330859E-4</v>
      </c>
      <c r="U198">
        <f t="shared" si="47"/>
        <v>5.3472536212853311E-3</v>
      </c>
      <c r="X198" s="1"/>
    </row>
    <row r="199" spans="1:24" x14ac:dyDescent="0.3">
      <c r="A199" s="8"/>
      <c r="B199">
        <f t="shared" si="48"/>
        <v>14.499999999999964</v>
      </c>
      <c r="C199">
        <f t="shared" si="33"/>
        <v>0</v>
      </c>
      <c r="D199">
        <f t="shared" si="34"/>
        <v>-604.78878374920225</v>
      </c>
      <c r="E199">
        <f t="shared" si="35"/>
        <v>-220.12511530276873</v>
      </c>
      <c r="F199">
        <f t="shared" si="36"/>
        <v>36287.327024952137</v>
      </c>
      <c r="G199">
        <f t="shared" si="37"/>
        <v>-3191.8141718901388</v>
      </c>
      <c r="H199">
        <f t="shared" si="38"/>
        <v>8769.4373643634117</v>
      </c>
      <c r="I199">
        <f t="shared" si="39"/>
        <v>9332.2403202752903</v>
      </c>
      <c r="J199" s="43">
        <f t="shared" si="40"/>
        <v>643.60278070864217</v>
      </c>
      <c r="K199">
        <f t="shared" si="41"/>
        <v>11.88217741674644</v>
      </c>
      <c r="L199">
        <f t="shared" si="42"/>
        <v>2.0486512787493909E-2</v>
      </c>
      <c r="M199" s="43">
        <f t="shared" si="43"/>
        <v>11.882230398988975</v>
      </c>
      <c r="N199" s="6">
        <f t="shared" si="44"/>
        <v>1.0694589534464844E-6</v>
      </c>
      <c r="O199" s="4">
        <f>SUM($N$54:N199)*0.1+$O$30</f>
        <v>-1.259294963984066E-5</v>
      </c>
      <c r="P199" s="4">
        <f>-SUM(O199:$O$234)</f>
        <v>3.8023944809245988E-4</v>
      </c>
      <c r="Q199" s="6">
        <f t="shared" si="45"/>
        <v>-2.9383143256277883E-6</v>
      </c>
      <c r="R199" s="4">
        <f>SUM($Q$54:Q199)*0.1+$O$8</f>
        <v>1.4955030542291713E-4</v>
      </c>
      <c r="S199" s="4">
        <f>-SUM(R199:$R$234)</f>
        <v>-5.1829524992988152E-3</v>
      </c>
      <c r="T199">
        <f t="shared" si="46"/>
        <v>1.5007956633972315E-4</v>
      </c>
      <c r="U199">
        <f t="shared" si="47"/>
        <v>5.196881627271637E-3</v>
      </c>
      <c r="X199" s="1"/>
    </row>
    <row r="200" spans="1:24" x14ac:dyDescent="0.3">
      <c r="A200" s="8"/>
      <c r="B200">
        <f t="shared" si="48"/>
        <v>14.599999999999964</v>
      </c>
      <c r="C200">
        <f t="shared" si="33"/>
        <v>0</v>
      </c>
      <c r="D200">
        <f t="shared" si="34"/>
        <v>-604.78878374920225</v>
      </c>
      <c r="E200">
        <f t="shared" si="35"/>
        <v>-220.12511530276873</v>
      </c>
      <c r="F200">
        <f t="shared" si="36"/>
        <v>36287.327024952137</v>
      </c>
      <c r="G200">
        <f t="shared" si="37"/>
        <v>-3213.8266834204155</v>
      </c>
      <c r="H200">
        <f t="shared" si="38"/>
        <v>8829.9162427383308</v>
      </c>
      <c r="I200">
        <f t="shared" si="39"/>
        <v>9396.6005983461528</v>
      </c>
      <c r="J200" s="43">
        <f t="shared" si="40"/>
        <v>643.60278070864217</v>
      </c>
      <c r="K200">
        <f t="shared" si="41"/>
        <v>11.964123467896414</v>
      </c>
      <c r="L200">
        <f t="shared" si="42"/>
        <v>2.0486512787493909E-2</v>
      </c>
      <c r="M200" s="43">
        <f t="shared" si="43"/>
        <v>11.964176087248479</v>
      </c>
      <c r="N200" s="6">
        <f t="shared" si="44"/>
        <v>1.0768345324357704E-6</v>
      </c>
      <c r="O200" s="4">
        <f>SUM($N$54:N200)*0.1+$O$30</f>
        <v>-1.2485266186597083E-5</v>
      </c>
      <c r="P200" s="4">
        <f>-SUM(O200:$O$234)</f>
        <v>3.676464984526192E-4</v>
      </c>
      <c r="Q200" s="6">
        <f t="shared" si="45"/>
        <v>-2.9585785623562556E-6</v>
      </c>
      <c r="R200" s="4">
        <f>SUM($Q$54:Q200)*0.1+$O$8</f>
        <v>1.492544475666815E-4</v>
      </c>
      <c r="S200" s="4">
        <f>-SUM(R200:$R$234)</f>
        <v>-5.0334021938758973E-3</v>
      </c>
      <c r="T200">
        <f t="shared" si="46"/>
        <v>1.4977573899061712E-4</v>
      </c>
      <c r="U200">
        <f t="shared" si="47"/>
        <v>5.0468110320418345E-3</v>
      </c>
      <c r="X200" s="1"/>
    </row>
    <row r="201" spans="1:24" x14ac:dyDescent="0.3">
      <c r="A201" s="8"/>
      <c r="B201">
        <f t="shared" si="48"/>
        <v>14.699999999999964</v>
      </c>
      <c r="C201">
        <f t="shared" si="33"/>
        <v>0</v>
      </c>
      <c r="D201">
        <f t="shared" si="34"/>
        <v>-604.78878374920225</v>
      </c>
      <c r="E201">
        <f t="shared" si="35"/>
        <v>-220.12511530276873</v>
      </c>
      <c r="F201">
        <f t="shared" si="36"/>
        <v>36287.327024952137</v>
      </c>
      <c r="G201">
        <f t="shared" si="37"/>
        <v>-3235.8391949506922</v>
      </c>
      <c r="H201">
        <f t="shared" si="38"/>
        <v>8890.3951211132517</v>
      </c>
      <c r="I201">
        <f t="shared" si="39"/>
        <v>9460.9608764170171</v>
      </c>
      <c r="J201" s="43">
        <f t="shared" si="40"/>
        <v>643.60278070864217</v>
      </c>
      <c r="K201">
        <f t="shared" si="41"/>
        <v>12.046069519046389</v>
      </c>
      <c r="L201">
        <f t="shared" si="42"/>
        <v>2.0486512787493909E-2</v>
      </c>
      <c r="M201" s="43">
        <f t="shared" si="43"/>
        <v>12.046121780445235</v>
      </c>
      <c r="N201" s="6">
        <f t="shared" si="44"/>
        <v>1.0842101114250565E-6</v>
      </c>
      <c r="O201" s="4">
        <f>SUM($N$54:N201)*0.1+$O$30</f>
        <v>-1.2376845175454577E-5</v>
      </c>
      <c r="P201" s="4">
        <f>-SUM(O201:$O$234)</f>
        <v>3.5516123226602211E-4</v>
      </c>
      <c r="Q201" s="6">
        <f t="shared" si="45"/>
        <v>-2.9788427990847233E-6</v>
      </c>
      <c r="R201" s="4">
        <f>SUM($Q$54:Q201)*0.1+$O$8</f>
        <v>1.4895656328677305E-4</v>
      </c>
      <c r="S201" s="4">
        <f>-SUM(R201:$R$234)</f>
        <v>-4.884147746309216E-3</v>
      </c>
      <c r="T201">
        <f t="shared" si="46"/>
        <v>1.4946987670665817E-4</v>
      </c>
      <c r="U201">
        <f t="shared" si="47"/>
        <v>4.8970438744902122E-3</v>
      </c>
      <c r="X201" s="1"/>
    </row>
    <row r="202" spans="1:24" x14ac:dyDescent="0.3">
      <c r="A202" s="8"/>
      <c r="B202">
        <f t="shared" si="48"/>
        <v>14.799999999999963</v>
      </c>
      <c r="C202">
        <f t="shared" si="33"/>
        <v>0</v>
      </c>
      <c r="D202">
        <f t="shared" si="34"/>
        <v>-604.78878374920225</v>
      </c>
      <c r="E202">
        <f t="shared" si="35"/>
        <v>-220.12511530276873</v>
      </c>
      <c r="F202">
        <f t="shared" si="36"/>
        <v>36287.327024952137</v>
      </c>
      <c r="G202">
        <f t="shared" si="37"/>
        <v>-3257.8517064809694</v>
      </c>
      <c r="H202">
        <f t="shared" si="38"/>
        <v>8950.8739994881707</v>
      </c>
      <c r="I202">
        <f t="shared" si="39"/>
        <v>9525.3211544878814</v>
      </c>
      <c r="J202" s="43">
        <f t="shared" si="40"/>
        <v>643.60278070864217</v>
      </c>
      <c r="K202">
        <f t="shared" si="41"/>
        <v>12.128015570196366</v>
      </c>
      <c r="L202">
        <f t="shared" si="42"/>
        <v>2.0486512787493909E-2</v>
      </c>
      <c r="M202" s="43">
        <f t="shared" si="43"/>
        <v>12.128067478479169</v>
      </c>
      <c r="N202" s="6">
        <f t="shared" si="44"/>
        <v>1.0915856904143427E-6</v>
      </c>
      <c r="O202" s="4">
        <f>SUM($N$54:N202)*0.1+$O$30</f>
        <v>-1.2267686606413141E-5</v>
      </c>
      <c r="P202" s="4">
        <f>-SUM(O202:$O$234)</f>
        <v>3.4278438709056756E-4</v>
      </c>
      <c r="Q202" s="6">
        <f t="shared" si="45"/>
        <v>-2.9991070358131902E-6</v>
      </c>
      <c r="R202" s="4">
        <f>SUM($Q$54:Q202)*0.1+$O$8</f>
        <v>1.4865665258319172E-4</v>
      </c>
      <c r="S202" s="4">
        <f>-SUM(R202:$R$234)</f>
        <v>-4.7351911830224433E-3</v>
      </c>
      <c r="T202">
        <f t="shared" si="46"/>
        <v>1.4916198071865673E-4</v>
      </c>
      <c r="U202">
        <f t="shared" si="47"/>
        <v>4.7475821926330607E-3</v>
      </c>
      <c r="X202" s="1"/>
    </row>
    <row r="203" spans="1:24" x14ac:dyDescent="0.3">
      <c r="A203" s="8"/>
      <c r="B203">
        <f t="shared" si="48"/>
        <v>14.899999999999963</v>
      </c>
      <c r="C203">
        <f t="shared" si="33"/>
        <v>0</v>
      </c>
      <c r="D203">
        <f t="shared" si="34"/>
        <v>-604.78878374920225</v>
      </c>
      <c r="E203">
        <f t="shared" si="35"/>
        <v>-220.12511530276873</v>
      </c>
      <c r="F203">
        <f t="shared" si="36"/>
        <v>36287.327024952137</v>
      </c>
      <c r="G203">
        <f t="shared" si="37"/>
        <v>-3279.8642180112461</v>
      </c>
      <c r="H203">
        <f t="shared" si="38"/>
        <v>9011.3528778630916</v>
      </c>
      <c r="I203">
        <f t="shared" si="39"/>
        <v>9589.6814325587457</v>
      </c>
      <c r="J203" s="43">
        <f t="shared" si="40"/>
        <v>643.60278070864217</v>
      </c>
      <c r="K203">
        <f t="shared" si="41"/>
        <v>12.209961621346341</v>
      </c>
      <c r="L203">
        <f t="shared" si="42"/>
        <v>2.0486512787493909E-2</v>
      </c>
      <c r="M203" s="43">
        <f t="shared" si="43"/>
        <v>12.210013181252883</v>
      </c>
      <c r="N203" s="6">
        <f t="shared" si="44"/>
        <v>1.0989612694036288E-6</v>
      </c>
      <c r="O203" s="4">
        <f>SUM($N$54:N203)*0.1+$O$30</f>
        <v>-1.215779047947278E-5</v>
      </c>
      <c r="P203" s="4">
        <f>-SUM(O203:$O$234)</f>
        <v>3.305167004841544E-4</v>
      </c>
      <c r="Q203" s="6">
        <f t="shared" si="45"/>
        <v>-3.0193712725416579E-6</v>
      </c>
      <c r="R203" s="4">
        <f>SUM($Q$54:Q203)*0.1+$O$8</f>
        <v>1.4835471545593756E-4</v>
      </c>
      <c r="S203" s="4">
        <f>-SUM(R203:$R$234)</f>
        <v>-4.5865345304392513E-3</v>
      </c>
      <c r="T203">
        <f t="shared" si="46"/>
        <v>1.4885205227794127E-4</v>
      </c>
      <c r="U203">
        <f t="shared" si="47"/>
        <v>4.5984280235979048E-3</v>
      </c>
      <c r="X203" s="1"/>
    </row>
    <row r="204" spans="1:24" x14ac:dyDescent="0.3">
      <c r="A204" s="8"/>
      <c r="B204">
        <f t="shared" si="48"/>
        <v>14.999999999999963</v>
      </c>
      <c r="C204">
        <f t="shared" si="33"/>
        <v>0</v>
      </c>
      <c r="D204">
        <f t="shared" si="34"/>
        <v>-604.78878374920225</v>
      </c>
      <c r="E204">
        <f t="shared" si="35"/>
        <v>-220.12511530276873</v>
      </c>
      <c r="F204">
        <f t="shared" si="36"/>
        <v>36287.327024952137</v>
      </c>
      <c r="G204">
        <f t="shared" si="37"/>
        <v>-3301.8767295415228</v>
      </c>
      <c r="H204">
        <f t="shared" si="38"/>
        <v>9071.8317562380107</v>
      </c>
      <c r="I204">
        <f t="shared" si="39"/>
        <v>9654.0417106296081</v>
      </c>
      <c r="J204" s="43">
        <f t="shared" si="40"/>
        <v>643.60278070864217</v>
      </c>
      <c r="K204">
        <f t="shared" si="41"/>
        <v>12.291907672496315</v>
      </c>
      <c r="L204">
        <f t="shared" si="42"/>
        <v>2.0486512787493909E-2</v>
      </c>
      <c r="M204" s="43">
        <f t="shared" si="43"/>
        <v>12.291958888671584</v>
      </c>
      <c r="N204" s="6">
        <f t="shared" si="44"/>
        <v>1.1063368483929148E-6</v>
      </c>
      <c r="O204" s="4">
        <f>SUM($N$54:N204)*0.1+$O$30</f>
        <v>-1.2047156794633487E-5</v>
      </c>
      <c r="P204" s="4">
        <f>-SUM(O204:$O$234)</f>
        <v>3.1835891000468167E-4</v>
      </c>
      <c r="Q204" s="6">
        <f t="shared" si="45"/>
        <v>-3.0396355092701252E-6</v>
      </c>
      <c r="R204" s="4">
        <f>SUM($Q$54:Q204)*0.1+$O$8</f>
        <v>1.4805075190501055E-4</v>
      </c>
      <c r="S204" s="4">
        <f>-SUM(R204:$R$234)</f>
        <v>-4.4381798149833148E-3</v>
      </c>
      <c r="T204">
        <f t="shared" si="46"/>
        <v>1.4854009265674191E-4</v>
      </c>
      <c r="U204">
        <f t="shared" si="47"/>
        <v>4.4495834036126008E-3</v>
      </c>
      <c r="X204" s="1"/>
    </row>
    <row r="205" spans="1:24" x14ac:dyDescent="0.3">
      <c r="A205" s="8"/>
      <c r="B205">
        <f t="shared" si="48"/>
        <v>15.099999999999962</v>
      </c>
      <c r="C205">
        <f t="shared" si="33"/>
        <v>0</v>
      </c>
      <c r="D205">
        <f t="shared" si="34"/>
        <v>-604.78878374920225</v>
      </c>
      <c r="E205">
        <f t="shared" si="35"/>
        <v>-220.12511530276873</v>
      </c>
      <c r="F205">
        <f t="shared" si="36"/>
        <v>36287.327024952137</v>
      </c>
      <c r="G205">
        <f t="shared" si="37"/>
        <v>-3323.8892410717995</v>
      </c>
      <c r="H205">
        <f t="shared" si="38"/>
        <v>9132.3106346129316</v>
      </c>
      <c r="I205">
        <f t="shared" si="39"/>
        <v>9718.4019887004724</v>
      </c>
      <c r="J205" s="43">
        <f t="shared" si="40"/>
        <v>643.60278070864217</v>
      </c>
      <c r="K205">
        <f t="shared" si="41"/>
        <v>12.37385372364629</v>
      </c>
      <c r="L205">
        <f t="shared" si="42"/>
        <v>2.0486512787493909E-2</v>
      </c>
      <c r="M205" s="43">
        <f t="shared" si="43"/>
        <v>12.373904600642989</v>
      </c>
      <c r="N205" s="6">
        <f t="shared" si="44"/>
        <v>1.1137124273822009E-6</v>
      </c>
      <c r="O205" s="4">
        <f>SUM($N$54:N205)*0.1+$O$30</f>
        <v>-1.1935785551895268E-5</v>
      </c>
      <c r="P205" s="4">
        <f>-SUM(O205:$O$234)</f>
        <v>3.0631175321004818E-4</v>
      </c>
      <c r="Q205" s="6">
        <f t="shared" si="45"/>
        <v>-3.0598997459985929E-6</v>
      </c>
      <c r="R205" s="4">
        <f>SUM($Q$54:Q205)*0.1+$O$8</f>
        <v>1.4774476193041069E-4</v>
      </c>
      <c r="S205" s="4">
        <f>-SUM(R205:$R$234)</f>
        <v>-4.290129063078304E-3</v>
      </c>
      <c r="T205">
        <f t="shared" si="46"/>
        <v>1.4822610314858367E-4</v>
      </c>
      <c r="U205">
        <f t="shared" si="47"/>
        <v>4.3010503679942807E-3</v>
      </c>
      <c r="X205" s="1"/>
    </row>
    <row r="206" spans="1:24" x14ac:dyDescent="0.3">
      <c r="A206" s="8"/>
      <c r="B206">
        <f t="shared" si="48"/>
        <v>15.199999999999962</v>
      </c>
      <c r="C206">
        <f t="shared" si="33"/>
        <v>0</v>
      </c>
      <c r="D206">
        <f t="shared" si="34"/>
        <v>-604.78878374920225</v>
      </c>
      <c r="E206">
        <f t="shared" si="35"/>
        <v>-220.12511530276873</v>
      </c>
      <c r="F206">
        <f t="shared" si="36"/>
        <v>36287.327024952137</v>
      </c>
      <c r="G206">
        <f t="shared" si="37"/>
        <v>-3345.9017526020762</v>
      </c>
      <c r="H206">
        <f t="shared" si="38"/>
        <v>9192.7895129878507</v>
      </c>
      <c r="I206">
        <f t="shared" si="39"/>
        <v>9782.7622667713367</v>
      </c>
      <c r="J206" s="43">
        <f t="shared" si="40"/>
        <v>643.60278070864217</v>
      </c>
      <c r="K206">
        <f t="shared" si="41"/>
        <v>12.455799774796267</v>
      </c>
      <c r="L206">
        <f t="shared" si="42"/>
        <v>2.0486512787493909E-2</v>
      </c>
      <c r="M206" s="43">
        <f t="shared" si="43"/>
        <v>12.455850317077244</v>
      </c>
      <c r="N206" s="6">
        <f t="shared" si="44"/>
        <v>1.1210880063714869E-6</v>
      </c>
      <c r="O206" s="4">
        <f>SUM($N$54:N206)*0.1+$O$30</f>
        <v>-1.182367675125812E-5</v>
      </c>
      <c r="P206" s="4">
        <f>-SUM(O206:$O$234)</f>
        <v>2.9437596765815292E-4</v>
      </c>
      <c r="Q206" s="6">
        <f t="shared" si="45"/>
        <v>-3.0801639827270602E-6</v>
      </c>
      <c r="R206" s="4">
        <f>SUM($Q$54:Q206)*0.1+$O$8</f>
        <v>1.4743674553213798E-4</v>
      </c>
      <c r="S206" s="4">
        <f>-SUM(R206:$R$234)</f>
        <v>-4.1423843011478929E-3</v>
      </c>
      <c r="T206">
        <f t="shared" si="46"/>
        <v>1.4791008506868843E-4</v>
      </c>
      <c r="U206">
        <f t="shared" si="47"/>
        <v>4.152830951138174E-3</v>
      </c>
      <c r="X206" s="1"/>
    </row>
    <row r="207" spans="1:24" x14ac:dyDescent="0.3">
      <c r="A207" s="8"/>
      <c r="B207">
        <f t="shared" si="48"/>
        <v>15.299999999999962</v>
      </c>
      <c r="C207">
        <f t="shared" si="33"/>
        <v>0</v>
      </c>
      <c r="D207">
        <f t="shared" si="34"/>
        <v>-604.78878374920225</v>
      </c>
      <c r="E207">
        <f t="shared" si="35"/>
        <v>-220.12511530276873</v>
      </c>
      <c r="F207">
        <f t="shared" si="36"/>
        <v>36287.327024952137</v>
      </c>
      <c r="G207">
        <f t="shared" si="37"/>
        <v>-3367.9142641323533</v>
      </c>
      <c r="H207">
        <f t="shared" si="38"/>
        <v>9253.2683913627716</v>
      </c>
      <c r="I207">
        <f t="shared" si="39"/>
        <v>9847.122544842201</v>
      </c>
      <c r="J207" s="43">
        <f t="shared" si="40"/>
        <v>643.60278070864217</v>
      </c>
      <c r="K207">
        <f t="shared" si="41"/>
        <v>12.537745825946242</v>
      </c>
      <c r="L207">
        <f t="shared" si="42"/>
        <v>2.0486512787493909E-2</v>
      </c>
      <c r="M207" s="43">
        <f t="shared" si="43"/>
        <v>12.537796037886842</v>
      </c>
      <c r="N207" s="6">
        <f t="shared" si="44"/>
        <v>1.1284635853607732E-6</v>
      </c>
      <c r="O207" s="4">
        <f>SUM($N$54:N207)*0.1+$O$30</f>
        <v>-1.1710830392722042E-5</v>
      </c>
      <c r="P207" s="4">
        <f>-SUM(O207:$O$234)</f>
        <v>2.8255229090689481E-4</v>
      </c>
      <c r="Q207" s="6">
        <f t="shared" si="45"/>
        <v>-3.1004282194555279E-6</v>
      </c>
      <c r="R207" s="4">
        <f>SUM($Q$54:Q207)*0.1+$O$8</f>
        <v>1.4712670271019242E-4</v>
      </c>
      <c r="S207" s="4">
        <f>-SUM(R207:$R$234)</f>
        <v>-3.9949475556157552E-3</v>
      </c>
      <c r="T207">
        <f t="shared" si="46"/>
        <v>1.4759203975438662E-4</v>
      </c>
      <c r="U207">
        <f t="shared" si="47"/>
        <v>4.0049271865062706E-3</v>
      </c>
      <c r="X207" s="1"/>
    </row>
    <row r="208" spans="1:24" x14ac:dyDescent="0.3">
      <c r="A208" s="8"/>
      <c r="B208">
        <f t="shared" si="48"/>
        <v>15.399999999999961</v>
      </c>
      <c r="C208">
        <f t="shared" si="33"/>
        <v>0</v>
      </c>
      <c r="D208">
        <f t="shared" si="34"/>
        <v>-604.78878374920225</v>
      </c>
      <c r="E208">
        <f t="shared" si="35"/>
        <v>-220.12511530276873</v>
      </c>
      <c r="F208">
        <f t="shared" si="36"/>
        <v>36287.327024952137</v>
      </c>
      <c r="G208">
        <f t="shared" si="37"/>
        <v>-3389.92677566263</v>
      </c>
      <c r="H208">
        <f t="shared" si="38"/>
        <v>9313.7472697376907</v>
      </c>
      <c r="I208">
        <f t="shared" si="39"/>
        <v>9911.4828229130635</v>
      </c>
      <c r="J208" s="43">
        <f t="shared" si="40"/>
        <v>643.60278070864217</v>
      </c>
      <c r="K208">
        <f t="shared" si="41"/>
        <v>12.619691877096216</v>
      </c>
      <c r="L208">
        <f t="shared" si="42"/>
        <v>2.0486512787493909E-2</v>
      </c>
      <c r="M208" s="43">
        <f t="shared" si="43"/>
        <v>12.619741762986546</v>
      </c>
      <c r="N208" s="6">
        <f t="shared" si="44"/>
        <v>1.1358391643500592E-6</v>
      </c>
      <c r="O208" s="4">
        <f>SUM($N$54:N208)*0.1+$O$30</f>
        <v>-1.1597246476287035E-5</v>
      </c>
      <c r="P208" s="4">
        <f>-SUM(O208:$O$234)</f>
        <v>2.7084146051417271E-4</v>
      </c>
      <c r="Q208" s="6">
        <f t="shared" si="45"/>
        <v>-3.1206924561839952E-6</v>
      </c>
      <c r="R208" s="4">
        <f>SUM($Q$54:Q208)*0.1+$O$8</f>
        <v>1.4681463346457403E-4</v>
      </c>
      <c r="S208" s="4">
        <f>-SUM(R208:$R$234)</f>
        <v>-3.8478208529055631E-3</v>
      </c>
      <c r="T208">
        <f t="shared" si="46"/>
        <v>1.4727196856553854E-4</v>
      </c>
      <c r="U208">
        <f t="shared" si="47"/>
        <v>3.857341106615844E-3</v>
      </c>
      <c r="X208" s="1"/>
    </row>
    <row r="209" spans="1:24" x14ac:dyDescent="0.3">
      <c r="A209" s="8"/>
      <c r="B209">
        <f t="shared" si="48"/>
        <v>15.499999999999961</v>
      </c>
      <c r="C209">
        <f t="shared" si="33"/>
        <v>0</v>
      </c>
      <c r="D209">
        <f t="shared" si="34"/>
        <v>-604.78878374920225</v>
      </c>
      <c r="E209">
        <f t="shared" si="35"/>
        <v>-220.12511530276873</v>
      </c>
      <c r="F209">
        <f t="shared" si="36"/>
        <v>36287.327024952137</v>
      </c>
      <c r="G209">
        <f t="shared" si="37"/>
        <v>-3411.9392871929067</v>
      </c>
      <c r="H209">
        <f t="shared" si="38"/>
        <v>9374.2261481126116</v>
      </c>
      <c r="I209">
        <f t="shared" si="39"/>
        <v>9975.8431009839296</v>
      </c>
      <c r="J209" s="43">
        <f t="shared" si="40"/>
        <v>643.60278070864217</v>
      </c>
      <c r="K209">
        <f t="shared" si="41"/>
        <v>12.701637928246193</v>
      </c>
      <c r="L209">
        <f t="shared" si="42"/>
        <v>2.0486512787493909E-2</v>
      </c>
      <c r="M209" s="43">
        <f t="shared" si="43"/>
        <v>12.701687492293329</v>
      </c>
      <c r="N209" s="6">
        <f t="shared" si="44"/>
        <v>1.1432147433393453E-6</v>
      </c>
      <c r="O209" s="4">
        <f>SUM($N$54:N209)*0.1+$O$30</f>
        <v>-1.14829250019531E-5</v>
      </c>
      <c r="P209" s="4">
        <f>-SUM(O209:$O$234)</f>
        <v>2.5924421403788567E-4</v>
      </c>
      <c r="Q209" s="6">
        <f t="shared" si="45"/>
        <v>-3.140956692912463E-6</v>
      </c>
      <c r="R209" s="4">
        <f>SUM($Q$54:Q209)*0.1+$O$8</f>
        <v>1.4650053779528279E-4</v>
      </c>
      <c r="S209" s="4">
        <f>-SUM(R209:$R$234)</f>
        <v>-3.7010062194409894E-3</v>
      </c>
      <c r="T209">
        <f t="shared" si="46"/>
        <v>1.4694987288496565E-4</v>
      </c>
      <c r="U209">
        <f t="shared" si="47"/>
        <v>3.7100747430278283E-3</v>
      </c>
      <c r="X209" s="1"/>
    </row>
    <row r="210" spans="1:24" x14ac:dyDescent="0.3">
      <c r="A210" s="8"/>
      <c r="B210">
        <f t="shared" si="48"/>
        <v>15.599999999999961</v>
      </c>
      <c r="C210">
        <f t="shared" si="33"/>
        <v>0</v>
      </c>
      <c r="D210">
        <f t="shared" si="34"/>
        <v>-604.78878374920225</v>
      </c>
      <c r="E210">
        <f t="shared" si="35"/>
        <v>-220.12511530276873</v>
      </c>
      <c r="F210">
        <f t="shared" si="36"/>
        <v>36287.327024952137</v>
      </c>
      <c r="G210">
        <f t="shared" si="37"/>
        <v>-3433.9517987231834</v>
      </c>
      <c r="H210">
        <f t="shared" si="38"/>
        <v>9434.7050264875306</v>
      </c>
      <c r="I210">
        <f t="shared" si="39"/>
        <v>10040.203379054792</v>
      </c>
      <c r="J210" s="43">
        <f t="shared" si="40"/>
        <v>643.60278070864217</v>
      </c>
      <c r="K210">
        <f t="shared" si="41"/>
        <v>12.783583979396166</v>
      </c>
      <c r="L210">
        <f t="shared" si="42"/>
        <v>2.0486512787493909E-2</v>
      </c>
      <c r="M210" s="43">
        <f t="shared" si="43"/>
        <v>12.78363322572628</v>
      </c>
      <c r="N210" s="6">
        <f t="shared" si="44"/>
        <v>1.1505903223286313E-6</v>
      </c>
      <c r="O210" s="4">
        <f>SUM($N$54:N210)*0.1+$O$30</f>
        <v>-1.1367865969720238E-5</v>
      </c>
      <c r="P210" s="4">
        <f>-SUM(O210:$O$234)</f>
        <v>2.4776128903593255E-4</v>
      </c>
      <c r="Q210" s="6">
        <f t="shared" si="45"/>
        <v>-3.1612209296409303E-6</v>
      </c>
      <c r="R210" s="4">
        <f>SUM($Q$54:Q210)*0.1+$O$8</f>
        <v>1.461844157023187E-4</v>
      </c>
      <c r="S210" s="4">
        <f>-SUM(R210:$R$234)</f>
        <v>-3.5545056816457064E-3</v>
      </c>
      <c r="T210">
        <f t="shared" si="46"/>
        <v>1.4662575411889225E-4</v>
      </c>
      <c r="U210">
        <f t="shared" si="47"/>
        <v>3.5631301263350395E-3</v>
      </c>
      <c r="X210" s="1"/>
    </row>
    <row r="211" spans="1:24" x14ac:dyDescent="0.3">
      <c r="A211" s="8"/>
      <c r="B211">
        <f t="shared" si="48"/>
        <v>15.69999999999996</v>
      </c>
      <c r="C211">
        <f t="shared" si="33"/>
        <v>0</v>
      </c>
      <c r="D211">
        <f t="shared" si="34"/>
        <v>-604.78878374920225</v>
      </c>
      <c r="E211">
        <f t="shared" si="35"/>
        <v>-220.12511530276873</v>
      </c>
      <c r="F211">
        <f t="shared" si="36"/>
        <v>36287.327024952137</v>
      </c>
      <c r="G211">
        <f t="shared" si="37"/>
        <v>-3455.9643102534606</v>
      </c>
      <c r="H211">
        <f t="shared" si="38"/>
        <v>9495.1839048624515</v>
      </c>
      <c r="I211">
        <f t="shared" si="39"/>
        <v>10104.563657125656</v>
      </c>
      <c r="J211" s="43">
        <f t="shared" si="40"/>
        <v>643.60278070864217</v>
      </c>
      <c r="K211">
        <f t="shared" si="41"/>
        <v>12.865530030546143</v>
      </c>
      <c r="L211">
        <f t="shared" si="42"/>
        <v>2.0486512787493909E-2</v>
      </c>
      <c r="M211" s="43">
        <f t="shared" si="43"/>
        <v>12.865578963206561</v>
      </c>
      <c r="N211" s="6">
        <f t="shared" si="44"/>
        <v>1.1579659013179176E-6</v>
      </c>
      <c r="O211" s="4">
        <f>SUM($N$54:N211)*0.1+$O$30</f>
        <v>-1.1252069379588446E-5</v>
      </c>
      <c r="P211" s="4">
        <f>-SUM(O211:$O$234)</f>
        <v>2.3639342306621232E-4</v>
      </c>
      <c r="Q211" s="6">
        <f t="shared" si="45"/>
        <v>-3.181485166369398E-6</v>
      </c>
      <c r="R211" s="4">
        <f>SUM($Q$54:Q211)*0.1+$O$8</f>
        <v>1.4586626718568176E-4</v>
      </c>
      <c r="S211" s="4">
        <f>-SUM(R211:$R$234)</f>
        <v>-3.4083212659433877E-3</v>
      </c>
      <c r="T211">
        <f t="shared" si="46"/>
        <v>1.462996136973976E-4</v>
      </c>
      <c r="U211">
        <f t="shared" si="47"/>
        <v>3.4165092861502509E-3</v>
      </c>
      <c r="X211" s="1"/>
    </row>
    <row r="212" spans="1:24" x14ac:dyDescent="0.3">
      <c r="A212" s="8"/>
      <c r="B212">
        <f t="shared" si="48"/>
        <v>15.79999999999996</v>
      </c>
      <c r="C212">
        <f t="shared" si="33"/>
        <v>0</v>
      </c>
      <c r="D212">
        <f t="shared" si="34"/>
        <v>-604.78878374920225</v>
      </c>
      <c r="E212">
        <f t="shared" si="35"/>
        <v>-220.12511530276873</v>
      </c>
      <c r="F212">
        <f t="shared" si="36"/>
        <v>36287.327024952137</v>
      </c>
      <c r="G212">
        <f t="shared" si="37"/>
        <v>-3477.9768217837373</v>
      </c>
      <c r="H212">
        <f t="shared" si="38"/>
        <v>9555.6627832373706</v>
      </c>
      <c r="I212">
        <f t="shared" si="39"/>
        <v>10168.923935196521</v>
      </c>
      <c r="J212" s="43">
        <f t="shared" si="40"/>
        <v>643.60278070864217</v>
      </c>
      <c r="K212">
        <f t="shared" si="41"/>
        <v>12.947476081696118</v>
      </c>
      <c r="L212">
        <f t="shared" si="42"/>
        <v>2.0486512787493909E-2</v>
      </c>
      <c r="M212" s="43">
        <f t="shared" si="43"/>
        <v>12.947524704657321</v>
      </c>
      <c r="N212" s="6">
        <f t="shared" si="44"/>
        <v>1.1653414803072036E-6</v>
      </c>
      <c r="O212" s="4">
        <f>SUM($N$54:N212)*0.1+$O$30</f>
        <v>-1.1135535231557725E-5</v>
      </c>
      <c r="P212" s="4">
        <f>-SUM(O212:$O$234)</f>
        <v>2.2514135368662393E-4</v>
      </c>
      <c r="Q212" s="6">
        <f t="shared" si="45"/>
        <v>-3.2017494030978649E-6</v>
      </c>
      <c r="R212" s="4">
        <f>SUM($Q$54:Q212)*0.1+$O$8</f>
        <v>1.4554609224537196E-4</v>
      </c>
      <c r="S212" s="4">
        <f>-SUM(R212:$R$234)</f>
        <v>-3.2624549987577064E-3</v>
      </c>
      <c r="T212">
        <f t="shared" si="46"/>
        <v>1.4597145307487894E-4</v>
      </c>
      <c r="U212">
        <f t="shared" si="47"/>
        <v>3.2702142510941073E-3</v>
      </c>
      <c r="X212" s="1"/>
    </row>
    <row r="213" spans="1:24" x14ac:dyDescent="0.3">
      <c r="A213" s="8"/>
      <c r="B213">
        <f t="shared" si="48"/>
        <v>15.899999999999959</v>
      </c>
      <c r="C213">
        <f t="shared" si="33"/>
        <v>0</v>
      </c>
      <c r="D213">
        <f t="shared" si="34"/>
        <v>-604.78878374920225</v>
      </c>
      <c r="E213">
        <f t="shared" si="35"/>
        <v>-220.12511530276873</v>
      </c>
      <c r="F213">
        <f t="shared" si="36"/>
        <v>36287.327024952137</v>
      </c>
      <c r="G213">
        <f t="shared" si="37"/>
        <v>-3499.9893333140139</v>
      </c>
      <c r="H213">
        <f t="shared" si="38"/>
        <v>9616.1416616122915</v>
      </c>
      <c r="I213">
        <f t="shared" si="39"/>
        <v>10233.284213267385</v>
      </c>
      <c r="J213" s="43">
        <f t="shared" si="40"/>
        <v>643.60278070864217</v>
      </c>
      <c r="K213">
        <f t="shared" si="41"/>
        <v>13.029422132846094</v>
      </c>
      <c r="L213">
        <f t="shared" si="42"/>
        <v>2.0486512787493909E-2</v>
      </c>
      <c r="M213" s="43">
        <f t="shared" si="43"/>
        <v>13.029470450003647</v>
      </c>
      <c r="N213" s="6">
        <f t="shared" si="44"/>
        <v>1.1727170592964896E-6</v>
      </c>
      <c r="O213" s="4">
        <f>SUM($N$54:N213)*0.1+$O$30</f>
        <v>-1.1018263525628077E-5</v>
      </c>
      <c r="P213" s="4">
        <f>-SUM(O213:$O$234)</f>
        <v>2.1400581845506617E-4</v>
      </c>
      <c r="Q213" s="6">
        <f t="shared" si="45"/>
        <v>-3.222013639826333E-6</v>
      </c>
      <c r="R213" s="4">
        <f>SUM($Q$54:Q213)*0.1+$O$8</f>
        <v>1.4522389088138932E-4</v>
      </c>
      <c r="S213" s="4">
        <f>-SUM(R213:$R$234)</f>
        <v>-3.1169089065123338E-3</v>
      </c>
      <c r="T213">
        <f t="shared" si="46"/>
        <v>1.4564127373052548E-4</v>
      </c>
      <c r="U213">
        <f t="shared" si="47"/>
        <v>3.1242470487828802E-3</v>
      </c>
      <c r="X213" s="1"/>
    </row>
    <row r="214" spans="1:24" x14ac:dyDescent="0.3">
      <c r="A214" s="8"/>
      <c r="B214">
        <f t="shared" si="48"/>
        <v>15.999999999999959</v>
      </c>
      <c r="C214">
        <f t="shared" si="33"/>
        <v>0</v>
      </c>
      <c r="D214">
        <f t="shared" si="34"/>
        <v>-604.78878374920225</v>
      </c>
      <c r="E214">
        <f t="shared" si="35"/>
        <v>-220.12511530276873</v>
      </c>
      <c r="F214">
        <f t="shared" si="36"/>
        <v>36287.327024952137</v>
      </c>
      <c r="G214">
        <f t="shared" si="37"/>
        <v>-3522.0018448442906</v>
      </c>
      <c r="H214">
        <f t="shared" si="38"/>
        <v>9676.6205399872106</v>
      </c>
      <c r="I214">
        <f t="shared" si="39"/>
        <v>10297.644491338247</v>
      </c>
      <c r="J214" s="43">
        <f t="shared" si="40"/>
        <v>643.60278070864217</v>
      </c>
      <c r="K214">
        <f t="shared" si="41"/>
        <v>13.111368183996067</v>
      </c>
      <c r="L214">
        <f t="shared" si="42"/>
        <v>2.0486512787493909E-2</v>
      </c>
      <c r="M214" s="43">
        <f t="shared" si="43"/>
        <v>13.111416199172496</v>
      </c>
      <c r="N214" s="6">
        <f t="shared" si="44"/>
        <v>1.1800926382857757E-6</v>
      </c>
      <c r="O214" s="4">
        <f>SUM($N$54:N214)*0.1+$O$30</f>
        <v>-1.0900254261799499E-5</v>
      </c>
      <c r="P214" s="4">
        <f>-SUM(O214:$O$234)</f>
        <v>2.0298755492943808E-4</v>
      </c>
      <c r="Q214" s="6">
        <f t="shared" si="45"/>
        <v>-3.2422778765547999E-6</v>
      </c>
      <c r="R214" s="4">
        <f>SUM($Q$54:Q214)*0.1+$O$8</f>
        <v>1.4489966309373385E-4</v>
      </c>
      <c r="S214" s="4">
        <f>-SUM(R214:$R$234)</f>
        <v>-2.9716850156309444E-3</v>
      </c>
      <c r="T214">
        <f t="shared" si="46"/>
        <v>1.4530907716880405E-4</v>
      </c>
      <c r="U214">
        <f t="shared" si="47"/>
        <v>2.9786097058160741E-3</v>
      </c>
      <c r="X214" s="1"/>
    </row>
    <row r="215" spans="1:24" x14ac:dyDescent="0.3">
      <c r="A215" s="8"/>
      <c r="B215">
        <f t="shared" si="48"/>
        <v>16.099999999999959</v>
      </c>
      <c r="C215">
        <f t="shared" si="33"/>
        <v>0</v>
      </c>
      <c r="D215">
        <f t="shared" si="34"/>
        <v>-604.78878374920225</v>
      </c>
      <c r="E215">
        <f t="shared" si="35"/>
        <v>-220.12511530276873</v>
      </c>
      <c r="F215">
        <f t="shared" si="36"/>
        <v>36287.327024952137</v>
      </c>
      <c r="G215">
        <f t="shared" si="37"/>
        <v>-3544.0143563745673</v>
      </c>
      <c r="H215">
        <f t="shared" si="38"/>
        <v>9737.0994183621315</v>
      </c>
      <c r="I215">
        <f t="shared" si="39"/>
        <v>10362.004769409114</v>
      </c>
      <c r="J215" s="43">
        <f t="shared" si="40"/>
        <v>643.60278070864217</v>
      </c>
      <c r="K215">
        <f t="shared" si="41"/>
        <v>13.193314235146046</v>
      </c>
      <c r="L215">
        <f t="shared" si="42"/>
        <v>2.0486512787493909E-2</v>
      </c>
      <c r="M215" s="43">
        <f t="shared" si="43"/>
        <v>13.193361952092646</v>
      </c>
      <c r="N215" s="6">
        <f t="shared" si="44"/>
        <v>1.1874682172750617E-6</v>
      </c>
      <c r="O215" s="4">
        <f>SUM($N$54:N215)*0.1+$O$30</f>
        <v>-1.0781507440071993E-5</v>
      </c>
      <c r="P215" s="4">
        <f>-SUM(O215:$O$234)</f>
        <v>1.9208730066763859E-4</v>
      </c>
      <c r="Q215" s="6">
        <f t="shared" si="45"/>
        <v>-3.2625421132832676E-6</v>
      </c>
      <c r="R215" s="4">
        <f>SUM($Q$54:Q215)*0.1+$O$8</f>
        <v>1.4457340888240553E-4</v>
      </c>
      <c r="S215" s="4">
        <f>-SUM(R215:$R$234)</f>
        <v>-2.8267853525372104E-3</v>
      </c>
      <c r="T215">
        <f t="shared" si="46"/>
        <v>1.4497486491995618E-4</v>
      </c>
      <c r="U215">
        <f t="shared" si="47"/>
        <v>2.8333042477638546E-3</v>
      </c>
      <c r="X215" s="1"/>
    </row>
    <row r="216" spans="1:24" x14ac:dyDescent="0.3">
      <c r="A216" s="8"/>
      <c r="B216">
        <f t="shared" si="48"/>
        <v>16.19999999999996</v>
      </c>
      <c r="C216">
        <f t="shared" si="33"/>
        <v>0</v>
      </c>
      <c r="D216">
        <f t="shared" si="34"/>
        <v>-604.78878374920225</v>
      </c>
      <c r="E216">
        <f t="shared" si="35"/>
        <v>-220.12511530276873</v>
      </c>
      <c r="F216">
        <f t="shared" si="36"/>
        <v>36287.327024952137</v>
      </c>
      <c r="G216">
        <f t="shared" si="37"/>
        <v>-3566.0268679048449</v>
      </c>
      <c r="H216">
        <f t="shared" si="38"/>
        <v>9797.5782967370524</v>
      </c>
      <c r="I216">
        <f t="shared" si="39"/>
        <v>10426.365047479978</v>
      </c>
      <c r="J216" s="43">
        <f t="shared" si="40"/>
        <v>643.60278070864217</v>
      </c>
      <c r="K216">
        <f t="shared" si="41"/>
        <v>13.275260286296021</v>
      </c>
      <c r="L216">
        <f t="shared" si="42"/>
        <v>2.0486512787493909E-2</v>
      </c>
      <c r="M216" s="43">
        <f t="shared" si="43"/>
        <v>13.275307708694623</v>
      </c>
      <c r="N216" s="6">
        <f t="shared" si="44"/>
        <v>1.1948437962643482E-6</v>
      </c>
      <c r="O216" s="4">
        <f>SUM($N$54:N216)*0.1+$O$30</f>
        <v>-1.0662023060445557E-5</v>
      </c>
      <c r="P216" s="4">
        <f>-SUM(O216:$O$234)</f>
        <v>1.8130579322756663E-4</v>
      </c>
      <c r="Q216" s="6">
        <f t="shared" si="45"/>
        <v>-3.2828063500117357E-6</v>
      </c>
      <c r="R216" s="4">
        <f>SUM($Q$54:Q216)*0.1+$O$8</f>
        <v>1.4424512824740433E-4</v>
      </c>
      <c r="S216" s="4">
        <f>-SUM(R216:$R$234)</f>
        <v>-2.6822119436548048E-3</v>
      </c>
      <c r="T216">
        <f t="shared" si="46"/>
        <v>1.4463863854050754E-4</v>
      </c>
      <c r="U216">
        <f t="shared" si="47"/>
        <v>2.688332699154322E-3</v>
      </c>
      <c r="X216" s="1"/>
    </row>
    <row r="217" spans="1:24" x14ac:dyDescent="0.3">
      <c r="A217" s="8"/>
      <c r="B217">
        <f t="shared" si="48"/>
        <v>16.299999999999962</v>
      </c>
      <c r="C217">
        <f t="shared" si="33"/>
        <v>0</v>
      </c>
      <c r="D217">
        <f t="shared" si="34"/>
        <v>-604.78878374920225</v>
      </c>
      <c r="E217">
        <f t="shared" si="35"/>
        <v>-220.12511530276873</v>
      </c>
      <c r="F217">
        <f t="shared" si="36"/>
        <v>36287.327024952137</v>
      </c>
      <c r="G217">
        <f t="shared" si="37"/>
        <v>-3588.0393794351221</v>
      </c>
      <c r="H217">
        <f t="shared" si="38"/>
        <v>9858.0571751119733</v>
      </c>
      <c r="I217">
        <f t="shared" si="39"/>
        <v>10490.725325550842</v>
      </c>
      <c r="J217" s="43">
        <f t="shared" si="40"/>
        <v>643.60278070864217</v>
      </c>
      <c r="K217">
        <f t="shared" si="41"/>
        <v>13.357206337445996</v>
      </c>
      <c r="L217">
        <f t="shared" si="42"/>
        <v>2.0486512787493909E-2</v>
      </c>
      <c r="M217" s="43">
        <f t="shared" si="43"/>
        <v>13.357253468910667</v>
      </c>
      <c r="N217" s="6">
        <f t="shared" si="44"/>
        <v>1.2022193752536343E-6</v>
      </c>
      <c r="O217" s="4">
        <f>SUM($N$54:N217)*0.1+$O$30</f>
        <v>-1.0541801122920194E-5</v>
      </c>
      <c r="P217" s="4">
        <f>-SUM(O217:$O$234)</f>
        <v>1.7064377016712105E-4</v>
      </c>
      <c r="Q217" s="6">
        <f t="shared" si="45"/>
        <v>-3.3030705867402035E-6</v>
      </c>
      <c r="R217" s="4">
        <f>SUM($Q$54:Q217)*0.1+$O$8</f>
        <v>1.4391482118873033E-4</v>
      </c>
      <c r="S217" s="4">
        <f>-SUM(R217:$R$234)</f>
        <v>-2.5379668154074005E-3</v>
      </c>
      <c r="T217">
        <f t="shared" si="46"/>
        <v>1.443003996137898E-4</v>
      </c>
      <c r="U217">
        <f t="shared" si="47"/>
        <v>2.5436970834606136E-3</v>
      </c>
      <c r="X217" s="1"/>
    </row>
    <row r="218" spans="1:24" x14ac:dyDescent="0.3">
      <c r="A218" s="8"/>
      <c r="B218">
        <f t="shared" si="48"/>
        <v>16.399999999999963</v>
      </c>
      <c r="C218">
        <f t="shared" si="33"/>
        <v>0</v>
      </c>
      <c r="D218">
        <f t="shared" si="34"/>
        <v>-604.78878374920225</v>
      </c>
      <c r="E218">
        <f t="shared" si="35"/>
        <v>-220.12511530276873</v>
      </c>
      <c r="F218">
        <f t="shared" si="36"/>
        <v>36287.327024952137</v>
      </c>
      <c r="G218">
        <f t="shared" si="37"/>
        <v>-3610.0518909653993</v>
      </c>
      <c r="H218">
        <f t="shared" si="38"/>
        <v>9918.5360534868942</v>
      </c>
      <c r="I218">
        <f t="shared" si="39"/>
        <v>10555.085603621708</v>
      </c>
      <c r="J218" s="43">
        <f t="shared" si="40"/>
        <v>643.60278070864217</v>
      </c>
      <c r="K218">
        <f t="shared" si="41"/>
        <v>13.439152388595975</v>
      </c>
      <c r="L218">
        <f t="shared" si="42"/>
        <v>2.0486512787493909E-2</v>
      </c>
      <c r="M218" s="43">
        <f t="shared" si="43"/>
        <v>13.439199232674671</v>
      </c>
      <c r="N218" s="6">
        <f t="shared" si="44"/>
        <v>1.2095949542429205E-6</v>
      </c>
      <c r="O218" s="4">
        <f>SUM($N$54:N218)*0.1+$O$30</f>
        <v>-1.0420841627495903E-5</v>
      </c>
      <c r="P218" s="4">
        <f>-SUM(O218:$O$234)</f>
        <v>1.6010196904420084E-4</v>
      </c>
      <c r="Q218" s="6">
        <f t="shared" si="45"/>
        <v>-3.3233348234686712E-6</v>
      </c>
      <c r="R218" s="4">
        <f>SUM($Q$54:Q218)*0.1+$O$8</f>
        <v>1.4358248770638345E-4</v>
      </c>
      <c r="S218" s="4">
        <f>-SUM(R218:$R$234)</f>
        <v>-2.3940519942186704E-3</v>
      </c>
      <c r="T218">
        <f t="shared" si="46"/>
        <v>1.4396014975047471E-4</v>
      </c>
      <c r="U218">
        <f t="shared" si="47"/>
        <v>2.3993994230878325E-3</v>
      </c>
      <c r="X218" s="1"/>
    </row>
    <row r="219" spans="1:24" x14ac:dyDescent="0.3">
      <c r="A219" s="8"/>
      <c r="B219">
        <f t="shared" si="48"/>
        <v>16.499999999999964</v>
      </c>
      <c r="C219">
        <f t="shared" si="33"/>
        <v>0</v>
      </c>
      <c r="D219">
        <f t="shared" si="34"/>
        <v>-604.78878374920225</v>
      </c>
      <c r="E219">
        <f t="shared" si="35"/>
        <v>-220.12511530276873</v>
      </c>
      <c r="F219">
        <f t="shared" si="36"/>
        <v>36287.327024952137</v>
      </c>
      <c r="G219">
        <f t="shared" si="37"/>
        <v>-3632.0644024956764</v>
      </c>
      <c r="H219">
        <f t="shared" si="38"/>
        <v>9979.0149318618151</v>
      </c>
      <c r="I219">
        <f t="shared" si="39"/>
        <v>10619.445881692573</v>
      </c>
      <c r="J219" s="43">
        <f t="shared" si="40"/>
        <v>643.60278070864217</v>
      </c>
      <c r="K219">
        <f t="shared" si="41"/>
        <v>13.52109843974595</v>
      </c>
      <c r="L219">
        <f t="shared" si="42"/>
        <v>2.0486512787493909E-2</v>
      </c>
      <c r="M219" s="43">
        <f t="shared" si="43"/>
        <v>13.52114499992212</v>
      </c>
      <c r="N219" s="6">
        <f t="shared" si="44"/>
        <v>1.2169705332322068E-6</v>
      </c>
      <c r="O219" s="4">
        <f>SUM($N$54:N219)*0.1+$O$30</f>
        <v>-1.0299144574172682E-5</v>
      </c>
      <c r="P219" s="4">
        <f>-SUM(O219:$O$234)</f>
        <v>1.4968112741670499E-4</v>
      </c>
      <c r="Q219" s="6">
        <f t="shared" si="45"/>
        <v>-3.3435990601971389E-6</v>
      </c>
      <c r="R219" s="4">
        <f>SUM($Q$54:Q219)*0.1+$O$8</f>
        <v>1.4324812780036375E-4</v>
      </c>
      <c r="S219" s="4">
        <f>-SUM(R219:$R$234)</f>
        <v>-2.2504695065122867E-3</v>
      </c>
      <c r="T219">
        <f t="shared" si="46"/>
        <v>1.4361789058912213E-4</v>
      </c>
      <c r="U219">
        <f t="shared" si="47"/>
        <v>2.2554417393598068E-3</v>
      </c>
      <c r="X219" s="1"/>
    </row>
    <row r="220" spans="1:24" x14ac:dyDescent="0.3">
      <c r="A220" s="8"/>
      <c r="B220">
        <f t="shared" si="48"/>
        <v>16.599999999999966</v>
      </c>
      <c r="C220">
        <f t="shared" si="33"/>
        <v>0</v>
      </c>
      <c r="D220">
        <f t="shared" si="34"/>
        <v>-604.78878374920225</v>
      </c>
      <c r="E220">
        <f t="shared" si="35"/>
        <v>-220.12511530276873</v>
      </c>
      <c r="F220">
        <f t="shared" si="36"/>
        <v>36287.327024952137</v>
      </c>
      <c r="G220">
        <f t="shared" si="37"/>
        <v>-3654.0769140259536</v>
      </c>
      <c r="H220">
        <f t="shared" si="38"/>
        <v>10039.493810236736</v>
      </c>
      <c r="I220">
        <f t="shared" si="39"/>
        <v>10683.806159763437</v>
      </c>
      <c r="J220" s="43">
        <f t="shared" si="40"/>
        <v>643.60278070864217</v>
      </c>
      <c r="K220">
        <f t="shared" si="41"/>
        <v>13.603044490895927</v>
      </c>
      <c r="L220">
        <f t="shared" si="42"/>
        <v>2.0486512787493909E-2</v>
      </c>
      <c r="M220" s="43">
        <f t="shared" si="43"/>
        <v>13.603090770590065</v>
      </c>
      <c r="N220" s="6">
        <f t="shared" si="44"/>
        <v>1.224346112221493E-6</v>
      </c>
      <c r="O220" s="4">
        <f>SUM($N$54:N220)*0.1+$O$30</f>
        <v>-1.0176709962950533E-5</v>
      </c>
      <c r="P220" s="4">
        <f>-SUM(O220:$O$234)</f>
        <v>1.3938198284253229E-4</v>
      </c>
      <c r="Q220" s="6">
        <f t="shared" si="45"/>
        <v>-3.3638632969256066E-6</v>
      </c>
      <c r="R220" s="4">
        <f>SUM($Q$54:Q220)*0.1+$O$8</f>
        <v>1.4291174147067117E-4</v>
      </c>
      <c r="S220" s="4">
        <f>-SUM(R220:$R$234)</f>
        <v>-2.1072213787119228E-3</v>
      </c>
      <c r="T220">
        <f t="shared" si="46"/>
        <v>1.4327362379674066E-4</v>
      </c>
      <c r="U220">
        <f t="shared" si="47"/>
        <v>2.1118260525056728E-3</v>
      </c>
      <c r="X220" s="1"/>
    </row>
    <row r="221" spans="1:24" x14ac:dyDescent="0.3">
      <c r="A221" s="8"/>
      <c r="B221">
        <f t="shared" si="48"/>
        <v>16.699999999999967</v>
      </c>
      <c r="C221">
        <f t="shared" si="33"/>
        <v>0</v>
      </c>
      <c r="D221">
        <f t="shared" si="34"/>
        <v>-604.78878374920225</v>
      </c>
      <c r="E221">
        <f t="shared" si="35"/>
        <v>-220.12511530276873</v>
      </c>
      <c r="F221">
        <f t="shared" si="36"/>
        <v>36287.327024952137</v>
      </c>
      <c r="G221">
        <f t="shared" si="37"/>
        <v>-3676.0894255562307</v>
      </c>
      <c r="H221">
        <f t="shared" si="38"/>
        <v>10099.972688611659</v>
      </c>
      <c r="I221">
        <f t="shared" si="39"/>
        <v>10748.166437834303</v>
      </c>
      <c r="J221" s="43">
        <f t="shared" si="40"/>
        <v>643.60278070864217</v>
      </c>
      <c r="K221">
        <f t="shared" si="41"/>
        <v>13.684990542045904</v>
      </c>
      <c r="L221">
        <f t="shared" si="42"/>
        <v>2.0486512787493909E-2</v>
      </c>
      <c r="M221" s="43">
        <f t="shared" si="43"/>
        <v>13.685036544617059</v>
      </c>
      <c r="N221" s="6">
        <f t="shared" si="44"/>
        <v>1.2317216912107791E-6</v>
      </c>
      <c r="O221" s="4">
        <f>SUM($N$54:N221)*0.1+$O$30</f>
        <v>-1.0053537793829455E-5</v>
      </c>
      <c r="P221" s="4">
        <f>-SUM(O221:$O$234)</f>
        <v>1.2920527287958174E-4</v>
      </c>
      <c r="Q221" s="6">
        <f t="shared" si="45"/>
        <v>-3.3841275336540752E-6</v>
      </c>
      <c r="R221" s="4">
        <f>SUM($Q$54:Q221)*0.1+$O$8</f>
        <v>1.4257332871730577E-4</v>
      </c>
      <c r="S221" s="4">
        <f>-SUM(R221:$R$234)</f>
        <v>-1.964309637241252E-3</v>
      </c>
      <c r="T221">
        <f t="shared" si="46"/>
        <v>1.4292735106936281E-4</v>
      </c>
      <c r="U221">
        <f t="shared" si="47"/>
        <v>1.9685543816462744E-3</v>
      </c>
      <c r="X221" s="1"/>
    </row>
    <row r="222" spans="1:24" x14ac:dyDescent="0.3">
      <c r="A222" s="8"/>
      <c r="B222">
        <f t="shared" si="48"/>
        <v>16.799999999999969</v>
      </c>
      <c r="C222">
        <f t="shared" si="33"/>
        <v>0</v>
      </c>
      <c r="D222">
        <f t="shared" si="34"/>
        <v>-604.78878374920225</v>
      </c>
      <c r="E222">
        <f t="shared" si="35"/>
        <v>-220.12511530276873</v>
      </c>
      <c r="F222">
        <f t="shared" si="36"/>
        <v>36287.327024952137</v>
      </c>
      <c r="G222">
        <f t="shared" si="37"/>
        <v>-3698.1019370865079</v>
      </c>
      <c r="H222">
        <f t="shared" si="38"/>
        <v>10160.45156698658</v>
      </c>
      <c r="I222">
        <f t="shared" si="39"/>
        <v>10812.526715905169</v>
      </c>
      <c r="J222" s="43">
        <f t="shared" si="40"/>
        <v>643.60278070864217</v>
      </c>
      <c r="K222">
        <f t="shared" si="41"/>
        <v>13.766936593195883</v>
      </c>
      <c r="L222">
        <f t="shared" si="42"/>
        <v>2.0486512787493909E-2</v>
      </c>
      <c r="M222" s="43">
        <f t="shared" si="43"/>
        <v>13.766982321943123</v>
      </c>
      <c r="N222" s="6">
        <f t="shared" si="44"/>
        <v>1.2390972702000653E-6</v>
      </c>
      <c r="O222" s="4">
        <f>SUM($N$54:N222)*0.1+$O$30</f>
        <v>-9.9296280668094481E-6</v>
      </c>
      <c r="P222" s="4">
        <f>-SUM(O222:$O$234)</f>
        <v>1.191517350857523E-4</v>
      </c>
      <c r="Q222" s="6">
        <f t="shared" si="45"/>
        <v>-3.4043917703825429E-6</v>
      </c>
      <c r="R222" s="4">
        <f>SUM($Q$54:Q222)*0.1+$O$8</f>
        <v>1.4223288954026751E-4</v>
      </c>
      <c r="S222" s="4">
        <f>-SUM(R222:$R$234)</f>
        <v>-1.8217363085239458E-3</v>
      </c>
      <c r="T222">
        <f t="shared" si="46"/>
        <v>1.4257907413263389E-4</v>
      </c>
      <c r="U222">
        <f t="shared" si="47"/>
        <v>1.8256287447803833E-3</v>
      </c>
      <c r="X222" s="1"/>
    </row>
    <row r="223" spans="1:24" x14ac:dyDescent="0.3">
      <c r="A223" s="8"/>
      <c r="B223">
        <f t="shared" si="48"/>
        <v>16.89999999999997</v>
      </c>
      <c r="C223">
        <f t="shared" si="33"/>
        <v>0</v>
      </c>
      <c r="D223">
        <f t="shared" si="34"/>
        <v>-604.78878374920225</v>
      </c>
      <c r="E223">
        <f t="shared" si="35"/>
        <v>-220.12511530276873</v>
      </c>
      <c r="F223">
        <f t="shared" si="36"/>
        <v>36287.327024952137</v>
      </c>
      <c r="G223">
        <f t="shared" si="37"/>
        <v>-3720.114448616785</v>
      </c>
      <c r="H223">
        <f t="shared" si="38"/>
        <v>10220.9304453615</v>
      </c>
      <c r="I223">
        <f t="shared" si="39"/>
        <v>10876.886993976033</v>
      </c>
      <c r="J223" s="43">
        <f t="shared" si="40"/>
        <v>643.60278070864217</v>
      </c>
      <c r="K223">
        <f t="shared" si="41"/>
        <v>13.848882644345858</v>
      </c>
      <c r="L223">
        <f t="shared" si="42"/>
        <v>2.0486512787493909E-2</v>
      </c>
      <c r="M223" s="43">
        <f t="shared" si="43"/>
        <v>13.848928102509685</v>
      </c>
      <c r="N223" s="6">
        <f t="shared" si="44"/>
        <v>1.2464728491893516E-6</v>
      </c>
      <c r="O223" s="4">
        <f>SUM($N$54:N223)*0.1+$O$30</f>
        <v>-9.8049807818905135E-6</v>
      </c>
      <c r="P223" s="4">
        <f>-SUM(O223:$O$234)</f>
        <v>1.0922210701894287E-4</v>
      </c>
      <c r="Q223" s="6">
        <f t="shared" si="45"/>
        <v>-3.4246560071110106E-6</v>
      </c>
      <c r="R223" s="4">
        <f>SUM($Q$54:Q223)*0.1+$O$8</f>
        <v>1.418904239395564E-4</v>
      </c>
      <c r="S223" s="4">
        <f>-SUM(R223:$R$234)</f>
        <v>-1.6795034189836784E-3</v>
      </c>
      <c r="T223">
        <f t="shared" si="46"/>
        <v>1.4222879474241594E-4</v>
      </c>
      <c r="U223">
        <f t="shared" si="47"/>
        <v>1.6830511587707375E-3</v>
      </c>
      <c r="X223" s="1"/>
    </row>
    <row r="224" spans="1:24" x14ac:dyDescent="0.3">
      <c r="A224" s="8"/>
      <c r="B224">
        <f t="shared" si="48"/>
        <v>16.999999999999972</v>
      </c>
      <c r="C224">
        <f t="shared" si="33"/>
        <v>0</v>
      </c>
      <c r="D224">
        <f t="shared" si="34"/>
        <v>-604.78878374920225</v>
      </c>
      <c r="E224">
        <f t="shared" si="35"/>
        <v>-220.12511530276873</v>
      </c>
      <c r="F224">
        <f t="shared" si="36"/>
        <v>36287.327024952137</v>
      </c>
      <c r="G224">
        <f t="shared" si="37"/>
        <v>-3742.1269601470622</v>
      </c>
      <c r="H224">
        <f t="shared" si="38"/>
        <v>10281.409323736421</v>
      </c>
      <c r="I224">
        <f t="shared" si="39"/>
        <v>10941.2472720469</v>
      </c>
      <c r="J224" s="43">
        <f t="shared" si="40"/>
        <v>643.60278070864217</v>
      </c>
      <c r="K224">
        <f t="shared" si="41"/>
        <v>13.930828695495837</v>
      </c>
      <c r="L224">
        <f t="shared" si="42"/>
        <v>2.0486512787493909E-2</v>
      </c>
      <c r="M224" s="43">
        <f t="shared" si="43"/>
        <v>13.930873886259571</v>
      </c>
      <c r="N224" s="6">
        <f t="shared" si="44"/>
        <v>1.2538484281786379E-6</v>
      </c>
      <c r="O224" s="4">
        <f>SUM($N$54:N224)*0.1+$O$30</f>
        <v>-9.6795959390726494E-6</v>
      </c>
      <c r="P224" s="4">
        <f>-SUM(O224:$O$234)</f>
        <v>9.9417126237052347E-5</v>
      </c>
      <c r="Q224" s="6">
        <f t="shared" si="45"/>
        <v>-3.4449202438394784E-6</v>
      </c>
      <c r="R224" s="4">
        <f>SUM($Q$54:Q224)*0.1+$O$8</f>
        <v>1.4154593191517247E-4</v>
      </c>
      <c r="S224" s="4">
        <f>-SUM(R224:$R$234)</f>
        <v>-1.5376129950441222E-3</v>
      </c>
      <c r="T224">
        <f t="shared" si="46"/>
        <v>1.4187651468540644E-4</v>
      </c>
      <c r="U224">
        <f t="shared" si="47"/>
        <v>1.5408236393298846E-3</v>
      </c>
      <c r="X224" s="1"/>
    </row>
    <row r="225" spans="1:24" x14ac:dyDescent="0.3">
      <c r="A225" s="8"/>
      <c r="B225">
        <f t="shared" si="48"/>
        <v>17.099999999999973</v>
      </c>
      <c r="C225">
        <f t="shared" si="33"/>
        <v>0</v>
      </c>
      <c r="D225">
        <f t="shared" si="34"/>
        <v>-604.78878374920225</v>
      </c>
      <c r="E225">
        <f t="shared" si="35"/>
        <v>-220.12511530276873</v>
      </c>
      <c r="F225">
        <f t="shared" si="36"/>
        <v>36287.327024952137</v>
      </c>
      <c r="G225">
        <f t="shared" si="37"/>
        <v>-3764.1394716773393</v>
      </c>
      <c r="H225">
        <f t="shared" si="38"/>
        <v>10341.888202111342</v>
      </c>
      <c r="I225">
        <f t="shared" si="39"/>
        <v>11005.607550117764</v>
      </c>
      <c r="J225" s="43">
        <f t="shared" si="40"/>
        <v>643.60278070864217</v>
      </c>
      <c r="K225">
        <f t="shared" si="41"/>
        <v>14.012774746645812</v>
      </c>
      <c r="L225">
        <f t="shared" si="42"/>
        <v>2.0486512787493909E-2</v>
      </c>
      <c r="M225" s="43">
        <f t="shared" si="43"/>
        <v>14.012819673136923</v>
      </c>
      <c r="N225" s="6">
        <f t="shared" si="44"/>
        <v>1.2612240071679241E-6</v>
      </c>
      <c r="O225" s="4">
        <f>SUM($N$54:N225)*0.1+$O$30</f>
        <v>-9.5534735383558576E-6</v>
      </c>
      <c r="P225" s="4">
        <f>-SUM(O225:$O$234)</f>
        <v>8.9737530297979694E-5</v>
      </c>
      <c r="Q225" s="6">
        <f t="shared" si="45"/>
        <v>-3.4651844805679461E-6</v>
      </c>
      <c r="R225" s="4">
        <f>SUM($Q$54:Q225)*0.1+$O$8</f>
        <v>1.4119941346711566E-4</v>
      </c>
      <c r="S225" s="4">
        <f>-SUM(R225:$R$234)</f>
        <v>-1.3960670631289497E-3</v>
      </c>
      <c r="T225">
        <f t="shared" si="46"/>
        <v>1.415222357797726E-4</v>
      </c>
      <c r="U225">
        <f t="shared" si="47"/>
        <v>1.3989482010058386E-3</v>
      </c>
      <c r="X225" s="1"/>
    </row>
    <row r="226" spans="1:24" x14ac:dyDescent="0.3">
      <c r="A226" s="8"/>
      <c r="B226">
        <f t="shared" si="48"/>
        <v>17.199999999999974</v>
      </c>
      <c r="C226">
        <f t="shared" si="33"/>
        <v>0</v>
      </c>
      <c r="D226">
        <f t="shared" si="34"/>
        <v>-604.78878374920225</v>
      </c>
      <c r="E226">
        <f t="shared" si="35"/>
        <v>-220.12511530276873</v>
      </c>
      <c r="F226">
        <f t="shared" si="36"/>
        <v>36287.327024952137</v>
      </c>
      <c r="G226">
        <f t="shared" si="37"/>
        <v>-3786.1519832076165</v>
      </c>
      <c r="H226">
        <f t="shared" si="38"/>
        <v>10402.367080486263</v>
      </c>
      <c r="I226">
        <f t="shared" si="39"/>
        <v>11069.967828188628</v>
      </c>
      <c r="J226" s="43">
        <f t="shared" si="40"/>
        <v>643.60278070864217</v>
      </c>
      <c r="K226">
        <f t="shared" si="41"/>
        <v>14.094720797795787</v>
      </c>
      <c r="L226">
        <f t="shared" si="42"/>
        <v>2.0486512787493909E-2</v>
      </c>
      <c r="M226" s="43">
        <f t="shared" si="43"/>
        <v>14.094765463087199</v>
      </c>
      <c r="N226" s="6">
        <f t="shared" si="44"/>
        <v>1.2685995861572102E-6</v>
      </c>
      <c r="O226" s="4">
        <f>SUM($N$54:N226)*0.1+$O$30</f>
        <v>-9.4266135797401364E-6</v>
      </c>
      <c r="P226" s="4">
        <f>-SUM(O226:$O$234)</f>
        <v>8.0184056759623833E-5</v>
      </c>
      <c r="Q226" s="6">
        <f t="shared" si="45"/>
        <v>-3.4854487172964138E-6</v>
      </c>
      <c r="R226" s="4">
        <f>SUM($Q$54:Q226)*0.1+$O$8</f>
        <v>1.4085086859538603E-4</v>
      </c>
      <c r="S226" s="4">
        <f>-SUM(R226:$R$234)</f>
        <v>-1.2548676496618339E-3</v>
      </c>
      <c r="T226">
        <f t="shared" si="46"/>
        <v>1.4116595987580165E-4</v>
      </c>
      <c r="U226">
        <f t="shared" si="47"/>
        <v>1.2574268571675434E-3</v>
      </c>
      <c r="X226" s="1"/>
    </row>
    <row r="227" spans="1:24" x14ac:dyDescent="0.3">
      <c r="A227" s="8"/>
      <c r="B227">
        <f t="shared" si="48"/>
        <v>17.299999999999976</v>
      </c>
      <c r="C227">
        <f t="shared" si="33"/>
        <v>0</v>
      </c>
      <c r="D227">
        <f t="shared" si="34"/>
        <v>-604.78878374920225</v>
      </c>
      <c r="E227">
        <f t="shared" si="35"/>
        <v>-220.12511530276873</v>
      </c>
      <c r="F227">
        <f t="shared" si="36"/>
        <v>36287.327024952137</v>
      </c>
      <c r="G227">
        <f t="shared" si="37"/>
        <v>-3808.1644947378936</v>
      </c>
      <c r="H227">
        <f t="shared" si="38"/>
        <v>10462.845958861184</v>
      </c>
      <c r="I227">
        <f t="shared" si="39"/>
        <v>11134.328106259494</v>
      </c>
      <c r="J227" s="43">
        <f t="shared" si="40"/>
        <v>643.60278070864217</v>
      </c>
      <c r="K227">
        <f t="shared" si="41"/>
        <v>14.176666848945766</v>
      </c>
      <c r="L227">
        <f t="shared" si="42"/>
        <v>2.0486512787493909E-2</v>
      </c>
      <c r="M227" s="43">
        <f t="shared" si="43"/>
        <v>14.176711256057114</v>
      </c>
      <c r="N227" s="6">
        <f t="shared" si="44"/>
        <v>1.2759751651464964E-6</v>
      </c>
      <c r="O227" s="4">
        <f>SUM($N$54:N227)*0.1+$O$30</f>
        <v>-9.2990160632254859E-6</v>
      </c>
      <c r="P227" s="4">
        <f>-SUM(O227:$O$234)</f>
        <v>7.0757443179883688E-5</v>
      </c>
      <c r="Q227" s="6">
        <f t="shared" si="45"/>
        <v>-3.5057129540248815E-6</v>
      </c>
      <c r="R227" s="4">
        <f>SUM($Q$54:Q227)*0.1+$O$8</f>
        <v>1.4050029729998354E-4</v>
      </c>
      <c r="S227" s="4">
        <f>-SUM(R227:$R$234)</f>
        <v>-1.1140167810664479E-3</v>
      </c>
      <c r="T227">
        <f t="shared" si="46"/>
        <v>1.4080768885656736E-4</v>
      </c>
      <c r="U227">
        <f t="shared" si="47"/>
        <v>1.1162616199901368E-3</v>
      </c>
      <c r="X227" s="1"/>
    </row>
    <row r="228" spans="1:24" x14ac:dyDescent="0.3">
      <c r="A228" s="8"/>
      <c r="B228">
        <f t="shared" si="48"/>
        <v>17.399999999999977</v>
      </c>
      <c r="C228">
        <f t="shared" si="33"/>
        <v>0</v>
      </c>
      <c r="D228">
        <f t="shared" si="34"/>
        <v>-604.78878374920225</v>
      </c>
      <c r="E228">
        <f t="shared" si="35"/>
        <v>-220.12511530276873</v>
      </c>
      <c r="F228">
        <f t="shared" si="36"/>
        <v>36287.327024952137</v>
      </c>
      <c r="G228">
        <f t="shared" si="37"/>
        <v>-3830.1770062681708</v>
      </c>
      <c r="H228">
        <f t="shared" si="38"/>
        <v>10523.324837236105</v>
      </c>
      <c r="I228">
        <f t="shared" si="39"/>
        <v>11198.688384330359</v>
      </c>
      <c r="J228" s="43">
        <f t="shared" si="40"/>
        <v>643.60278070864217</v>
      </c>
      <c r="K228">
        <f t="shared" si="41"/>
        <v>14.258612900095741</v>
      </c>
      <c r="L228">
        <f t="shared" si="42"/>
        <v>2.0486512787493909E-2</v>
      </c>
      <c r="M228" s="43">
        <f t="shared" si="43"/>
        <v>14.258657051994597</v>
      </c>
      <c r="N228" s="6">
        <f t="shared" si="44"/>
        <v>1.2833507441357827E-6</v>
      </c>
      <c r="O228" s="4">
        <f>SUM($N$54:N228)*0.1+$O$30</f>
        <v>-9.1706809888119075E-6</v>
      </c>
      <c r="P228" s="4">
        <f>-SUM(O228:$O$234)</f>
        <v>6.145842711665821E-5</v>
      </c>
      <c r="Q228" s="6">
        <f t="shared" si="45"/>
        <v>-3.5259771907533497E-6</v>
      </c>
      <c r="R228" s="4">
        <f>SUM($Q$54:Q228)*0.1+$O$8</f>
        <v>1.401476995809082E-4</v>
      </c>
      <c r="S228" s="4">
        <f>-SUM(R228:$R$234)</f>
        <v>-9.7351648376646429E-4</v>
      </c>
      <c r="T228">
        <f t="shared" si="46"/>
        <v>1.4044742463861364E-4</v>
      </c>
      <c r="U228">
        <f t="shared" si="47"/>
        <v>9.754545004400124E-4</v>
      </c>
      <c r="X228" s="1"/>
    </row>
    <row r="229" spans="1:24" x14ac:dyDescent="0.3">
      <c r="A229" s="8"/>
      <c r="B229">
        <f t="shared" si="48"/>
        <v>17.499999999999979</v>
      </c>
      <c r="C229">
        <f t="shared" si="33"/>
        <v>0</v>
      </c>
      <c r="D229">
        <f t="shared" si="34"/>
        <v>-604.78878374920225</v>
      </c>
      <c r="E229">
        <f t="shared" si="35"/>
        <v>-220.12511530276873</v>
      </c>
      <c r="F229">
        <f t="shared" si="36"/>
        <v>36287.327024952137</v>
      </c>
      <c r="G229">
        <f t="shared" si="37"/>
        <v>-3852.1895177984479</v>
      </c>
      <c r="H229">
        <f t="shared" si="38"/>
        <v>10583.803715611026</v>
      </c>
      <c r="I229">
        <f t="shared" si="39"/>
        <v>11263.048662401225</v>
      </c>
      <c r="J229" s="43">
        <f t="shared" si="40"/>
        <v>643.60278070864217</v>
      </c>
      <c r="K229">
        <f t="shared" si="41"/>
        <v>14.34055895124572</v>
      </c>
      <c r="L229">
        <f t="shared" si="42"/>
        <v>2.0486512787493909E-2</v>
      </c>
      <c r="M229" s="43">
        <f t="shared" si="43"/>
        <v>14.340602850848786</v>
      </c>
      <c r="N229" s="6">
        <f t="shared" si="44"/>
        <v>1.2907263231250689E-6</v>
      </c>
      <c r="O229" s="4">
        <f>SUM($N$54:N229)*0.1+$O$30</f>
        <v>-9.0416083564994015E-6</v>
      </c>
      <c r="P229" s="4">
        <f>-SUM(O229:$O$234)</f>
        <v>5.2287746127846305E-5</v>
      </c>
      <c r="Q229" s="6">
        <f t="shared" si="45"/>
        <v>-3.5462414274818174E-6</v>
      </c>
      <c r="R229" s="4">
        <f>SUM($Q$54:Q229)*0.1+$O$8</f>
        <v>1.3979307543816004E-4</v>
      </c>
      <c r="S229" s="4">
        <f>-SUM(R229:$R$234)</f>
        <v>-8.3336878418555614E-4</v>
      </c>
      <c r="T229">
        <f t="shared" si="46"/>
        <v>1.4008516917265518E-4</v>
      </c>
      <c r="U229">
        <f t="shared" si="47"/>
        <v>8.3500750825968154E-4</v>
      </c>
      <c r="X229" s="1"/>
    </row>
    <row r="230" spans="1:24" x14ac:dyDescent="0.3">
      <c r="A230" s="8"/>
      <c r="B230">
        <f t="shared" si="48"/>
        <v>17.59999999999998</v>
      </c>
      <c r="C230">
        <f t="shared" si="33"/>
        <v>0</v>
      </c>
      <c r="D230">
        <f t="shared" si="34"/>
        <v>-604.78878374920225</v>
      </c>
      <c r="E230">
        <f t="shared" si="35"/>
        <v>-220.12511530276873</v>
      </c>
      <c r="F230">
        <f t="shared" si="36"/>
        <v>36287.327024952137</v>
      </c>
      <c r="G230">
        <f t="shared" si="37"/>
        <v>-3874.2020293287255</v>
      </c>
      <c r="H230">
        <f t="shared" si="38"/>
        <v>10644.282593985947</v>
      </c>
      <c r="I230">
        <f t="shared" si="39"/>
        <v>11327.408940472089</v>
      </c>
      <c r="J230" s="43">
        <f t="shared" si="40"/>
        <v>643.60278070864217</v>
      </c>
      <c r="K230">
        <f t="shared" si="41"/>
        <v>14.422505002395695</v>
      </c>
      <c r="L230">
        <f t="shared" si="42"/>
        <v>2.0486512787493909E-2</v>
      </c>
      <c r="M230" s="43">
        <f t="shared" si="43"/>
        <v>14.422548652569956</v>
      </c>
      <c r="N230" s="6">
        <f t="shared" si="44"/>
        <v>1.2981019021143552E-6</v>
      </c>
      <c r="O230" s="4">
        <f>SUM($N$54:N230)*0.1+$O$30</f>
        <v>-8.9117981662879661E-6</v>
      </c>
      <c r="P230" s="4">
        <f>-SUM(O230:$O$234)</f>
        <v>4.3246137771346901E-5</v>
      </c>
      <c r="Q230" s="6">
        <f t="shared" si="45"/>
        <v>-3.5665056642102851E-6</v>
      </c>
      <c r="R230" s="4">
        <f>SUM($Q$54:Q230)*0.1+$O$8</f>
        <v>1.39436424871739E-4</v>
      </c>
      <c r="S230" s="4">
        <f>-SUM(R230:$R$234)</f>
        <v>-6.9357570874739604E-4</v>
      </c>
      <c r="T230">
        <f t="shared" si="46"/>
        <v>1.3972092444429634E-4</v>
      </c>
      <c r="U230">
        <f t="shared" si="47"/>
        <v>6.9492265195242493E-4</v>
      </c>
      <c r="X230" s="1"/>
    </row>
    <row r="231" spans="1:24" x14ac:dyDescent="0.3">
      <c r="A231" s="8"/>
      <c r="B231">
        <f t="shared" si="48"/>
        <v>17.699999999999982</v>
      </c>
      <c r="C231">
        <f t="shared" si="33"/>
        <v>0</v>
      </c>
      <c r="D231">
        <f t="shared" si="34"/>
        <v>-604.78878374920225</v>
      </c>
      <c r="E231">
        <f t="shared" si="35"/>
        <v>-220.12511530276873</v>
      </c>
      <c r="F231">
        <f t="shared" si="36"/>
        <v>36287.327024952137</v>
      </c>
      <c r="G231">
        <f t="shared" si="37"/>
        <v>-3896.2145408590027</v>
      </c>
      <c r="H231">
        <f t="shared" si="38"/>
        <v>10704.761472360869</v>
      </c>
      <c r="I231">
        <f t="shared" si="39"/>
        <v>11391.769218542955</v>
      </c>
      <c r="J231" s="43">
        <f t="shared" si="40"/>
        <v>643.60278070864217</v>
      </c>
      <c r="K231">
        <f t="shared" si="41"/>
        <v>14.504451053545674</v>
      </c>
      <c r="L231">
        <f t="shared" si="42"/>
        <v>2.0486512787493909E-2</v>
      </c>
      <c r="M231" s="43">
        <f t="shared" si="43"/>
        <v>14.504494457109521</v>
      </c>
      <c r="N231" s="6">
        <f t="shared" si="44"/>
        <v>1.3054774811036415E-6</v>
      </c>
      <c r="O231" s="4">
        <f>SUM($N$54:N231)*0.1+$O$30</f>
        <v>-8.7812504181776029E-6</v>
      </c>
      <c r="P231" s="4">
        <f>-SUM(O231:$O$234)</f>
        <v>3.4334339605058939E-5</v>
      </c>
      <c r="Q231" s="6">
        <f t="shared" si="45"/>
        <v>-3.5867699009387533E-6</v>
      </c>
      <c r="R231" s="4">
        <f>SUM($Q$54:Q231)*0.1+$O$8</f>
        <v>1.3907774788164511E-4</v>
      </c>
      <c r="S231" s="4">
        <f>-SUM(R231:$R$234)</f>
        <v>-5.5413928387565707E-4</v>
      </c>
      <c r="T231">
        <f t="shared" si="46"/>
        <v>1.3935469247476807E-4</v>
      </c>
      <c r="U231">
        <f t="shared" si="47"/>
        <v>5.552019387667352E-4</v>
      </c>
      <c r="X231" s="1"/>
    </row>
    <row r="232" spans="1:24" x14ac:dyDescent="0.3">
      <c r="A232" s="8"/>
      <c r="B232">
        <f t="shared" si="48"/>
        <v>17.799999999999983</v>
      </c>
      <c r="C232">
        <f t="shared" si="33"/>
        <v>0</v>
      </c>
      <c r="D232">
        <f t="shared" si="34"/>
        <v>-604.78878374920225</v>
      </c>
      <c r="E232">
        <f t="shared" si="35"/>
        <v>-220.12511530276873</v>
      </c>
      <c r="F232">
        <f t="shared" si="36"/>
        <v>36287.327024952137</v>
      </c>
      <c r="G232">
        <f t="shared" si="37"/>
        <v>-3918.2270523892798</v>
      </c>
      <c r="H232">
        <f t="shared" si="38"/>
        <v>10765.24035073579</v>
      </c>
      <c r="I232">
        <f t="shared" si="39"/>
        <v>11456.129496613821</v>
      </c>
      <c r="J232" s="43">
        <f t="shared" si="40"/>
        <v>643.60278070864217</v>
      </c>
      <c r="K232">
        <f t="shared" si="41"/>
        <v>14.586397104695651</v>
      </c>
      <c r="L232">
        <f t="shared" si="42"/>
        <v>2.0486512787493909E-2</v>
      </c>
      <c r="M232" s="43">
        <f t="shared" si="43"/>
        <v>14.586440264419975</v>
      </c>
      <c r="N232" s="6">
        <f t="shared" si="44"/>
        <v>1.3128530600929277E-6</v>
      </c>
      <c r="O232" s="4">
        <f>SUM($N$54:N232)*0.1+$O$30</f>
        <v>-8.6499651121683087E-6</v>
      </c>
      <c r="P232" s="4">
        <f>-SUM(O232:$O$234)</f>
        <v>2.5553089186881334E-5</v>
      </c>
      <c r="Q232" s="6">
        <f t="shared" si="45"/>
        <v>-3.6070341376672214E-6</v>
      </c>
      <c r="R232" s="4">
        <f>SUM($Q$54:Q232)*0.1+$O$8</f>
        <v>1.3871704446787839E-4</v>
      </c>
      <c r="S232" s="4">
        <f>-SUM(R232:$R$234)</f>
        <v>-4.1506153599401197E-4</v>
      </c>
      <c r="T232">
        <f t="shared" si="46"/>
        <v>1.3898647532168402E-4</v>
      </c>
      <c r="U232">
        <f t="shared" si="47"/>
        <v>4.1584737468054452E-4</v>
      </c>
      <c r="X232" s="1"/>
    </row>
    <row r="233" spans="1:24" x14ac:dyDescent="0.3">
      <c r="A233" s="8"/>
      <c r="B233">
        <f t="shared" si="48"/>
        <v>17.899999999999984</v>
      </c>
      <c r="C233">
        <f t="shared" si="33"/>
        <v>0</v>
      </c>
      <c r="D233">
        <f t="shared" si="34"/>
        <v>-604.78878374920225</v>
      </c>
      <c r="E233">
        <f t="shared" si="35"/>
        <v>-220.12511530276873</v>
      </c>
      <c r="F233">
        <f t="shared" si="36"/>
        <v>36287.327024952137</v>
      </c>
      <c r="G233">
        <f t="shared" si="37"/>
        <v>-3940.239563919557</v>
      </c>
      <c r="H233">
        <f t="shared" si="38"/>
        <v>10825.719229110711</v>
      </c>
      <c r="I233">
        <f t="shared" si="39"/>
        <v>11520.489774684685</v>
      </c>
      <c r="J233" s="43">
        <f t="shared" si="40"/>
        <v>643.60278070864217</v>
      </c>
      <c r="K233">
        <f t="shared" si="41"/>
        <v>14.668343155845628</v>
      </c>
      <c r="L233">
        <f t="shared" si="42"/>
        <v>2.0486512787493909E-2</v>
      </c>
      <c r="M233" s="43">
        <f t="shared" si="43"/>
        <v>14.668386074454881</v>
      </c>
      <c r="N233" s="6">
        <f t="shared" si="44"/>
        <v>1.3202286390822138E-6</v>
      </c>
      <c r="O233" s="4">
        <f>SUM($N$54:N233)*0.1+$O$30</f>
        <v>-8.5179422482600884E-6</v>
      </c>
      <c r="P233" s="4">
        <f>-SUM(O233:$O$234)</f>
        <v>1.6903124074713025E-5</v>
      </c>
      <c r="Q233" s="6">
        <f t="shared" si="45"/>
        <v>-3.6272983743956891E-6</v>
      </c>
      <c r="R233" s="4">
        <f>SUM($Q$54:Q233)*0.1+$O$8</f>
        <v>1.3835431463043882E-4</v>
      </c>
      <c r="S233" s="4">
        <f>-SUM(R233:$R$234)</f>
        <v>-2.7634449152613358E-4</v>
      </c>
      <c r="T233">
        <f t="shared" si="46"/>
        <v>1.3861627507981577E-4</v>
      </c>
      <c r="U233">
        <f t="shared" si="47"/>
        <v>2.7686096438523516E-4</v>
      </c>
      <c r="X233" s="1"/>
    </row>
    <row r="234" spans="1:24" x14ac:dyDescent="0.3">
      <c r="A234" s="8"/>
      <c r="B234">
        <f t="shared" si="48"/>
        <v>17.999999999999986</v>
      </c>
      <c r="C234">
        <f t="shared" si="33"/>
        <v>-1396.6998684018731</v>
      </c>
      <c r="D234">
        <f t="shared" si="34"/>
        <v>-725.74654049904279</v>
      </c>
      <c r="E234">
        <f t="shared" si="35"/>
        <v>29.169165961926041</v>
      </c>
      <c r="F234">
        <f t="shared" si="36"/>
        <v>36287.327024952137</v>
      </c>
      <c r="G234">
        <f t="shared" si="37"/>
        <v>-3962.2520754498378</v>
      </c>
      <c r="H234">
        <f t="shared" si="38"/>
        <v>10867.738107485631</v>
      </c>
      <c r="I234">
        <f t="shared" si="39"/>
        <v>11567.505050022753</v>
      </c>
      <c r="J234" s="43">
        <f t="shared" si="40"/>
        <v>726.33248673678577</v>
      </c>
      <c r="K234">
        <f t="shared" si="41"/>
        <v>14.728204863612667</v>
      </c>
      <c r="L234">
        <f t="shared" si="42"/>
        <v>2.3119881118477594E-2</v>
      </c>
      <c r="M234" s="43">
        <f t="shared" si="43"/>
        <v>14.72825930282505</v>
      </c>
      <c r="N234" s="6">
        <f t="shared" si="44"/>
        <v>1.3276042180715013E-6</v>
      </c>
      <c r="O234" s="4">
        <f>SUM($N$54:N234)*0.1+$O$30</f>
        <v>-8.385181826452937E-6</v>
      </c>
      <c r="P234" s="4">
        <f>-SUM(O234:$O$234)</f>
        <v>8.385181826452937E-6</v>
      </c>
      <c r="Q234" s="6">
        <f t="shared" si="45"/>
        <v>-3.6413773474410484E-6</v>
      </c>
      <c r="R234" s="4">
        <f>SUM($Q$54:Q234)*0.1+$O$8</f>
        <v>1.3799017689569473E-4</v>
      </c>
      <c r="S234" s="4">
        <f>-SUM(R234:$R$234)</f>
        <v>-1.3799017689569473E-4</v>
      </c>
      <c r="T234">
        <f t="shared" si="46"/>
        <v>1.3824471126942906E-4</v>
      </c>
      <c r="U234">
        <f t="shared" si="47"/>
        <v>1.3824471126942906E-4</v>
      </c>
      <c r="X234" s="1"/>
    </row>
    <row r="235" spans="1:24" x14ac:dyDescent="0.3">
      <c r="A235" s="8"/>
      <c r="B235">
        <f t="shared" si="48"/>
        <v>18.099999999999987</v>
      </c>
      <c r="C235">
        <f t="shared" si="33"/>
        <v>-1396.6998684018731</v>
      </c>
      <c r="D235">
        <f t="shared" si="34"/>
        <v>-725.74654049904279</v>
      </c>
      <c r="E235">
        <f t="shared" si="35"/>
        <v>29.169165961926041</v>
      </c>
      <c r="F235">
        <f t="shared" si="36"/>
        <v>36287.327024952137</v>
      </c>
      <c r="G235">
        <f t="shared" si="37"/>
        <v>-3959.3351588536452</v>
      </c>
      <c r="H235">
        <f t="shared" si="38"/>
        <v>10928.086985860553</v>
      </c>
      <c r="I235">
        <f t="shared" si="39"/>
        <v>11623.227609862479</v>
      </c>
      <c r="J235" s="43">
        <f t="shared" si="40"/>
        <v>726.33248673678577</v>
      </c>
      <c r="K235">
        <f t="shared" si="41"/>
        <v>14.799153030334477</v>
      </c>
      <c r="L235">
        <f t="shared" si="42"/>
        <v>2.3119881118477594E-2</v>
      </c>
      <c r="M235" s="43">
        <f t="shared" si="43"/>
        <v>14.799207208562455</v>
      </c>
      <c r="N235" s="6">
        <f t="shared" si="44"/>
        <v>1.3266268671349312E-6</v>
      </c>
      <c r="O235" s="4">
        <f>SUM($N$54:N235)*0.1+$O$30</f>
        <v>-8.2525191397394448E-6</v>
      </c>
      <c r="P235" s="4">
        <f>SUM($O$235:O235)</f>
        <v>-8.2525191397394448E-6</v>
      </c>
      <c r="Q235" s="6">
        <f t="shared" si="45"/>
        <v>-3.6615980259745649E-6</v>
      </c>
      <c r="R235" s="4">
        <f>SUM($Q$54:Q235)*0.1+$O$8</f>
        <v>1.3762401709309726E-4</v>
      </c>
      <c r="S235" s="4">
        <f>SUM($R$235:R235)</f>
        <v>1.3762401709309726E-4</v>
      </c>
      <c r="T235">
        <f t="shared" si="46"/>
        <v>1.3787122307788849E-4</v>
      </c>
      <c r="U235">
        <f t="shared" si="47"/>
        <v>1.3787122307788849E-4</v>
      </c>
      <c r="X235" s="1"/>
    </row>
    <row r="236" spans="1:24" x14ac:dyDescent="0.3">
      <c r="A236" s="8"/>
      <c r="B236">
        <f t="shared" si="48"/>
        <v>18.199999999999989</v>
      </c>
      <c r="C236">
        <f t="shared" si="33"/>
        <v>-1396.6998684018731</v>
      </c>
      <c r="D236">
        <f t="shared" si="34"/>
        <v>-725.74654049904279</v>
      </c>
      <c r="E236">
        <f t="shared" si="35"/>
        <v>29.169165961926041</v>
      </c>
      <c r="F236">
        <f t="shared" si="36"/>
        <v>36287.327024952137</v>
      </c>
      <c r="G236">
        <f t="shared" si="37"/>
        <v>-3956.4182422574522</v>
      </c>
      <c r="H236">
        <f t="shared" si="38"/>
        <v>10988.435864235475</v>
      </c>
      <c r="I236">
        <f t="shared" si="39"/>
        <v>11678.996876876197</v>
      </c>
      <c r="J236" s="43">
        <f t="shared" si="40"/>
        <v>726.33248673678577</v>
      </c>
      <c r="K236">
        <f t="shared" si="41"/>
        <v>14.870160666477238</v>
      </c>
      <c r="L236">
        <f t="shared" si="42"/>
        <v>2.3119881118477594E-2</v>
      </c>
      <c r="M236" s="43">
        <f t="shared" si="43"/>
        <v>14.870214585995576</v>
      </c>
      <c r="N236" s="6">
        <f t="shared" si="44"/>
        <v>1.3256495161983608E-6</v>
      </c>
      <c r="O236" s="4">
        <f>SUM($N$54:N236)*0.1+$O$30</f>
        <v>-8.1199541881196066E-6</v>
      </c>
      <c r="P236" s="4">
        <f>SUM($O$235:O236)</f>
        <v>-1.637247332785905E-5</v>
      </c>
      <c r="Q236" s="6">
        <f t="shared" si="45"/>
        <v>-3.6818187045080814E-6</v>
      </c>
      <c r="R236" s="4">
        <f>SUM($Q$54:Q236)*0.1+$O$8</f>
        <v>1.3725583522264647E-4</v>
      </c>
      <c r="S236" s="4">
        <f>SUM($R$235:R236)</f>
        <v>2.7487985231574371E-4</v>
      </c>
      <c r="T236">
        <f t="shared" si="46"/>
        <v>1.374958106950297E-4</v>
      </c>
      <c r="U236">
        <f t="shared" si="47"/>
        <v>2.7536701162629579E-4</v>
      </c>
      <c r="X236" s="1"/>
    </row>
    <row r="237" spans="1:24" x14ac:dyDescent="0.3">
      <c r="A237" s="8"/>
      <c r="B237">
        <f t="shared" si="48"/>
        <v>18.29999999999999</v>
      </c>
      <c r="C237">
        <f t="shared" si="33"/>
        <v>-1396.6998684018731</v>
      </c>
      <c r="D237">
        <f t="shared" si="34"/>
        <v>-725.74654049904279</v>
      </c>
      <c r="E237">
        <f t="shared" si="35"/>
        <v>29.169165961926041</v>
      </c>
      <c r="F237">
        <f t="shared" si="36"/>
        <v>36287.327024952137</v>
      </c>
      <c r="G237">
        <f t="shared" si="37"/>
        <v>-3953.5013256612597</v>
      </c>
      <c r="H237">
        <f t="shared" si="38"/>
        <v>11048.784742610394</v>
      </c>
      <c r="I237">
        <f t="shared" si="39"/>
        <v>11734.812185141505</v>
      </c>
      <c r="J237" s="43">
        <f t="shared" si="40"/>
        <v>726.33248673678577</v>
      </c>
      <c r="K237">
        <f t="shared" si="41"/>
        <v>14.941226924162212</v>
      </c>
      <c r="L237">
        <f t="shared" si="42"/>
        <v>2.3119881118477594E-2</v>
      </c>
      <c r="M237" s="43">
        <f t="shared" si="43"/>
        <v>14.941280587219376</v>
      </c>
      <c r="N237" s="6">
        <f t="shared" si="44"/>
        <v>1.3246721652617907E-6</v>
      </c>
      <c r="O237" s="4">
        <f>SUM($N$54:N237)*0.1+$O$30</f>
        <v>-7.9874869715934275E-6</v>
      </c>
      <c r="P237" s="4">
        <f>SUM($O$235:O237)</f>
        <v>-2.4359960299452477E-5</v>
      </c>
      <c r="Q237" s="6">
        <f t="shared" si="45"/>
        <v>-3.7020393830415975E-6</v>
      </c>
      <c r="R237" s="4">
        <f>SUM($Q$54:Q237)*0.1+$O$8</f>
        <v>1.3688563128434229E-4</v>
      </c>
      <c r="S237" s="4">
        <f>SUM($R$235:R237)</f>
        <v>4.11765483600086E-4</v>
      </c>
      <c r="T237">
        <f t="shared" si="46"/>
        <v>1.3711847432142134E-4</v>
      </c>
      <c r="U237">
        <f t="shared" si="47"/>
        <v>4.1248541931831188E-4</v>
      </c>
      <c r="X237" s="1"/>
    </row>
    <row r="238" spans="1:24" x14ac:dyDescent="0.3">
      <c r="A238" s="8"/>
      <c r="B238">
        <f t="shared" si="48"/>
        <v>18.399999999999991</v>
      </c>
      <c r="C238">
        <f t="shared" si="33"/>
        <v>-1396.6998684018731</v>
      </c>
      <c r="D238">
        <f t="shared" si="34"/>
        <v>-725.74654049904279</v>
      </c>
      <c r="E238">
        <f t="shared" si="35"/>
        <v>29.169165961926041</v>
      </c>
      <c r="F238">
        <f t="shared" si="36"/>
        <v>36287.327024952137</v>
      </c>
      <c r="G238">
        <f t="shared" si="37"/>
        <v>-3950.5844090650671</v>
      </c>
      <c r="H238">
        <f t="shared" si="38"/>
        <v>11109.133620985316</v>
      </c>
      <c r="I238">
        <f t="shared" si="39"/>
        <v>11790.672880800921</v>
      </c>
      <c r="J238" s="43">
        <f t="shared" si="40"/>
        <v>726.33248673678577</v>
      </c>
      <c r="K238">
        <f t="shared" si="41"/>
        <v>15.012350970872195</v>
      </c>
      <c r="L238">
        <f t="shared" si="42"/>
        <v>2.3119881118477594E-2</v>
      </c>
      <c r="M238" s="43">
        <f t="shared" si="43"/>
        <v>15.012404379690686</v>
      </c>
      <c r="N238" s="6">
        <f t="shared" si="44"/>
        <v>1.3236948143252204E-6</v>
      </c>
      <c r="O238" s="4">
        <f>SUM($N$54:N238)*0.1+$O$30</f>
        <v>-7.8551174901609042E-6</v>
      </c>
      <c r="P238" s="4">
        <f>SUM($O$235:O238)</f>
        <v>-3.2215077789613383E-5</v>
      </c>
      <c r="Q238" s="6">
        <f t="shared" si="45"/>
        <v>-3.722260061575114E-6</v>
      </c>
      <c r="R238" s="4">
        <f>SUM($Q$54:Q238)*0.1+$O$8</f>
        <v>1.3651340527818479E-4</v>
      </c>
      <c r="S238" s="4">
        <f>SUM($R$235:R238)</f>
        <v>5.4827888887827082E-4</v>
      </c>
      <c r="T238">
        <f t="shared" si="46"/>
        <v>1.3673921416854114E-4</v>
      </c>
      <c r="U238">
        <f t="shared" si="47"/>
        <v>5.4922449984189711E-4</v>
      </c>
      <c r="X238" s="1"/>
    </row>
    <row r="239" spans="1:24" x14ac:dyDescent="0.3">
      <c r="A239" s="8"/>
      <c r="B239">
        <f t="shared" si="48"/>
        <v>18.499999999999993</v>
      </c>
      <c r="C239">
        <f t="shared" si="33"/>
        <v>-1396.6998684018731</v>
      </c>
      <c r="D239">
        <f t="shared" si="34"/>
        <v>-725.74654049904279</v>
      </c>
      <c r="E239">
        <f t="shared" si="35"/>
        <v>29.169165961926041</v>
      </c>
      <c r="F239">
        <f t="shared" si="36"/>
        <v>36287.327024952137</v>
      </c>
      <c r="G239">
        <f t="shared" si="37"/>
        <v>-3947.6674924688741</v>
      </c>
      <c r="H239">
        <f t="shared" si="38"/>
        <v>11169.482499360236</v>
      </c>
      <c r="I239">
        <f t="shared" si="39"/>
        <v>11846.578321802885</v>
      </c>
      <c r="J239" s="43">
        <f t="shared" si="40"/>
        <v>726.33248673678577</v>
      </c>
      <c r="K239">
        <f t="shared" si="41"/>
        <v>15.083531989121754</v>
      </c>
      <c r="L239">
        <f t="shared" si="42"/>
        <v>2.3119881118477594E-2</v>
      </c>
      <c r="M239" s="43">
        <f t="shared" si="43"/>
        <v>15.083585145898439</v>
      </c>
      <c r="N239" s="6">
        <f t="shared" si="44"/>
        <v>1.32271746338865E-6</v>
      </c>
      <c r="O239" s="4">
        <f>SUM($N$54:N239)*0.1+$O$30</f>
        <v>-7.72284574382204E-6</v>
      </c>
      <c r="P239" s="4">
        <f>SUM($O$235:O239)</f>
        <v>-3.9937923533435423E-5</v>
      </c>
      <c r="Q239" s="6">
        <f t="shared" si="45"/>
        <v>-3.74248074010863E-6</v>
      </c>
      <c r="R239" s="4">
        <f>SUM($Q$54:Q239)*0.1+$O$8</f>
        <v>1.3613915720417393E-4</v>
      </c>
      <c r="S239" s="4">
        <f>SUM($R$235:R239)</f>
        <v>6.8441804608244472E-4</v>
      </c>
      <c r="T239">
        <f t="shared" si="46"/>
        <v>1.3635803045895632E-4</v>
      </c>
      <c r="U239">
        <f t="shared" si="47"/>
        <v>6.8558230690375459E-4</v>
      </c>
      <c r="X239" s="1"/>
    </row>
    <row r="240" spans="1:24" x14ac:dyDescent="0.3">
      <c r="A240" s="8"/>
      <c r="B240">
        <f t="shared" si="48"/>
        <v>18.599999999999994</v>
      </c>
      <c r="C240">
        <f t="shared" si="33"/>
        <v>-1396.6998684018731</v>
      </c>
      <c r="D240">
        <f t="shared" si="34"/>
        <v>-725.74654049904279</v>
      </c>
      <c r="E240">
        <f t="shared" si="35"/>
        <v>29.169165961926041</v>
      </c>
      <c r="F240">
        <f t="shared" si="36"/>
        <v>36287.327024952137</v>
      </c>
      <c r="G240">
        <f t="shared" si="37"/>
        <v>-3944.7505758726816</v>
      </c>
      <c r="H240">
        <f t="shared" si="38"/>
        <v>11229.83137773516</v>
      </c>
      <c r="I240">
        <f t="shared" si="39"/>
        <v>11902.52787764906</v>
      </c>
      <c r="J240" s="43">
        <f t="shared" si="40"/>
        <v>726.33248673678577</v>
      </c>
      <c r="K240">
        <f t="shared" si="41"/>
        <v>15.154769176135472</v>
      </c>
      <c r="L240">
        <f t="shared" si="42"/>
        <v>2.3119881118477594E-2</v>
      </c>
      <c r="M240" s="43">
        <f t="shared" si="43"/>
        <v>15.154822083041905</v>
      </c>
      <c r="N240" s="6">
        <f t="shared" si="44"/>
        <v>1.3217401124520799E-6</v>
      </c>
      <c r="O240" s="4">
        <f>SUM($N$54:N240)*0.1+$O$30</f>
        <v>-7.5906717325768332E-6</v>
      </c>
      <c r="P240" s="4">
        <f>SUM($O$235:O240)</f>
        <v>-4.752859526601226E-5</v>
      </c>
      <c r="Q240" s="6">
        <f t="shared" si="45"/>
        <v>-3.762701418642147E-6</v>
      </c>
      <c r="R240" s="4">
        <f>SUM($Q$54:Q240)*0.1+$O$8</f>
        <v>1.3576288706230972E-4</v>
      </c>
      <c r="S240" s="4">
        <f>SUM($R$235:R240)</f>
        <v>8.2018093314475439E-4</v>
      </c>
      <c r="T240">
        <f t="shared" si="46"/>
        <v>1.3597492342650981E-4</v>
      </c>
      <c r="U240">
        <f t="shared" si="47"/>
        <v>8.2155689423323594E-4</v>
      </c>
      <c r="X240" s="1"/>
    </row>
    <row r="241" spans="1:24" x14ac:dyDescent="0.3">
      <c r="A241" s="8"/>
      <c r="B241">
        <f t="shared" si="48"/>
        <v>18.699999999999996</v>
      </c>
      <c r="C241">
        <f t="shared" si="33"/>
        <v>-1396.6998684018731</v>
      </c>
      <c r="D241">
        <f t="shared" si="34"/>
        <v>-725.74654049904279</v>
      </c>
      <c r="E241">
        <f t="shared" si="35"/>
        <v>29.169165961926041</v>
      </c>
      <c r="F241">
        <f t="shared" si="36"/>
        <v>36287.327024952137</v>
      </c>
      <c r="G241">
        <f t="shared" si="37"/>
        <v>-3941.8336592764895</v>
      </c>
      <c r="H241">
        <f t="shared" si="38"/>
        <v>11290.180256110079</v>
      </c>
      <c r="I241">
        <f t="shared" si="39"/>
        <v>11958.520929147673</v>
      </c>
      <c r="J241" s="43">
        <f t="shared" si="40"/>
        <v>726.33248673678577</v>
      </c>
      <c r="K241">
        <f t="shared" si="41"/>
        <v>15.226061743533899</v>
      </c>
      <c r="L241">
        <f t="shared" si="42"/>
        <v>2.3119881118477594E-2</v>
      </c>
      <c r="M241" s="43">
        <f t="shared" si="43"/>
        <v>15.226114402716648</v>
      </c>
      <c r="N241" s="6">
        <f t="shared" si="44"/>
        <v>1.32076276151551E-6</v>
      </c>
      <c r="O241" s="4">
        <f>SUM($N$54:N241)*0.1+$O$30</f>
        <v>-7.4585954564252822E-6</v>
      </c>
      <c r="P241" s="4">
        <f>SUM($O$235:O241)</f>
        <v>-5.4987190722437538E-5</v>
      </c>
      <c r="Q241" s="6">
        <f t="shared" si="45"/>
        <v>-3.782922097175663E-6</v>
      </c>
      <c r="R241" s="4">
        <f>SUM($Q$54:Q241)*0.1+$O$8</f>
        <v>1.3538459485259215E-4</v>
      </c>
      <c r="S241" s="4">
        <f>SUM($R$235:R241)</f>
        <v>9.555655279973466E-4</v>
      </c>
      <c r="T241">
        <f t="shared" si="46"/>
        <v>1.3558989331651208E-4</v>
      </c>
      <c r="U241">
        <f t="shared" si="47"/>
        <v>9.5714631558628147E-4</v>
      </c>
      <c r="X241" s="1"/>
    </row>
    <row r="242" spans="1:24" x14ac:dyDescent="0.3">
      <c r="A242" s="8"/>
      <c r="B242">
        <f t="shared" si="48"/>
        <v>18.799999999999997</v>
      </c>
      <c r="C242">
        <f t="shared" si="33"/>
        <v>-1396.6998684018731</v>
      </c>
      <c r="D242">
        <f t="shared" si="34"/>
        <v>-725.74654049904279</v>
      </c>
      <c r="E242">
        <f t="shared" si="35"/>
        <v>29.169165961926041</v>
      </c>
      <c r="F242">
        <f t="shared" si="36"/>
        <v>36287.327024952137</v>
      </c>
      <c r="G242">
        <f t="shared" si="37"/>
        <v>-3938.9167426802969</v>
      </c>
      <c r="H242">
        <f t="shared" si="38"/>
        <v>11350.529134485001</v>
      </c>
      <c r="I242">
        <f t="shared" si="39"/>
        <v>12014.556868172875</v>
      </c>
      <c r="J242" s="43">
        <f t="shared" si="40"/>
        <v>726.33248673678577</v>
      </c>
      <c r="K242">
        <f t="shared" si="41"/>
        <v>15.297408917027154</v>
      </c>
      <c r="L242">
        <f t="shared" si="42"/>
        <v>2.3119881118477594E-2</v>
      </c>
      <c r="M242" s="43">
        <f t="shared" si="43"/>
        <v>15.297461330608117</v>
      </c>
      <c r="N242" s="6">
        <f t="shared" si="44"/>
        <v>1.3197854105789399E-6</v>
      </c>
      <c r="O242" s="4">
        <f>SUM($N$54:N242)*0.1+$O$30</f>
        <v>-7.3266169153673869E-6</v>
      </c>
      <c r="P242" s="4">
        <f>SUM($O$235:O242)</f>
        <v>-6.2313807637804925E-5</v>
      </c>
      <c r="Q242" s="6">
        <f t="shared" si="45"/>
        <v>-3.8031427757091795E-6</v>
      </c>
      <c r="R242" s="4">
        <f>SUM($Q$54:Q242)*0.1+$O$8</f>
        <v>1.3500428057502123E-4</v>
      </c>
      <c r="S242" s="4">
        <f>SUM($R$235:R242)</f>
        <v>1.0905698085723679E-3</v>
      </c>
      <c r="T242">
        <f t="shared" si="46"/>
        <v>1.3520294038593835E-4</v>
      </c>
      <c r="U242">
        <f t="shared" si="47"/>
        <v>1.0923486247493941E-3</v>
      </c>
      <c r="X242" s="1"/>
    </row>
    <row r="243" spans="1:24" x14ac:dyDescent="0.3">
      <c r="A243" s="8"/>
      <c r="B243">
        <f t="shared" si="48"/>
        <v>18.899999999999999</v>
      </c>
      <c r="C243">
        <f t="shared" si="33"/>
        <v>-1396.6998684018731</v>
      </c>
      <c r="D243">
        <f t="shared" si="34"/>
        <v>-725.74654049904279</v>
      </c>
      <c r="E243">
        <f t="shared" si="35"/>
        <v>29.169165961926041</v>
      </c>
      <c r="F243">
        <f t="shared" si="36"/>
        <v>36287.327024952137</v>
      </c>
      <c r="G243">
        <f t="shared" si="37"/>
        <v>-3935.9998260841039</v>
      </c>
      <c r="H243">
        <f t="shared" si="38"/>
        <v>11410.878012859921</v>
      </c>
      <c r="I243">
        <f t="shared" si="39"/>
        <v>12070.635097429798</v>
      </c>
      <c r="J243" s="43">
        <f t="shared" si="40"/>
        <v>726.33248673678577</v>
      </c>
      <c r="K243">
        <f t="shared" si="41"/>
        <v>15.368809936115793</v>
      </c>
      <c r="L243">
        <f t="shared" si="42"/>
        <v>2.3119881118477594E-2</v>
      </c>
      <c r="M243" s="43">
        <f t="shared" si="43"/>
        <v>15.368862106192518</v>
      </c>
      <c r="N243" s="6">
        <f t="shared" si="44"/>
        <v>1.3188080596423696E-6</v>
      </c>
      <c r="O243" s="4">
        <f>SUM($N$54:N243)*0.1+$O$30</f>
        <v>-7.1947361094031491E-6</v>
      </c>
      <c r="P243" s="4">
        <f>SUM($O$235:O243)</f>
        <v>-6.9508543747208079E-5</v>
      </c>
      <c r="Q243" s="6">
        <f t="shared" si="45"/>
        <v>-3.8233634542426956E-6</v>
      </c>
      <c r="R243" s="4">
        <f>SUM($Q$54:Q243)*0.1+$O$8</f>
        <v>1.3462194422959696E-4</v>
      </c>
      <c r="S243" s="4">
        <f>SUM($R$235:R243)</f>
        <v>1.2251917528019649E-3</v>
      </c>
      <c r="T243">
        <f t="shared" si="46"/>
        <v>1.3481406490363187E-4</v>
      </c>
      <c r="U243">
        <f t="shared" si="47"/>
        <v>1.22716187554365E-3</v>
      </c>
      <c r="X243" s="1"/>
    </row>
    <row r="244" spans="1:24" x14ac:dyDescent="0.3">
      <c r="A244" s="8"/>
      <c r="B244">
        <f t="shared" si="48"/>
        <v>19</v>
      </c>
      <c r="C244">
        <f t="shared" si="33"/>
        <v>-1396.6998684018731</v>
      </c>
      <c r="D244">
        <f t="shared" si="34"/>
        <v>-725.74654049904279</v>
      </c>
      <c r="E244">
        <f t="shared" si="35"/>
        <v>29.169165961926041</v>
      </c>
      <c r="F244">
        <f t="shared" si="36"/>
        <v>36287.327024952137</v>
      </c>
      <c r="G244">
        <f t="shared" si="37"/>
        <v>-3933.0829094879114</v>
      </c>
      <c r="H244">
        <f t="shared" si="38"/>
        <v>11471.226891234843</v>
      </c>
      <c r="I244">
        <f t="shared" si="39"/>
        <v>12126.755030225328</v>
      </c>
      <c r="J244" s="43">
        <f t="shared" si="40"/>
        <v>726.33248673678577</v>
      </c>
      <c r="K244">
        <f t="shared" si="41"/>
        <v>15.440264053798941</v>
      </c>
      <c r="L244">
        <f t="shared" si="42"/>
        <v>2.3119881118477594E-2</v>
      </c>
      <c r="M244" s="43">
        <f t="shared" si="43"/>
        <v>15.440315982444936</v>
      </c>
      <c r="N244" s="6">
        <f t="shared" si="44"/>
        <v>1.3178307087057992E-6</v>
      </c>
      <c r="O244" s="4">
        <f>SUM($N$54:N244)*0.1+$O$30</f>
        <v>-7.0629530385325704E-6</v>
      </c>
      <c r="P244" s="4">
        <f>SUM($O$235:O244)</f>
        <v>-7.6571496785740646E-5</v>
      </c>
      <c r="Q244" s="6">
        <f t="shared" si="45"/>
        <v>-3.8435841327762121E-6</v>
      </c>
      <c r="R244" s="4">
        <f>SUM($Q$54:Q244)*0.1+$O$8</f>
        <v>1.3423758581631933E-4</v>
      </c>
      <c r="S244" s="4">
        <f>SUM($R$235:R244)</f>
        <v>1.3594293386182841E-3</v>
      </c>
      <c r="T244">
        <f t="shared" si="46"/>
        <v>1.3442326715051308E-4</v>
      </c>
      <c r="U244">
        <f t="shared" si="47"/>
        <v>1.3615841218287447E-3</v>
      </c>
      <c r="X244" s="1"/>
    </row>
    <row r="245" spans="1:24" x14ac:dyDescent="0.3">
      <c r="A245" s="8"/>
      <c r="B245">
        <f t="shared" si="48"/>
        <v>19.100000000000001</v>
      </c>
      <c r="C245">
        <f t="shared" si="33"/>
        <v>-1396.6998684018731</v>
      </c>
      <c r="D245">
        <f t="shared" si="34"/>
        <v>-725.74654049904279</v>
      </c>
      <c r="E245">
        <f t="shared" si="35"/>
        <v>29.169165961926041</v>
      </c>
      <c r="F245">
        <f t="shared" si="36"/>
        <v>36287.327024952137</v>
      </c>
      <c r="G245">
        <f t="shared" si="37"/>
        <v>-3930.1659928917188</v>
      </c>
      <c r="H245">
        <f t="shared" si="38"/>
        <v>11531.575769609764</v>
      </c>
      <c r="I245">
        <f t="shared" si="39"/>
        <v>12182.916090244305</v>
      </c>
      <c r="J245" s="43">
        <f t="shared" si="40"/>
        <v>726.33248673678577</v>
      </c>
      <c r="K245">
        <f t="shared" si="41"/>
        <v>15.511770536289349</v>
      </c>
      <c r="L245">
        <f t="shared" si="42"/>
        <v>2.3119881118477594E-2</v>
      </c>
      <c r="M245" s="43">
        <f t="shared" si="43"/>
        <v>15.51182222555439</v>
      </c>
      <c r="N245" s="6">
        <f t="shared" si="44"/>
        <v>1.3168533577692291E-6</v>
      </c>
      <c r="O245" s="4">
        <f>SUM($N$54:N245)*0.1+$O$30</f>
        <v>-6.9312677027556474E-6</v>
      </c>
      <c r="P245" s="4">
        <f>SUM($O$235:O245)</f>
        <v>-8.3502764488496299E-5</v>
      </c>
      <c r="Q245" s="6">
        <f t="shared" si="45"/>
        <v>-3.8638048113097286E-6</v>
      </c>
      <c r="R245" s="4">
        <f>SUM($Q$54:Q245)*0.1+$O$8</f>
        <v>1.3385120533518835E-4</v>
      </c>
      <c r="S245" s="4">
        <f>SUM($R$235:R245)</f>
        <v>1.4932805439534726E-3</v>
      </c>
      <c r="T245">
        <f t="shared" si="46"/>
        <v>1.3403054741979538E-4</v>
      </c>
      <c r="U245">
        <f t="shared" si="47"/>
        <v>1.4956134175070778E-3</v>
      </c>
      <c r="X245" s="1"/>
    </row>
    <row r="246" spans="1:24" x14ac:dyDescent="0.3">
      <c r="A246" s="8"/>
      <c r="B246">
        <f t="shared" si="48"/>
        <v>19.200000000000003</v>
      </c>
      <c r="C246">
        <f t="shared" si="33"/>
        <v>-1396.6998684018731</v>
      </c>
      <c r="D246">
        <f t="shared" si="34"/>
        <v>-725.74654049904279</v>
      </c>
      <c r="E246">
        <f t="shared" si="35"/>
        <v>29.169165961926041</v>
      </c>
      <c r="F246">
        <f t="shared" si="36"/>
        <v>36287.327024952137</v>
      </c>
      <c r="G246">
        <f t="shared" si="37"/>
        <v>-3927.2490762955258</v>
      </c>
      <c r="H246">
        <f t="shared" si="38"/>
        <v>11591.924647984684</v>
      </c>
      <c r="I246">
        <f t="shared" si="39"/>
        <v>12239.117711331111</v>
      </c>
      <c r="J246" s="43">
        <f t="shared" si="40"/>
        <v>726.33248673678577</v>
      </c>
      <c r="K246">
        <f t="shared" si="41"/>
        <v>15.583328662735292</v>
      </c>
      <c r="L246">
        <f t="shared" si="42"/>
        <v>2.3119881118477594E-2</v>
      </c>
      <c r="M246" s="43">
        <f t="shared" si="43"/>
        <v>15.583380114645735</v>
      </c>
      <c r="N246" s="6">
        <f t="shared" si="44"/>
        <v>1.3158760068326588E-6</v>
      </c>
      <c r="O246" s="4">
        <f>SUM($N$54:N246)*0.1+$O$30</f>
        <v>-6.7996801020723818E-6</v>
      </c>
      <c r="P246" s="4">
        <f>SUM($O$235:O246)</f>
        <v>-9.0302444590568682E-5</v>
      </c>
      <c r="Q246" s="6">
        <f t="shared" si="45"/>
        <v>-3.884025489843245E-6</v>
      </c>
      <c r="R246" s="4">
        <f>SUM($Q$54:Q246)*0.1+$O$8</f>
        <v>1.3346280278620404E-4</v>
      </c>
      <c r="S246" s="4">
        <f>SUM($R$235:R246)</f>
        <v>1.6267433467396766E-3</v>
      </c>
      <c r="T246">
        <f t="shared" si="46"/>
        <v>1.3363590601720674E-4</v>
      </c>
      <c r="U246">
        <f t="shared" si="47"/>
        <v>1.6292478165278715E-3</v>
      </c>
      <c r="X246" s="1"/>
    </row>
    <row r="247" spans="1:24" x14ac:dyDescent="0.3">
      <c r="A247" s="8"/>
      <c r="B247">
        <f t="shared" si="48"/>
        <v>19.300000000000004</v>
      </c>
      <c r="C247">
        <f t="shared" ref="C247:C310" si="49">IF(B247&lt;$B$41,0,IF(AND($B$41&lt;=B247,B247&lt;$B$41+$G$8),$B$15,$B$15+$B$12))</f>
        <v>-1396.6998684018731</v>
      </c>
      <c r="D247">
        <f t="shared" ref="D247:D310" si="50">IF(B247&lt;$B$41,$B$13,IF(AND($B$41&lt;=B247,B247&lt;$B$41+$G$8),$B$13+$B$16,$B$13+$B$16+$B$10))</f>
        <v>-725.74654049904279</v>
      </c>
      <c r="E247">
        <f t="shared" ref="E247:E310" si="51">IF(B247&lt;$B$41,$B$14,IF(AND($B$41&lt;=B247,B247&lt;$B$41+$G$8),$B$14+$B$17,$B$14+$B$17+$B$11))</f>
        <v>29.169165961926041</v>
      </c>
      <c r="F247">
        <f t="shared" ref="F247:F310" si="52">IF(B247&lt;$B$41,-$G$6*$B$13,IF(AND($B$41&lt;=B247,B247&lt;$B$41+$G$8),-$G$6*$B$13,-$G$6*$B$13-$G$5*$B$10))</f>
        <v>36287.327024952137</v>
      </c>
      <c r="G247">
        <f t="shared" ref="G247:G310" si="53">IF(B247&lt;$B$41,$B$14*B247,IF(AND($B$41&lt;=B247,B247&lt;$B$41+$G$8),$B$14*B247-(-B247+$B$41)*$B$17,$B$14*B247-(-B247+$B$41)*$B$17-(-B247+$B$41+$G$8)*$B$11+$G$5*$B$12))</f>
        <v>-3924.3321596993333</v>
      </c>
      <c r="H247">
        <f t="shared" ref="H247:H310" si="54">IF(B247&lt;$B$41,-$B$13*B247,IF(AND($B$41&lt;=B247,B247&lt;=$B$41+$G$8),-$B$13*B247+(-B247+B234)*B209,-$B$13*B247+(-B247+$B$41)*$B$16+(-B247+$B$41+$G$8)*$B$10))</f>
        <v>11652.273526359606</v>
      </c>
      <c r="I247">
        <f t="shared" ref="I247:I310" si="55">SQRT(SUMSQ(H247,G247))</f>
        <v>12295.359337276457</v>
      </c>
      <c r="J247" s="43">
        <f t="shared" ref="J247:J310" si="56">SQRT(SUMSQ(D247:E247))</f>
        <v>726.33248673678577</v>
      </c>
      <c r="K247">
        <f t="shared" ref="K247:K310" si="57">32*I247/(PI()*$G$13^3)</f>
        <v>15.654937724949109</v>
      </c>
      <c r="L247">
        <f t="shared" ref="L247:L310" si="58">16*J247/(PI()*$G$13^4)</f>
        <v>2.3119881118477594E-2</v>
      </c>
      <c r="M247" s="43">
        <f t="shared" ref="M247:M310" si="59">SQRT(K247^2+3*L247^2)</f>
        <v>15.654988941508186</v>
      </c>
      <c r="N247" s="6">
        <f t="shared" ref="N247:N310" si="60">-G247/($G$15*$B$42)</f>
        <v>1.3148986558960886E-6</v>
      </c>
      <c r="O247" s="4">
        <f>SUM($N$54:N247)*0.1+$O$30</f>
        <v>-6.668190236482772E-6</v>
      </c>
      <c r="P247" s="4">
        <f>SUM($O$235:O247)</f>
        <v>-9.6970634827051456E-5</v>
      </c>
      <c r="Q247" s="6">
        <f t="shared" ref="Q247:Q310" si="61">-H247/($B$42*$G$15)</f>
        <v>-3.9042461683767615E-6</v>
      </c>
      <c r="R247" s="4">
        <f>SUM($Q$54:Q247)*0.1+$O$8</f>
        <v>1.3307237816936635E-4</v>
      </c>
      <c r="S247" s="4">
        <f>SUM($R$235:R247)</f>
        <v>1.759815724909043E-3</v>
      </c>
      <c r="T247">
        <f t="shared" ref="T247:T310" si="62">SQRT(SUMSQ(O247,R247))</f>
        <v>1.3323934326121836E-4</v>
      </c>
      <c r="U247">
        <f t="shared" ref="U247:U310" si="63">SQRT(S247^2+P247^2)</f>
        <v>1.7624853728913333E-3</v>
      </c>
      <c r="X247" s="1"/>
    </row>
    <row r="248" spans="1:24" x14ac:dyDescent="0.3">
      <c r="A248" s="8"/>
      <c r="B248">
        <f t="shared" ref="B248:B297" si="64">B247+0.1</f>
        <v>19.400000000000006</v>
      </c>
      <c r="C248">
        <f t="shared" si="49"/>
        <v>-1396.6998684018731</v>
      </c>
      <c r="D248">
        <f t="shared" si="50"/>
        <v>-725.74654049904279</v>
      </c>
      <c r="E248">
        <f t="shared" si="51"/>
        <v>29.169165961926041</v>
      </c>
      <c r="F248">
        <f t="shared" si="52"/>
        <v>36287.327024952137</v>
      </c>
      <c r="G248">
        <f t="shared" si="53"/>
        <v>-3921.4152431031407</v>
      </c>
      <c r="H248">
        <f t="shared" si="54"/>
        <v>11712.622404734526</v>
      </c>
      <c r="I248">
        <f t="shared" si="55"/>
        <v>12351.640421609221</v>
      </c>
      <c r="J248" s="43">
        <f t="shared" si="56"/>
        <v>726.33248673678577</v>
      </c>
      <c r="K248">
        <f t="shared" si="57"/>
        <v>15.72659702714216</v>
      </c>
      <c r="L248">
        <f t="shared" si="58"/>
        <v>2.3119881118477594E-2</v>
      </c>
      <c r="M248" s="43">
        <f t="shared" si="59"/>
        <v>15.726648010330281</v>
      </c>
      <c r="N248" s="6">
        <f t="shared" si="60"/>
        <v>1.3139213049595185E-6</v>
      </c>
      <c r="O248" s="4">
        <f>SUM($N$54:N248)*0.1+$O$30</f>
        <v>-6.5367981059868214E-6</v>
      </c>
      <c r="P248" s="4">
        <f>SUM($O$235:O248)</f>
        <v>-1.0350743293303828E-4</v>
      </c>
      <c r="Q248" s="6">
        <f t="shared" si="61"/>
        <v>-3.9244668469102772E-6</v>
      </c>
      <c r="R248" s="4">
        <f>SUM($Q$54:Q248)*0.1+$O$8</f>
        <v>1.3267993148467533E-4</v>
      </c>
      <c r="S248" s="4">
        <f>SUM($R$235:R248)</f>
        <v>1.8924956563937184E-3</v>
      </c>
      <c r="T248">
        <f t="shared" si="62"/>
        <v>1.328408594832801E-4</v>
      </c>
      <c r="U248">
        <f t="shared" si="63"/>
        <v>1.8953241406528536E-3</v>
      </c>
      <c r="X248" s="1"/>
    </row>
    <row r="249" spans="1:24" x14ac:dyDescent="0.3">
      <c r="A249" s="8"/>
      <c r="B249">
        <f t="shared" si="64"/>
        <v>19.500000000000007</v>
      </c>
      <c r="C249">
        <f t="shared" si="49"/>
        <v>-1396.6998684018731</v>
      </c>
      <c r="D249">
        <f t="shared" si="50"/>
        <v>-725.74654049904279</v>
      </c>
      <c r="E249">
        <f t="shared" si="51"/>
        <v>29.169165961926041</v>
      </c>
      <c r="F249">
        <f t="shared" si="52"/>
        <v>36287.327024952137</v>
      </c>
      <c r="G249">
        <f t="shared" si="53"/>
        <v>-3918.4983265069477</v>
      </c>
      <c r="H249">
        <f t="shared" si="54"/>
        <v>11772.971283109448</v>
      </c>
      <c r="I249">
        <f t="shared" si="55"/>
        <v>12407.960427393273</v>
      </c>
      <c r="J249" s="43">
        <f t="shared" si="56"/>
        <v>726.33248673678577</v>
      </c>
      <c r="K249">
        <f t="shared" si="57"/>
        <v>15.798305885666126</v>
      </c>
      <c r="L249">
        <f t="shared" si="58"/>
        <v>2.3119881118477594E-2</v>
      </c>
      <c r="M249" s="43">
        <f t="shared" si="59"/>
        <v>15.798356637441179</v>
      </c>
      <c r="N249" s="6">
        <f t="shared" si="60"/>
        <v>1.3129439540229482E-6</v>
      </c>
      <c r="O249" s="4">
        <f>SUM($N$54:N249)*0.1+$O$30</f>
        <v>-6.4055037105845265E-6</v>
      </c>
      <c r="P249" s="4">
        <f>SUM($O$235:O249)</f>
        <v>-1.0991293664362281E-4</v>
      </c>
      <c r="Q249" s="6">
        <f t="shared" si="61"/>
        <v>-3.9446875254437937E-6</v>
      </c>
      <c r="R249" s="4">
        <f>SUM($Q$54:Q249)*0.1+$O$8</f>
        <v>1.3228546273213096E-4</v>
      </c>
      <c r="S249" s="4">
        <f>SUM($R$235:R249)</f>
        <v>2.0247811191258492E-3</v>
      </c>
      <c r="T249">
        <f t="shared" si="62"/>
        <v>1.3244045502806278E-4</v>
      </c>
      <c r="U249">
        <f t="shared" si="63"/>
        <v>2.0277621739272461E-3</v>
      </c>
      <c r="X249" s="1"/>
    </row>
    <row r="250" spans="1:24" x14ac:dyDescent="0.3">
      <c r="A250" s="8"/>
      <c r="B250">
        <f t="shared" si="64"/>
        <v>19.600000000000009</v>
      </c>
      <c r="C250">
        <f t="shared" si="49"/>
        <v>-1396.6998684018731</v>
      </c>
      <c r="D250">
        <f t="shared" si="50"/>
        <v>-725.74654049904279</v>
      </c>
      <c r="E250">
        <f t="shared" si="51"/>
        <v>29.169165961926041</v>
      </c>
      <c r="F250">
        <f t="shared" si="52"/>
        <v>36287.327024952137</v>
      </c>
      <c r="G250">
        <f t="shared" si="53"/>
        <v>-3915.5814099107552</v>
      </c>
      <c r="H250">
        <f t="shared" si="54"/>
        <v>11833.320161484369</v>
      </c>
      <c r="I250">
        <f t="shared" si="55"/>
        <v>12464.318827029063</v>
      </c>
      <c r="J250" s="43">
        <f t="shared" si="56"/>
        <v>726.33248673678577</v>
      </c>
      <c r="K250">
        <f t="shared" si="57"/>
        <v>15.870063628760402</v>
      </c>
      <c r="L250">
        <f t="shared" si="58"/>
        <v>2.3119881118477594E-2</v>
      </c>
      <c r="M250" s="43">
        <f t="shared" si="59"/>
        <v>15.870114151058038</v>
      </c>
      <c r="N250" s="6">
        <f t="shared" si="60"/>
        <v>1.3119666030863781E-6</v>
      </c>
      <c r="O250" s="4">
        <f>SUM($N$54:N250)*0.1+$O$30</f>
        <v>-6.274307050275889E-6</v>
      </c>
      <c r="P250" s="4">
        <f>SUM($O$235:O250)</f>
        <v>-1.161872436938987E-4</v>
      </c>
      <c r="Q250" s="6">
        <f t="shared" si="61"/>
        <v>-3.9649082039773102E-6</v>
      </c>
      <c r="R250" s="4">
        <f>SUM($Q$54:Q250)*0.1+$O$8</f>
        <v>1.3188897191173323E-4</v>
      </c>
      <c r="S250" s="4">
        <f>SUM($R$235:R250)</f>
        <v>2.1566700910375823E-3</v>
      </c>
      <c r="T250">
        <f t="shared" si="62"/>
        <v>1.3203813025370776E-4</v>
      </c>
      <c r="U250">
        <f t="shared" si="63"/>
        <v>2.1597975268930277E-3</v>
      </c>
      <c r="X250" s="1"/>
    </row>
    <row r="251" spans="1:24" x14ac:dyDescent="0.3">
      <c r="A251" s="8"/>
      <c r="B251">
        <f t="shared" si="64"/>
        <v>19.70000000000001</v>
      </c>
      <c r="C251">
        <f t="shared" si="49"/>
        <v>-1396.6998684018731</v>
      </c>
      <c r="D251">
        <f t="shared" si="50"/>
        <v>-725.74654049904279</v>
      </c>
      <c r="E251">
        <f t="shared" si="51"/>
        <v>29.169165961926041</v>
      </c>
      <c r="F251">
        <f t="shared" si="52"/>
        <v>36287.327024952137</v>
      </c>
      <c r="G251">
        <f t="shared" si="53"/>
        <v>-3912.6644933145626</v>
      </c>
      <c r="H251">
        <f t="shared" si="54"/>
        <v>11893.669039859291</v>
      </c>
      <c r="I251">
        <f t="shared" si="55"/>
        <v>12520.715102059943</v>
      </c>
      <c r="J251" s="43">
        <f t="shared" si="56"/>
        <v>726.33248673678577</v>
      </c>
      <c r="K251">
        <f t="shared" si="57"/>
        <v>15.94186959630548</v>
      </c>
      <c r="L251">
        <f t="shared" si="58"/>
        <v>2.3119881118477594E-2</v>
      </c>
      <c r="M251" s="43">
        <f t="shared" si="59"/>
        <v>15.941919891039406</v>
      </c>
      <c r="N251" s="6">
        <f t="shared" si="60"/>
        <v>1.3109892521498077E-6</v>
      </c>
      <c r="O251" s="4">
        <f>SUM($N$54:N251)*0.1+$O$30</f>
        <v>-6.1432081250609072E-6</v>
      </c>
      <c r="P251" s="4">
        <f>SUM($O$235:O251)</f>
        <v>-1.2233045181895961E-4</v>
      </c>
      <c r="Q251" s="6">
        <f t="shared" si="61"/>
        <v>-3.9851288825108275E-6</v>
      </c>
      <c r="R251" s="4">
        <f>SUM($Q$54:Q251)*0.1+$O$8</f>
        <v>1.3149045902348215E-4</v>
      </c>
      <c r="S251" s="4">
        <f>SUM($R$235:R251)</f>
        <v>2.2881605500610644E-3</v>
      </c>
      <c r="T251">
        <f t="shared" si="62"/>
        <v>1.3163388553208422E-4</v>
      </c>
      <c r="U251">
        <f t="shared" si="63"/>
        <v>2.2914282537967413E-3</v>
      </c>
      <c r="X251" s="1"/>
    </row>
    <row r="252" spans="1:24" x14ac:dyDescent="0.3">
      <c r="A252" s="8"/>
      <c r="B252">
        <f t="shared" si="64"/>
        <v>19.800000000000011</v>
      </c>
      <c r="C252">
        <f t="shared" si="49"/>
        <v>-1396.6998684018731</v>
      </c>
      <c r="D252">
        <f t="shared" si="50"/>
        <v>-725.74654049904279</v>
      </c>
      <c r="E252">
        <f t="shared" si="51"/>
        <v>29.169165961926041</v>
      </c>
      <c r="F252">
        <f t="shared" si="52"/>
        <v>36287.327024952137</v>
      </c>
      <c r="G252">
        <f t="shared" si="53"/>
        <v>-3909.7475767183701</v>
      </c>
      <c r="H252">
        <f t="shared" si="54"/>
        <v>11954.017918234211</v>
      </c>
      <c r="I252">
        <f t="shared" si="55"/>
        <v>12577.148742983036</v>
      </c>
      <c r="J252" s="43">
        <f t="shared" si="56"/>
        <v>726.33248673678577</v>
      </c>
      <c r="K252">
        <f t="shared" si="57"/>
        <v>16.013723139582147</v>
      </c>
      <c r="L252">
        <f t="shared" si="58"/>
        <v>2.3119881118477594E-2</v>
      </c>
      <c r="M252" s="43">
        <f t="shared" si="59"/>
        <v>16.013773208644412</v>
      </c>
      <c r="N252" s="6">
        <f t="shared" si="60"/>
        <v>1.3100119012132376E-6</v>
      </c>
      <c r="O252" s="4">
        <f>SUM($N$54:N252)*0.1+$O$30</f>
        <v>-6.0122069349395829E-6</v>
      </c>
      <c r="P252" s="4">
        <f>SUM($O$235:O252)</f>
        <v>-1.2834265875389918E-4</v>
      </c>
      <c r="Q252" s="6">
        <f t="shared" si="61"/>
        <v>-4.0053495610443431E-6</v>
      </c>
      <c r="R252" s="4">
        <f>SUM($Q$54:Q252)*0.1+$O$8</f>
        <v>1.3108992406737772E-4</v>
      </c>
      <c r="S252" s="4">
        <f>SUM($R$235:R252)</f>
        <v>2.4192504741284422E-3</v>
      </c>
      <c r="T252">
        <f t="shared" si="62"/>
        <v>1.312277212490539E-4</v>
      </c>
      <c r="U252">
        <f t="shared" si="63"/>
        <v>2.4226524089573215E-3</v>
      </c>
      <c r="X252" s="1"/>
    </row>
    <row r="253" spans="1:24" x14ac:dyDescent="0.3">
      <c r="A253" s="8"/>
      <c r="B253">
        <f t="shared" si="64"/>
        <v>19.900000000000013</v>
      </c>
      <c r="C253">
        <f t="shared" si="49"/>
        <v>-1396.6998684018731</v>
      </c>
      <c r="D253">
        <f t="shared" si="50"/>
        <v>-725.74654049904279</v>
      </c>
      <c r="E253">
        <f t="shared" si="51"/>
        <v>29.169165961926041</v>
      </c>
      <c r="F253">
        <f t="shared" si="52"/>
        <v>36287.327024952137</v>
      </c>
      <c r="G253">
        <f t="shared" si="53"/>
        <v>-3906.8306601221771</v>
      </c>
      <c r="H253">
        <f t="shared" si="54"/>
        <v>12014.366796609133</v>
      </c>
      <c r="I253">
        <f t="shared" si="55"/>
        <v>12633.619249064564</v>
      </c>
      <c r="J253" s="43">
        <f t="shared" si="56"/>
        <v>726.33248673678577</v>
      </c>
      <c r="K253">
        <f t="shared" si="57"/>
        <v>16.085623621036355</v>
      </c>
      <c r="L253">
        <f t="shared" si="58"/>
        <v>2.3119881118477594E-2</v>
      </c>
      <c r="M253" s="43">
        <f t="shared" si="59"/>
        <v>16.085673466297628</v>
      </c>
      <c r="N253" s="6">
        <f t="shared" si="60"/>
        <v>1.3090345502766673E-6</v>
      </c>
      <c r="O253" s="4">
        <f>SUM($N$54:N253)*0.1+$O$30</f>
        <v>-5.881303479911916E-6</v>
      </c>
      <c r="P253" s="4">
        <f>SUM($O$235:O253)</f>
        <v>-1.342239622338111E-4</v>
      </c>
      <c r="Q253" s="6">
        <f t="shared" si="61"/>
        <v>-4.0255702395778596E-6</v>
      </c>
      <c r="R253" s="4">
        <f>SUM($Q$54:Q253)*0.1+$O$8</f>
        <v>1.3068736704341993E-4</v>
      </c>
      <c r="S253" s="4">
        <f>SUM($R$235:R253)</f>
        <v>2.5499378411718621E-3</v>
      </c>
      <c r="T253">
        <f t="shared" si="62"/>
        <v>1.3081963780474392E-4</v>
      </c>
      <c r="U253">
        <f t="shared" si="63"/>
        <v>2.5534680467705017E-3</v>
      </c>
      <c r="X253" s="1"/>
    </row>
    <row r="254" spans="1:24" x14ac:dyDescent="0.3">
      <c r="A254" s="8"/>
      <c r="B254">
        <f t="shared" si="64"/>
        <v>20.000000000000014</v>
      </c>
      <c r="C254">
        <f t="shared" si="49"/>
        <v>-1396.6998684018731</v>
      </c>
      <c r="D254">
        <f t="shared" si="50"/>
        <v>-725.74654049904279</v>
      </c>
      <c r="E254">
        <f t="shared" si="51"/>
        <v>29.169165961926041</v>
      </c>
      <c r="F254">
        <f t="shared" si="52"/>
        <v>36287.327024952137</v>
      </c>
      <c r="G254">
        <f t="shared" si="53"/>
        <v>-3903.9137435259845</v>
      </c>
      <c r="H254">
        <f t="shared" si="54"/>
        <v>12074.715674984054</v>
      </c>
      <c r="I254">
        <f t="shared" si="55"/>
        <v>12690.126128159511</v>
      </c>
      <c r="J254" s="43">
        <f t="shared" si="56"/>
        <v>726.33248673678577</v>
      </c>
      <c r="K254">
        <f t="shared" si="57"/>
        <v>16.157570414049609</v>
      </c>
      <c r="L254">
        <f t="shared" si="58"/>
        <v>2.3119881118477594E-2</v>
      </c>
      <c r="M254" s="43">
        <f t="shared" si="59"/>
        <v>16.157620037359465</v>
      </c>
      <c r="N254" s="6">
        <f t="shared" si="60"/>
        <v>1.3080571993400972E-6</v>
      </c>
      <c r="O254" s="4">
        <f>SUM($N$54:N254)*0.1+$O$30</f>
        <v>-5.7504977599779066E-6</v>
      </c>
      <c r="P254" s="4">
        <f>SUM($O$235:O254)</f>
        <v>-1.39974459993789E-4</v>
      </c>
      <c r="Q254" s="6">
        <f t="shared" si="61"/>
        <v>-4.0457909181113761E-6</v>
      </c>
      <c r="R254" s="4">
        <f>SUM($Q$54:Q254)*0.1+$O$8</f>
        <v>1.3028278795160878E-4</v>
      </c>
      <c r="S254" s="4">
        <f>SUM($R$235:R254)</f>
        <v>2.6802206291234709E-3</v>
      </c>
      <c r="T254">
        <f t="shared" si="62"/>
        <v>1.3040963561382788E-4</v>
      </c>
      <c r="U254">
        <f t="shared" si="63"/>
        <v>2.68387322171327E-3</v>
      </c>
      <c r="X254" s="1"/>
    </row>
    <row r="255" spans="1:24" x14ac:dyDescent="0.3">
      <c r="A255" s="8"/>
      <c r="B255">
        <f t="shared" si="64"/>
        <v>20.100000000000016</v>
      </c>
      <c r="C255">
        <f t="shared" si="49"/>
        <v>-1396.6998684018731</v>
      </c>
      <c r="D255">
        <f t="shared" si="50"/>
        <v>-725.74654049904279</v>
      </c>
      <c r="E255">
        <f t="shared" si="51"/>
        <v>29.169165961926041</v>
      </c>
      <c r="F255">
        <f t="shared" si="52"/>
        <v>36287.327024952137</v>
      </c>
      <c r="G255">
        <f t="shared" si="53"/>
        <v>-3900.996826929792</v>
      </c>
      <c r="H255">
        <f t="shared" si="54"/>
        <v>12135.064553358974</v>
      </c>
      <c r="I255">
        <f t="shared" si="55"/>
        <v>12746.668896535508</v>
      </c>
      <c r="J255" s="43">
        <f t="shared" si="56"/>
        <v>726.33248673678577</v>
      </c>
      <c r="K255">
        <f t="shared" si="57"/>
        <v>16.229562902714729</v>
      </c>
      <c r="L255">
        <f t="shared" si="58"/>
        <v>2.3119881118477594E-2</v>
      </c>
      <c r="M255" s="43">
        <f t="shared" si="59"/>
        <v>16.229612305901917</v>
      </c>
      <c r="N255" s="6">
        <f t="shared" si="60"/>
        <v>1.307079848403527E-6</v>
      </c>
      <c r="O255" s="4">
        <f>SUM($N$54:N255)*0.1+$O$30</f>
        <v>-5.6197897751375546E-6</v>
      </c>
      <c r="P255" s="4">
        <f>SUM($O$235:O255)</f>
        <v>-1.4559424976892655E-4</v>
      </c>
      <c r="Q255" s="6">
        <f t="shared" si="61"/>
        <v>-4.0660115966448926E-6</v>
      </c>
      <c r="R255" s="4">
        <f>SUM($Q$54:Q255)*0.1+$O$8</f>
        <v>1.2987618679194429E-4</v>
      </c>
      <c r="S255" s="4">
        <f>SUM($R$235:R255)</f>
        <v>2.8100968159154153E-3</v>
      </c>
      <c r="T255">
        <f t="shared" si="62"/>
        <v>1.2999771510581541E-4</v>
      </c>
      <c r="U255">
        <f t="shared" si="63"/>
        <v>2.8138659883483672E-3</v>
      </c>
      <c r="X255" s="1"/>
    </row>
    <row r="256" spans="1:24" x14ac:dyDescent="0.3">
      <c r="A256" s="8"/>
      <c r="B256">
        <f t="shared" si="64"/>
        <v>20.200000000000017</v>
      </c>
      <c r="C256">
        <f t="shared" si="49"/>
        <v>-1396.6998684018731</v>
      </c>
      <c r="D256">
        <f t="shared" si="50"/>
        <v>-725.74654049904279</v>
      </c>
      <c r="E256">
        <f t="shared" si="51"/>
        <v>29.169165961926041</v>
      </c>
      <c r="F256">
        <f t="shared" si="52"/>
        <v>36287.327024952137</v>
      </c>
      <c r="G256">
        <f t="shared" si="53"/>
        <v>-3898.0799103335994</v>
      </c>
      <c r="H256">
        <f t="shared" si="54"/>
        <v>12195.413431733896</v>
      </c>
      <c r="I256">
        <f t="shared" si="55"/>
        <v>12803.247078700853</v>
      </c>
      <c r="J256" s="43">
        <f t="shared" si="56"/>
        <v>726.33248673678577</v>
      </c>
      <c r="K256">
        <f t="shared" si="57"/>
        <v>16.301600481616877</v>
      </c>
      <c r="L256">
        <f t="shared" si="58"/>
        <v>2.3119881118477594E-2</v>
      </c>
      <c r="M256" s="43">
        <f t="shared" si="59"/>
        <v>16.301649666489599</v>
      </c>
      <c r="N256" s="6">
        <f t="shared" si="60"/>
        <v>1.3061024974669569E-6</v>
      </c>
      <c r="O256" s="4">
        <f>SUM($N$54:N256)*0.1+$O$30</f>
        <v>-5.4891795253908583E-6</v>
      </c>
      <c r="P256" s="4">
        <f>SUM($O$235:O256)</f>
        <v>-1.510834292943174E-4</v>
      </c>
      <c r="Q256" s="6">
        <f t="shared" si="61"/>
        <v>-4.0862322751784091E-6</v>
      </c>
      <c r="R256" s="4">
        <f>SUM($Q$54:Q256)*0.1+$O$8</f>
        <v>1.2946756356442646E-4</v>
      </c>
      <c r="S256" s="4">
        <f>SUM($R$235:R256)</f>
        <v>2.9395643794798416E-3</v>
      </c>
      <c r="T256">
        <f t="shared" si="62"/>
        <v>1.2958387672535029E-4</v>
      </c>
      <c r="U256">
        <f t="shared" si="63"/>
        <v>2.9434444013288303E-3</v>
      </c>
      <c r="X256" s="1"/>
    </row>
    <row r="257" spans="1:24" x14ac:dyDescent="0.3">
      <c r="A257" s="8"/>
      <c r="B257">
        <f t="shared" si="64"/>
        <v>20.300000000000018</v>
      </c>
      <c r="C257">
        <f t="shared" si="49"/>
        <v>-1396.6998684018731</v>
      </c>
      <c r="D257">
        <f t="shared" si="50"/>
        <v>-725.74654049904279</v>
      </c>
      <c r="E257">
        <f t="shared" si="51"/>
        <v>29.169165961926041</v>
      </c>
      <c r="F257">
        <f t="shared" si="52"/>
        <v>36287.327024952137</v>
      </c>
      <c r="G257">
        <f t="shared" si="53"/>
        <v>-3895.1629937374064</v>
      </c>
      <c r="H257">
        <f t="shared" si="54"/>
        <v>12255.762310108816</v>
      </c>
      <c r="I257">
        <f t="shared" si="55"/>
        <v>12859.860207236514</v>
      </c>
      <c r="J257" s="43">
        <f t="shared" si="56"/>
        <v>726.33248673678577</v>
      </c>
      <c r="K257">
        <f t="shared" si="57"/>
        <v>16.373682555619656</v>
      </c>
      <c r="L257">
        <f t="shared" si="58"/>
        <v>2.3119881118477594E-2</v>
      </c>
      <c r="M257" s="43">
        <f t="shared" si="59"/>
        <v>16.373731523965827</v>
      </c>
      <c r="N257" s="6">
        <f t="shared" si="60"/>
        <v>1.3051251465303866E-6</v>
      </c>
      <c r="O257" s="4">
        <f>SUM($N$54:N257)*0.1+$O$30</f>
        <v>-5.3586670107378195E-6</v>
      </c>
      <c r="P257" s="4">
        <f>SUM($O$235:O257)</f>
        <v>-1.564420963050552E-4</v>
      </c>
      <c r="Q257" s="6">
        <f t="shared" si="61"/>
        <v>-4.1064529537119247E-6</v>
      </c>
      <c r="R257" s="4">
        <f>SUM($Q$54:Q257)*0.1+$O$8</f>
        <v>1.2905691826905526E-4</v>
      </c>
      <c r="S257" s="4">
        <f>SUM($R$235:R257)</f>
        <v>3.0686212977488968E-3</v>
      </c>
      <c r="T257">
        <f t="shared" si="62"/>
        <v>1.2916812093251794E-4</v>
      </c>
      <c r="U257">
        <f t="shared" si="63"/>
        <v>3.0726065154025894E-3</v>
      </c>
      <c r="X257" s="1"/>
    </row>
    <row r="258" spans="1:24" x14ac:dyDescent="0.3">
      <c r="A258" s="8"/>
      <c r="B258">
        <f t="shared" si="64"/>
        <v>20.40000000000002</v>
      </c>
      <c r="C258">
        <f t="shared" si="49"/>
        <v>-1396.6998684018731</v>
      </c>
      <c r="D258">
        <f t="shared" si="50"/>
        <v>-725.74654049904279</v>
      </c>
      <c r="E258">
        <f t="shared" si="51"/>
        <v>29.169165961926041</v>
      </c>
      <c r="F258">
        <f t="shared" si="52"/>
        <v>36287.327024952137</v>
      </c>
      <c r="G258">
        <f t="shared" si="53"/>
        <v>-3892.2460771412138</v>
      </c>
      <c r="H258">
        <f t="shared" si="54"/>
        <v>12316.111188483737</v>
      </c>
      <c r="I258">
        <f t="shared" si="55"/>
        <v>12916.507822632071</v>
      </c>
      <c r="J258" s="43">
        <f t="shared" si="56"/>
        <v>726.33248673678577</v>
      </c>
      <c r="K258">
        <f t="shared" si="57"/>
        <v>16.445808539656227</v>
      </c>
      <c r="L258">
        <f t="shared" si="58"/>
        <v>2.3119881118477594E-2</v>
      </c>
      <c r="M258" s="43">
        <f t="shared" si="59"/>
        <v>16.445857293243748</v>
      </c>
      <c r="N258" s="6">
        <f t="shared" si="60"/>
        <v>1.3041477955938162E-6</v>
      </c>
      <c r="O258" s="4">
        <f>SUM($N$54:N258)*0.1+$O$30</f>
        <v>-5.2282522311784398E-6</v>
      </c>
      <c r="P258" s="4">
        <f>SUM($O$235:O258)</f>
        <v>-1.6167034853623364E-4</v>
      </c>
      <c r="Q258" s="6">
        <f t="shared" si="61"/>
        <v>-4.1266736322454412E-6</v>
      </c>
      <c r="R258" s="4">
        <f>SUM($Q$54:Q258)*0.1+$O$8</f>
        <v>1.2864425090583072E-4</v>
      </c>
      <c r="S258" s="4">
        <f>SUM($R$235:R258)</f>
        <v>3.1972655486547275E-3</v>
      </c>
      <c r="T258">
        <f t="shared" si="62"/>
        <v>1.2875044820316218E-4</v>
      </c>
      <c r="U258">
        <f t="shared" si="63"/>
        <v>3.2013503854171044E-3</v>
      </c>
      <c r="X258" s="1"/>
    </row>
    <row r="259" spans="1:24" x14ac:dyDescent="0.3">
      <c r="A259" s="8"/>
      <c r="B259">
        <f t="shared" si="64"/>
        <v>20.500000000000021</v>
      </c>
      <c r="C259">
        <f t="shared" si="49"/>
        <v>-1396.6998684018731</v>
      </c>
      <c r="D259">
        <f t="shared" si="50"/>
        <v>-725.74654049904279</v>
      </c>
      <c r="E259">
        <f t="shared" si="51"/>
        <v>29.169165961926041</v>
      </c>
      <c r="F259">
        <f t="shared" si="52"/>
        <v>36287.327024952137</v>
      </c>
      <c r="G259">
        <f t="shared" si="53"/>
        <v>-3889.3291605450213</v>
      </c>
      <c r="H259">
        <f t="shared" si="54"/>
        <v>12376.460066858657</v>
      </c>
      <c r="I259">
        <f t="shared" si="55"/>
        <v>12973.189473125445</v>
      </c>
      <c r="J259" s="43">
        <f t="shared" si="56"/>
        <v>726.33248673678577</v>
      </c>
      <c r="K259">
        <f t="shared" si="57"/>
        <v>16.517977858525249</v>
      </c>
      <c r="L259">
        <f t="shared" si="58"/>
        <v>2.3119881118477594E-2</v>
      </c>
      <c r="M259" s="43">
        <f t="shared" si="59"/>
        <v>16.518026399102261</v>
      </c>
      <c r="N259" s="6">
        <f t="shared" si="60"/>
        <v>1.3031704446572461E-6</v>
      </c>
      <c r="O259" s="4">
        <f>SUM($N$54:N259)*0.1+$O$30</f>
        <v>-5.0979351867127158E-6</v>
      </c>
      <c r="P259" s="4">
        <f>SUM($O$235:O259)</f>
        <v>-1.6676828372294634E-4</v>
      </c>
      <c r="Q259" s="6">
        <f t="shared" si="61"/>
        <v>-4.1468943107789577E-6</v>
      </c>
      <c r="R259" s="4">
        <f>SUM($Q$54:Q259)*0.1+$O$8</f>
        <v>1.2822956147475281E-4</v>
      </c>
      <c r="S259" s="4">
        <f>SUM($R$235:R259)</f>
        <v>3.3254951101294801E-3</v>
      </c>
      <c r="T259">
        <f t="shared" si="62"/>
        <v>1.2833085902921141E-4</v>
      </c>
      <c r="U259">
        <f t="shared" si="63"/>
        <v>3.3296740663240568E-3</v>
      </c>
      <c r="X259" s="1"/>
    </row>
    <row r="260" spans="1:24" x14ac:dyDescent="0.3">
      <c r="A260" s="8"/>
      <c r="B260">
        <f t="shared" si="64"/>
        <v>20.600000000000023</v>
      </c>
      <c r="C260">
        <f t="shared" si="49"/>
        <v>-1396.6998684018731</v>
      </c>
      <c r="D260">
        <f t="shared" si="50"/>
        <v>-725.74654049904279</v>
      </c>
      <c r="E260">
        <f t="shared" si="51"/>
        <v>29.169165961926041</v>
      </c>
      <c r="F260">
        <f t="shared" si="52"/>
        <v>36287.327024952137</v>
      </c>
      <c r="G260">
        <f t="shared" si="53"/>
        <v>-3886.4122439488283</v>
      </c>
      <c r="H260">
        <f t="shared" si="54"/>
        <v>12436.808945233581</v>
      </c>
      <c r="I260">
        <f t="shared" si="55"/>
        <v>13029.904714546356</v>
      </c>
      <c r="J260" s="43">
        <f t="shared" si="56"/>
        <v>726.33248673678577</v>
      </c>
      <c r="K260">
        <f t="shared" si="57"/>
        <v>16.590189946691552</v>
      </c>
      <c r="L260">
        <f t="shared" si="58"/>
        <v>2.3119881118477594E-2</v>
      </c>
      <c r="M260" s="43">
        <f t="shared" si="59"/>
        <v>16.590238275986703</v>
      </c>
      <c r="N260" s="6">
        <f t="shared" si="60"/>
        <v>1.3021930937206758E-6</v>
      </c>
      <c r="O260" s="4">
        <f>SUM($N$54:N260)*0.1+$O$30</f>
        <v>-4.9677158773406476E-6</v>
      </c>
      <c r="P260" s="4">
        <f>SUM($O$235:O260)</f>
        <v>-1.7173599960028699E-4</v>
      </c>
      <c r="Q260" s="6">
        <f t="shared" si="61"/>
        <v>-4.1671149893124742E-6</v>
      </c>
      <c r="R260" s="4">
        <f>SUM($Q$54:Q260)*0.1+$O$8</f>
        <v>1.2781284997582157E-4</v>
      </c>
      <c r="S260" s="4">
        <f>SUM($R$235:R260)</f>
        <v>3.4533079601053018E-3</v>
      </c>
      <c r="T260">
        <f t="shared" si="62"/>
        <v>1.2790935391901505E-4</v>
      </c>
      <c r="U260">
        <f t="shared" si="63"/>
        <v>3.4575756131840921E-3</v>
      </c>
      <c r="X260" s="1"/>
    </row>
    <row r="261" spans="1:24" x14ac:dyDescent="0.3">
      <c r="A261" s="8"/>
      <c r="B261">
        <f t="shared" si="64"/>
        <v>20.700000000000024</v>
      </c>
      <c r="C261">
        <f t="shared" si="49"/>
        <v>-1396.6998684018731</v>
      </c>
      <c r="D261">
        <f t="shared" si="50"/>
        <v>-725.74654049904279</v>
      </c>
      <c r="E261">
        <f t="shared" si="51"/>
        <v>29.169165961926041</v>
      </c>
      <c r="F261">
        <f t="shared" si="52"/>
        <v>36287.327024952137</v>
      </c>
      <c r="G261">
        <f t="shared" si="53"/>
        <v>-3883.4953273526357</v>
      </c>
      <c r="H261">
        <f t="shared" si="54"/>
        <v>12497.157823608501</v>
      </c>
      <c r="I261">
        <f t="shared" si="55"/>
        <v>13086.653110163381</v>
      </c>
      <c r="J261" s="43">
        <f t="shared" si="56"/>
        <v>726.33248673678577</v>
      </c>
      <c r="K261">
        <f t="shared" si="57"/>
        <v>16.662444248091425</v>
      </c>
      <c r="L261">
        <f t="shared" si="58"/>
        <v>2.3119881118477594E-2</v>
      </c>
      <c r="M261" s="43">
        <f t="shared" si="59"/>
        <v>16.662492367814121</v>
      </c>
      <c r="N261" s="6">
        <f t="shared" si="60"/>
        <v>1.3012157427841057E-6</v>
      </c>
      <c r="O261" s="4">
        <f>SUM($N$54:N261)*0.1+$O$30</f>
        <v>-4.8375943030622352E-6</v>
      </c>
      <c r="P261" s="4">
        <f>SUM($O$235:O261)</f>
        <v>-1.7657359390334923E-4</v>
      </c>
      <c r="Q261" s="6">
        <f t="shared" si="61"/>
        <v>-4.1873356678459907E-6</v>
      </c>
      <c r="R261" s="4">
        <f>SUM($Q$54:Q261)*0.1+$O$8</f>
        <v>1.2739411640903697E-4</v>
      </c>
      <c r="S261" s="4">
        <f>SUM($R$235:R261)</f>
        <v>3.5807020765143385E-3</v>
      </c>
      <c r="T261">
        <f t="shared" si="62"/>
        <v>1.2748593339769013E-4</v>
      </c>
      <c r="U261">
        <f t="shared" si="63"/>
        <v>3.5850530811716084E-3</v>
      </c>
      <c r="X261" s="1"/>
    </row>
    <row r="262" spans="1:24" x14ac:dyDescent="0.3">
      <c r="A262" s="8"/>
      <c r="B262">
        <f t="shared" si="64"/>
        <v>20.800000000000026</v>
      </c>
      <c r="C262">
        <f t="shared" si="49"/>
        <v>-1396.6998684018731</v>
      </c>
      <c r="D262">
        <f t="shared" si="50"/>
        <v>-725.74654049904279</v>
      </c>
      <c r="E262">
        <f t="shared" si="51"/>
        <v>29.169165961926041</v>
      </c>
      <c r="F262">
        <f t="shared" si="52"/>
        <v>36287.327024952137</v>
      </c>
      <c r="G262">
        <f t="shared" si="53"/>
        <v>-3880.5784107564432</v>
      </c>
      <c r="H262">
        <f t="shared" si="54"/>
        <v>12557.506701983422</v>
      </c>
      <c r="I262">
        <f t="shared" si="55"/>
        <v>13143.43423053456</v>
      </c>
      <c r="J262" s="43">
        <f t="shared" si="56"/>
        <v>726.33248673678577</v>
      </c>
      <c r="K262">
        <f t="shared" si="57"/>
        <v>16.734740215942377</v>
      </c>
      <c r="L262">
        <f t="shared" si="58"/>
        <v>2.3119881118477594E-2</v>
      </c>
      <c r="M262" s="43">
        <f t="shared" si="59"/>
        <v>16.734788127783034</v>
      </c>
      <c r="N262" s="6">
        <f t="shared" si="60"/>
        <v>1.3002383918475355E-6</v>
      </c>
      <c r="O262" s="4">
        <f>SUM($N$54:N262)*0.1+$O$30</f>
        <v>-4.7075704638774818E-6</v>
      </c>
      <c r="P262" s="4">
        <f>SUM($O$235:O262)</f>
        <v>-1.8128116436722671E-4</v>
      </c>
      <c r="Q262" s="6">
        <f t="shared" si="61"/>
        <v>-4.2075563463795072E-6</v>
      </c>
      <c r="R262" s="4">
        <f>SUM($Q$54:Q262)*0.1+$O$8</f>
        <v>1.2697336077439902E-4</v>
      </c>
      <c r="S262" s="4">
        <f>SUM($R$235:R262)</f>
        <v>3.7076754372887375E-3</v>
      </c>
      <c r="T262">
        <f t="shared" si="62"/>
        <v>1.2706059800747854E-4</v>
      </c>
      <c r="U262">
        <f t="shared" si="63"/>
        <v>3.7121045255796028E-3</v>
      </c>
      <c r="X262" s="1"/>
    </row>
    <row r="263" spans="1:24" x14ac:dyDescent="0.3">
      <c r="A263" s="8"/>
      <c r="B263">
        <f t="shared" si="64"/>
        <v>20.900000000000027</v>
      </c>
      <c r="C263">
        <f t="shared" si="49"/>
        <v>-1396.6998684018731</v>
      </c>
      <c r="D263">
        <f t="shared" si="50"/>
        <v>-725.74654049904279</v>
      </c>
      <c r="E263">
        <f t="shared" si="51"/>
        <v>29.169165961926041</v>
      </c>
      <c r="F263">
        <f t="shared" si="52"/>
        <v>36287.327024952137</v>
      </c>
      <c r="G263">
        <f t="shared" si="53"/>
        <v>-3877.6614941602511</v>
      </c>
      <c r="H263">
        <f t="shared" si="54"/>
        <v>12617.855580358344</v>
      </c>
      <c r="I263">
        <f t="shared" si="55"/>
        <v>13200.247653361406</v>
      </c>
      <c r="J263" s="43">
        <f t="shared" si="56"/>
        <v>726.33248673678577</v>
      </c>
      <c r="K263">
        <f t="shared" si="57"/>
        <v>16.807077312557279</v>
      </c>
      <c r="L263">
        <f t="shared" si="58"/>
        <v>2.3119881118477594E-2</v>
      </c>
      <c r="M263" s="43">
        <f t="shared" si="59"/>
        <v>16.807125018187566</v>
      </c>
      <c r="N263" s="6">
        <f t="shared" si="60"/>
        <v>1.2992610409109654E-6</v>
      </c>
      <c r="O263" s="4">
        <f>SUM($N$54:N263)*0.1+$O$30</f>
        <v>-4.5776443597863842E-6</v>
      </c>
      <c r="P263" s="4">
        <f>SUM($O$235:O263)</f>
        <v>-1.858588087270131E-4</v>
      </c>
      <c r="Q263" s="6">
        <f t="shared" si="61"/>
        <v>-4.2277770249130237E-6</v>
      </c>
      <c r="R263" s="4">
        <f>SUM($Q$54:Q263)*0.1+$O$8</f>
        <v>1.2655058307190772E-4</v>
      </c>
      <c r="S263" s="4">
        <f>SUM($R$235:R263)</f>
        <v>3.8342260203606451E-3</v>
      </c>
      <c r="T263">
        <f t="shared" si="62"/>
        <v>1.2663334830811552E-4</v>
      </c>
      <c r="U263">
        <f t="shared" si="63"/>
        <v>3.8387280018245696E-3</v>
      </c>
      <c r="X263" s="1"/>
    </row>
    <row r="264" spans="1:24" x14ac:dyDescent="0.3">
      <c r="A264" s="8"/>
      <c r="B264">
        <f t="shared" si="64"/>
        <v>21.000000000000028</v>
      </c>
      <c r="C264">
        <f t="shared" si="49"/>
        <v>-1396.6998684018731</v>
      </c>
      <c r="D264">
        <f t="shared" si="50"/>
        <v>-725.74654049904279</v>
      </c>
      <c r="E264">
        <f t="shared" si="51"/>
        <v>29.169165961926041</v>
      </c>
      <c r="F264">
        <f t="shared" si="52"/>
        <v>36287.327024952137</v>
      </c>
      <c r="G264">
        <f t="shared" si="53"/>
        <v>-3874.7445775640585</v>
      </c>
      <c r="H264">
        <f t="shared" si="54"/>
        <v>12678.204458733264</v>
      </c>
      <c r="I264">
        <f t="shared" si="55"/>
        <v>13257.092963346304</v>
      </c>
      <c r="J264" s="43">
        <f t="shared" si="56"/>
        <v>726.33248673678577</v>
      </c>
      <c r="K264">
        <f t="shared" si="57"/>
        <v>16.879455009162779</v>
      </c>
      <c r="L264">
        <f t="shared" si="58"/>
        <v>2.3119881118477594E-2</v>
      </c>
      <c r="M264" s="43">
        <f t="shared" si="59"/>
        <v>16.879502510235877</v>
      </c>
      <c r="N264" s="6">
        <f t="shared" si="60"/>
        <v>1.2982836899743953E-6</v>
      </c>
      <c r="O264" s="4">
        <f>SUM($N$54:N264)*0.1+$O$30</f>
        <v>-4.4478159907889457E-6</v>
      </c>
      <c r="P264" s="4">
        <f>SUM($O$235:O264)</f>
        <v>-1.9030662471780204E-4</v>
      </c>
      <c r="Q264" s="6">
        <f t="shared" si="61"/>
        <v>-4.2479977034465393E-6</v>
      </c>
      <c r="R264" s="4">
        <f>SUM($Q$54:Q264)*0.1+$O$8</f>
        <v>1.2612578330156306E-4</v>
      </c>
      <c r="S264" s="4">
        <f>SUM($R$235:R264)</f>
        <v>3.9603518036622079E-3</v>
      </c>
      <c r="T264">
        <f t="shared" si="62"/>
        <v>1.2620418487720904E-4</v>
      </c>
      <c r="U264">
        <f t="shared" si="63"/>
        <v>3.964921565451451E-3</v>
      </c>
      <c r="X264" s="1"/>
    </row>
    <row r="265" spans="1:24" x14ac:dyDescent="0.3">
      <c r="A265" s="8"/>
      <c r="B265">
        <f t="shared" si="64"/>
        <v>21.10000000000003</v>
      </c>
      <c r="C265">
        <f t="shared" si="49"/>
        <v>-1396.6998684018731</v>
      </c>
      <c r="D265">
        <f t="shared" si="50"/>
        <v>-725.74654049904279</v>
      </c>
      <c r="E265">
        <f t="shared" si="51"/>
        <v>29.169165961926041</v>
      </c>
      <c r="F265">
        <f t="shared" si="52"/>
        <v>36287.327024952137</v>
      </c>
      <c r="G265">
        <f t="shared" si="53"/>
        <v>-3871.827660967866</v>
      </c>
      <c r="H265">
        <f t="shared" si="54"/>
        <v>12738.553337108186</v>
      </c>
      <c r="I265">
        <f t="shared" si="55"/>
        <v>13313.969752053143</v>
      </c>
      <c r="J265" s="43">
        <f t="shared" si="56"/>
        <v>726.33248673678577</v>
      </c>
      <c r="K265">
        <f t="shared" si="57"/>
        <v>16.951872785721871</v>
      </c>
      <c r="L265">
        <f t="shared" si="58"/>
        <v>2.3119881118477594E-2</v>
      </c>
      <c r="M265" s="43">
        <f t="shared" si="59"/>
        <v>16.9519200838727</v>
      </c>
      <c r="N265" s="6">
        <f t="shared" si="60"/>
        <v>1.2973063390378252E-6</v>
      </c>
      <c r="O265" s="4">
        <f>SUM($N$54:N265)*0.1+$O$30</f>
        <v>-4.318085356885163E-6</v>
      </c>
      <c r="P265" s="4">
        <f>SUM($O$235:O265)</f>
        <v>-1.9462471007468721E-4</v>
      </c>
      <c r="Q265" s="6">
        <f t="shared" si="61"/>
        <v>-4.2682183819800558E-6</v>
      </c>
      <c r="R265" s="4">
        <f>SUM($Q$54:Q265)*0.1+$O$8</f>
        <v>1.2569896146336507E-4</v>
      </c>
      <c r="S265" s="4">
        <f>SUM($R$235:R265)</f>
        <v>4.0860507651255731E-3</v>
      </c>
      <c r="T265">
        <f t="shared" si="62"/>
        <v>1.2577310831063165E-4</v>
      </c>
      <c r="U265">
        <f t="shared" si="63"/>
        <v>4.0906832721386462E-3</v>
      </c>
      <c r="X265" s="1"/>
    </row>
    <row r="266" spans="1:24" x14ac:dyDescent="0.3">
      <c r="A266" s="8"/>
      <c r="B266">
        <f t="shared" si="64"/>
        <v>21.200000000000031</v>
      </c>
      <c r="C266">
        <f t="shared" si="49"/>
        <v>-1396.6998684018731</v>
      </c>
      <c r="D266">
        <f t="shared" si="50"/>
        <v>-725.74654049904279</v>
      </c>
      <c r="E266">
        <f t="shared" si="51"/>
        <v>29.169165961926041</v>
      </c>
      <c r="F266">
        <f t="shared" si="52"/>
        <v>36287.327024952137</v>
      </c>
      <c r="G266">
        <f t="shared" si="53"/>
        <v>-3868.9107443716734</v>
      </c>
      <c r="H266">
        <f t="shared" si="54"/>
        <v>12798.902215483105</v>
      </c>
      <c r="I266">
        <f t="shared" si="55"/>
        <v>13370.877617771128</v>
      </c>
      <c r="J266" s="43">
        <f t="shared" si="56"/>
        <v>726.33248673678577</v>
      </c>
      <c r="K266">
        <f t="shared" si="57"/>
        <v>17.02433013076049</v>
      </c>
      <c r="L266">
        <f t="shared" si="58"/>
        <v>2.3119881118477594E-2</v>
      </c>
      <c r="M266" s="43">
        <f t="shared" si="59"/>
        <v>17.024377227605957</v>
      </c>
      <c r="N266" s="6">
        <f t="shared" si="60"/>
        <v>1.2963289881012551E-6</v>
      </c>
      <c r="O266" s="4">
        <f>SUM($N$54:N266)*0.1+$O$30</f>
        <v>-4.1884524580750394E-6</v>
      </c>
      <c r="P266" s="4">
        <f>SUM($O$235:O266)</f>
        <v>-1.9881316253276226E-4</v>
      </c>
      <c r="Q266" s="6">
        <f t="shared" si="61"/>
        <v>-4.2884390605135723E-6</v>
      </c>
      <c r="R266" s="4">
        <f>SUM($Q$54:Q266)*0.1+$O$8</f>
        <v>1.2527011755731371E-4</v>
      </c>
      <c r="S266" s="4">
        <f>SUM($R$235:R266)</f>
        <v>4.211320882682887E-3</v>
      </c>
      <c r="T266">
        <f t="shared" si="62"/>
        <v>1.2534011922292379E-4</v>
      </c>
      <c r="U266">
        <f t="shared" si="63"/>
        <v>4.2160111777030723E-3</v>
      </c>
      <c r="X266" s="1"/>
    </row>
    <row r="267" spans="1:24" x14ac:dyDescent="0.3">
      <c r="A267" s="8"/>
      <c r="B267">
        <f t="shared" si="64"/>
        <v>21.300000000000033</v>
      </c>
      <c r="C267">
        <f t="shared" si="49"/>
        <v>-1396.6998684018731</v>
      </c>
      <c r="D267">
        <f t="shared" si="50"/>
        <v>-725.74654049904279</v>
      </c>
      <c r="E267">
        <f t="shared" si="51"/>
        <v>29.169165961926041</v>
      </c>
      <c r="F267">
        <f t="shared" si="52"/>
        <v>36287.327024952137</v>
      </c>
      <c r="G267">
        <f t="shared" si="53"/>
        <v>-3865.9938277754809</v>
      </c>
      <c r="H267">
        <f t="shared" si="54"/>
        <v>12859.251093858027</v>
      </c>
      <c r="I267">
        <f t="shared" si="55"/>
        <v>13427.816165381733</v>
      </c>
      <c r="J267" s="43">
        <f t="shared" si="56"/>
        <v>726.33248673678577</v>
      </c>
      <c r="K267">
        <f t="shared" si="57"/>
        <v>17.096826541198098</v>
      </c>
      <c r="L267">
        <f t="shared" si="58"/>
        <v>2.3119881118477594E-2</v>
      </c>
      <c r="M267" s="43">
        <f t="shared" si="59"/>
        <v>17.096873438337333</v>
      </c>
      <c r="N267" s="6">
        <f t="shared" si="60"/>
        <v>1.2953516371646847E-6</v>
      </c>
      <c r="O267" s="4">
        <f>SUM($N$54:N267)*0.1+$O$30</f>
        <v>-4.0589172943585716E-6</v>
      </c>
      <c r="P267" s="4">
        <f>SUM($O$235:O267)</f>
        <v>-2.0287207982712082E-4</v>
      </c>
      <c r="Q267" s="6">
        <f t="shared" si="61"/>
        <v>-4.3086597390470888E-6</v>
      </c>
      <c r="R267" s="4">
        <f>SUM($Q$54:Q267)*0.1+$O$8</f>
        <v>1.2483925158340899E-4</v>
      </c>
      <c r="S267" s="4">
        <f>SUM($R$235:R267)</f>
        <v>4.3361601342662964E-3</v>
      </c>
      <c r="T267">
        <f t="shared" si="62"/>
        <v>1.2490521824771024E-4</v>
      </c>
      <c r="U267">
        <f t="shared" si="63"/>
        <v>4.3409033381052948E-3</v>
      </c>
      <c r="X267" s="1"/>
    </row>
    <row r="268" spans="1:24" x14ac:dyDescent="0.3">
      <c r="A268" s="8"/>
      <c r="B268">
        <f t="shared" si="64"/>
        <v>21.400000000000034</v>
      </c>
      <c r="C268">
        <f t="shared" si="49"/>
        <v>-1396.6998684018731</v>
      </c>
      <c r="D268">
        <f t="shared" si="50"/>
        <v>-725.74654049904279</v>
      </c>
      <c r="E268">
        <f t="shared" si="51"/>
        <v>29.169165961926041</v>
      </c>
      <c r="F268">
        <f t="shared" si="52"/>
        <v>36287.327024952137</v>
      </c>
      <c r="G268">
        <f t="shared" si="53"/>
        <v>-3863.0769111792879</v>
      </c>
      <c r="H268">
        <f t="shared" si="54"/>
        <v>12919.599972232947</v>
      </c>
      <c r="I268">
        <f t="shared" si="55"/>
        <v>13484.785006228616</v>
      </c>
      <c r="J268" s="43">
        <f t="shared" si="56"/>
        <v>726.33248673678577</v>
      </c>
      <c r="K268">
        <f t="shared" si="57"/>
        <v>17.169361522182072</v>
      </c>
      <c r="L268">
        <f t="shared" si="58"/>
        <v>2.3119881118477594E-2</v>
      </c>
      <c r="M268" s="43">
        <f t="shared" si="59"/>
        <v>17.169408221196647</v>
      </c>
      <c r="N268" s="6">
        <f t="shared" si="60"/>
        <v>1.2943742862281144E-6</v>
      </c>
      <c r="O268" s="4">
        <f>SUM($N$54:N268)*0.1+$O$30</f>
        <v>-3.9294798657357594E-6</v>
      </c>
      <c r="P268" s="4">
        <f>SUM($O$235:O268)</f>
        <v>-2.0680155969285657E-4</v>
      </c>
      <c r="Q268" s="6">
        <f t="shared" si="61"/>
        <v>-4.3288804175806044E-6</v>
      </c>
      <c r="R268" s="4">
        <f>SUM($Q$54:Q268)*0.1+$O$8</f>
        <v>1.2440636354165094E-4</v>
      </c>
      <c r="S268" s="4">
        <f>SUM($R$235:R268)</f>
        <v>4.4605664978079477E-3</v>
      </c>
      <c r="T268">
        <f t="shared" si="62"/>
        <v>1.2446840603812936E-4</v>
      </c>
      <c r="U268">
        <f t="shared" si="63"/>
        <v>4.4653578094546974E-3</v>
      </c>
      <c r="X268" s="1"/>
    </row>
    <row r="269" spans="1:24" x14ac:dyDescent="0.3">
      <c r="A269" s="8"/>
      <c r="B269">
        <f t="shared" si="64"/>
        <v>21.500000000000036</v>
      </c>
      <c r="C269">
        <f t="shared" si="49"/>
        <v>-1396.6998684018731</v>
      </c>
      <c r="D269">
        <f t="shared" si="50"/>
        <v>-725.74654049904279</v>
      </c>
      <c r="E269">
        <f t="shared" si="51"/>
        <v>29.169165961926041</v>
      </c>
      <c r="F269">
        <f t="shared" si="52"/>
        <v>36287.327024952137</v>
      </c>
      <c r="G269">
        <f t="shared" si="53"/>
        <v>-3860.1599945830953</v>
      </c>
      <c r="H269">
        <f t="shared" si="54"/>
        <v>12979.948850607871</v>
      </c>
      <c r="I269">
        <f t="shared" si="55"/>
        <v>13541.783757990539</v>
      </c>
      <c r="J269" s="43">
        <f t="shared" si="56"/>
        <v>726.33248673678577</v>
      </c>
      <c r="K269">
        <f t="shared" si="57"/>
        <v>17.241934586925897</v>
      </c>
      <c r="L269">
        <f t="shared" si="58"/>
        <v>2.3119881118477594E-2</v>
      </c>
      <c r="M269" s="43">
        <f t="shared" si="59"/>
        <v>17.241981089380079</v>
      </c>
      <c r="N269" s="6">
        <f t="shared" si="60"/>
        <v>1.2933969352915443E-6</v>
      </c>
      <c r="O269" s="4">
        <f>SUM($N$54:N269)*0.1+$O$30</f>
        <v>-3.8001401722066031E-6</v>
      </c>
      <c r="P269" s="4">
        <f>SUM($O$235:O269)</f>
        <v>-2.1060169986506319E-4</v>
      </c>
      <c r="Q269" s="6">
        <f t="shared" si="61"/>
        <v>-4.3491010961141218E-6</v>
      </c>
      <c r="R269" s="4">
        <f>SUM($Q$54:Q269)*0.1+$O$8</f>
        <v>1.2397145343203954E-4</v>
      </c>
      <c r="S269" s="4">
        <f>SUM($R$235:R269)</f>
        <v>4.5845379512399875E-3</v>
      </c>
      <c r="T269">
        <f t="shared" si="62"/>
        <v>1.2402968326727585E-4</v>
      </c>
      <c r="U269">
        <f t="shared" si="63"/>
        <v>4.5893726480147369E-3</v>
      </c>
      <c r="X269" s="1"/>
    </row>
    <row r="270" spans="1:24" x14ac:dyDescent="0.3">
      <c r="A270" s="8"/>
      <c r="B270">
        <f t="shared" si="64"/>
        <v>21.600000000000037</v>
      </c>
      <c r="C270">
        <f t="shared" si="49"/>
        <v>-1396.6998684018731</v>
      </c>
      <c r="D270">
        <f t="shared" si="50"/>
        <v>-725.74654049904279</v>
      </c>
      <c r="E270">
        <f t="shared" si="51"/>
        <v>29.169165961926041</v>
      </c>
      <c r="F270">
        <f t="shared" si="52"/>
        <v>36287.327024952137</v>
      </c>
      <c r="G270">
        <f t="shared" si="53"/>
        <v>-3857.2430779869028</v>
      </c>
      <c r="H270">
        <f t="shared" si="54"/>
        <v>13040.297728982792</v>
      </c>
      <c r="I270">
        <f t="shared" si="55"/>
        <v>13598.812044557115</v>
      </c>
      <c r="J270" s="43">
        <f t="shared" si="56"/>
        <v>726.33248673678577</v>
      </c>
      <c r="K270">
        <f t="shared" si="57"/>
        <v>17.31454525655095</v>
      </c>
      <c r="L270">
        <f t="shared" si="58"/>
        <v>2.3119881118477594E-2</v>
      </c>
      <c r="M270" s="43">
        <f t="shared" si="59"/>
        <v>17.314591563991911</v>
      </c>
      <c r="N270" s="6">
        <f t="shared" si="60"/>
        <v>1.2924195843549741E-6</v>
      </c>
      <c r="O270" s="4">
        <f>SUM($N$54:N270)*0.1+$O$30</f>
        <v>-3.6708982137711058E-6</v>
      </c>
      <c r="P270" s="4">
        <f>SUM($O$235:O270)</f>
        <v>-2.1427259807883428E-4</v>
      </c>
      <c r="Q270" s="6">
        <f t="shared" si="61"/>
        <v>-4.3693217746476382E-6</v>
      </c>
      <c r="R270" s="4">
        <f>SUM($Q$54:Q270)*0.1+$O$8</f>
        <v>1.2353452125457475E-4</v>
      </c>
      <c r="S270" s="4">
        <f>SUM($R$235:R270)</f>
        <v>4.7080724724945624E-3</v>
      </c>
      <c r="T270">
        <f t="shared" si="62"/>
        <v>1.2358905062865742E-4</v>
      </c>
      <c r="U270">
        <f t="shared" si="63"/>
        <v>4.7129459102082331E-3</v>
      </c>
      <c r="X270" s="1"/>
    </row>
    <row r="271" spans="1:24" x14ac:dyDescent="0.3">
      <c r="A271" s="8"/>
      <c r="B271">
        <f t="shared" si="64"/>
        <v>21.700000000000038</v>
      </c>
      <c r="C271">
        <f t="shared" si="49"/>
        <v>-1396.6998684018731</v>
      </c>
      <c r="D271">
        <f t="shared" si="50"/>
        <v>-725.74654049904279</v>
      </c>
      <c r="E271">
        <f t="shared" si="51"/>
        <v>29.169165961926041</v>
      </c>
      <c r="F271">
        <f t="shared" si="52"/>
        <v>36287.327024952137</v>
      </c>
      <c r="G271">
        <f t="shared" si="53"/>
        <v>-3854.3261613907098</v>
      </c>
      <c r="H271">
        <f t="shared" si="54"/>
        <v>13100.646607357712</v>
      </c>
      <c r="I271">
        <f t="shared" si="55"/>
        <v>13655.869495907391</v>
      </c>
      <c r="J271" s="43">
        <f t="shared" si="56"/>
        <v>726.33248673678577</v>
      </c>
      <c r="K271">
        <f t="shared" si="57"/>
        <v>17.387193059931924</v>
      </c>
      <c r="L271">
        <f t="shared" si="58"/>
        <v>2.3119881118477594E-2</v>
      </c>
      <c r="M271" s="43">
        <f t="shared" si="59"/>
        <v>17.387239173889963</v>
      </c>
      <c r="N271" s="6">
        <f t="shared" si="60"/>
        <v>1.2914422334184038E-6</v>
      </c>
      <c r="O271" s="4">
        <f>SUM($N$54:N271)*0.1+$O$30</f>
        <v>-3.5417539904292643E-6</v>
      </c>
      <c r="P271" s="4">
        <f>SUM($O$235:O271)</f>
        <v>-2.1781435206926354E-4</v>
      </c>
      <c r="Q271" s="6">
        <f t="shared" si="61"/>
        <v>-4.3895424531811547E-6</v>
      </c>
      <c r="R271" s="4">
        <f>SUM($Q$54:Q271)*0.1+$O$8</f>
        <v>1.2309556700925664E-4</v>
      </c>
      <c r="S271" s="4">
        <f>SUM($R$235:R271)</f>
        <v>4.8311680395038189E-3</v>
      </c>
      <c r="T271">
        <f t="shared" si="62"/>
        <v>1.2314650883666622E-4</v>
      </c>
      <c r="U271">
        <f t="shared" si="63"/>
        <v>4.8360756526227471E-3</v>
      </c>
      <c r="X271" s="1"/>
    </row>
    <row r="272" spans="1:24" x14ac:dyDescent="0.3">
      <c r="A272" s="8"/>
      <c r="B272">
        <f t="shared" si="64"/>
        <v>21.80000000000004</v>
      </c>
      <c r="C272">
        <f t="shared" si="49"/>
        <v>-1396.6998684018731</v>
      </c>
      <c r="D272">
        <f t="shared" si="50"/>
        <v>-725.74654049904279</v>
      </c>
      <c r="E272">
        <f t="shared" si="51"/>
        <v>29.169165961926041</v>
      </c>
      <c r="F272">
        <f t="shared" si="52"/>
        <v>36287.327024952137</v>
      </c>
      <c r="G272">
        <f t="shared" si="53"/>
        <v>-3851.4092447945172</v>
      </c>
      <c r="H272">
        <f t="shared" si="54"/>
        <v>13160.995485732634</v>
      </c>
      <c r="I272">
        <f t="shared" si="55"/>
        <v>13712.955747991147</v>
      </c>
      <c r="J272" s="43">
        <f t="shared" si="56"/>
        <v>726.33248673678577</v>
      </c>
      <c r="K272">
        <f t="shared" si="57"/>
        <v>17.459877533545683</v>
      </c>
      <c r="L272">
        <f t="shared" si="58"/>
        <v>2.3119881118477594E-2</v>
      </c>
      <c r="M272" s="43">
        <f t="shared" si="59"/>
        <v>17.459923455534451</v>
      </c>
      <c r="N272" s="6">
        <f t="shared" si="60"/>
        <v>1.2904648824818337E-6</v>
      </c>
      <c r="O272" s="4">
        <f>SUM($N$54:N272)*0.1+$O$30</f>
        <v>-3.4127075021810819E-6</v>
      </c>
      <c r="P272" s="4">
        <f>SUM($O$235:O272)</f>
        <v>-2.2122705957144462E-4</v>
      </c>
      <c r="Q272" s="6">
        <f t="shared" si="61"/>
        <v>-4.4097631317146712E-6</v>
      </c>
      <c r="R272" s="4">
        <f>SUM($Q$54:Q272)*0.1+$O$8</f>
        <v>1.2265459069608518E-4</v>
      </c>
      <c r="S272" s="4">
        <f>SUM($R$235:R272)</f>
        <v>4.9538226301999045E-3</v>
      </c>
      <c r="T272">
        <f t="shared" si="62"/>
        <v>1.2270205862706472E-4</v>
      </c>
      <c r="U272">
        <f t="shared" si="63"/>
        <v>4.9587599320160001E-3</v>
      </c>
      <c r="X272" s="1"/>
    </row>
    <row r="273" spans="1:24" x14ac:dyDescent="0.3">
      <c r="A273" s="8"/>
      <c r="B273">
        <f t="shared" si="64"/>
        <v>21.900000000000041</v>
      </c>
      <c r="C273">
        <f t="shared" si="49"/>
        <v>-1396.6998684018731</v>
      </c>
      <c r="D273">
        <f t="shared" si="50"/>
        <v>-725.74654049904279</v>
      </c>
      <c r="E273">
        <f t="shared" si="51"/>
        <v>29.169165961926041</v>
      </c>
      <c r="F273">
        <f t="shared" si="52"/>
        <v>36287.327024952137</v>
      </c>
      <c r="G273">
        <f t="shared" si="53"/>
        <v>-3848.4923281983247</v>
      </c>
      <c r="H273">
        <f t="shared" si="54"/>
        <v>13221.344364107554</v>
      </c>
      <c r="I273">
        <f t="shared" si="55"/>
        <v>13770.070442612847</v>
      </c>
      <c r="J273" s="43">
        <f t="shared" si="56"/>
        <v>726.33248673678577</v>
      </c>
      <c r="K273">
        <f t="shared" si="57"/>
        <v>17.532598221323504</v>
      </c>
      <c r="L273">
        <f t="shared" si="58"/>
        <v>2.3119881118477594E-2</v>
      </c>
      <c r="M273" s="43">
        <f t="shared" si="59"/>
        <v>17.532643952840225</v>
      </c>
      <c r="N273" s="6">
        <f t="shared" si="60"/>
        <v>1.2894875315452636E-6</v>
      </c>
      <c r="O273" s="4">
        <f>SUM($N$54:N273)*0.1+$O$30</f>
        <v>-3.2837587490265553E-6</v>
      </c>
      <c r="P273" s="4">
        <f>SUM($O$235:O273)</f>
        <v>-2.2451081832047118E-4</v>
      </c>
      <c r="Q273" s="6">
        <f t="shared" si="61"/>
        <v>-4.4299838102481869E-6</v>
      </c>
      <c r="R273" s="4">
        <f>SUM($Q$54:Q273)*0.1+$O$8</f>
        <v>1.2221159231506036E-4</v>
      </c>
      <c r="S273" s="4">
        <f>SUM($R$235:R273)</f>
        <v>5.0760342225149649E-3</v>
      </c>
      <c r="T273">
        <f t="shared" si="62"/>
        <v>1.2225570075748751E-4</v>
      </c>
      <c r="U273">
        <f t="shared" si="63"/>
        <v>5.0809968053213764E-3</v>
      </c>
      <c r="X273" s="1"/>
    </row>
    <row r="274" spans="1:24" x14ac:dyDescent="0.3">
      <c r="A274" s="8"/>
      <c r="B274">
        <f t="shared" si="64"/>
        <v>22.000000000000043</v>
      </c>
      <c r="C274">
        <f t="shared" si="49"/>
        <v>-1396.6998684018731</v>
      </c>
      <c r="D274">
        <f t="shared" si="50"/>
        <v>-725.74654049904279</v>
      </c>
      <c r="E274">
        <f t="shared" si="51"/>
        <v>29.169165961926041</v>
      </c>
      <c r="F274">
        <f t="shared" si="52"/>
        <v>36287.327024952137</v>
      </c>
      <c r="G274">
        <f t="shared" si="53"/>
        <v>-3845.5754116021317</v>
      </c>
      <c r="H274">
        <f t="shared" si="54"/>
        <v>13281.693242482475</v>
      </c>
      <c r="I274">
        <f t="shared" si="55"/>
        <v>13827.213227318205</v>
      </c>
      <c r="J274" s="43">
        <f t="shared" si="56"/>
        <v>726.33248673678577</v>
      </c>
      <c r="K274">
        <f t="shared" si="57"/>
        <v>17.605354674506653</v>
      </c>
      <c r="L274">
        <f t="shared" si="58"/>
        <v>2.3119881118477594E-2</v>
      </c>
      <c r="M274" s="43">
        <f t="shared" si="59"/>
        <v>17.605400217032333</v>
      </c>
      <c r="N274" s="6">
        <f t="shared" si="60"/>
        <v>1.2885101806086932E-6</v>
      </c>
      <c r="O274" s="4">
        <f>SUM($N$54:N274)*0.1+$O$30</f>
        <v>-3.1549077309656844E-6</v>
      </c>
      <c r="P274" s="4">
        <f>SUM($O$235:O274)</f>
        <v>-2.2766572605143685E-4</v>
      </c>
      <c r="Q274" s="6">
        <f t="shared" si="61"/>
        <v>-4.4502044887817034E-6</v>
      </c>
      <c r="R274" s="4">
        <f>SUM($Q$54:Q274)*0.1+$O$8</f>
        <v>1.2176657186618219E-4</v>
      </c>
      <c r="S274" s="4">
        <f>SUM($R$235:R274)</f>
        <v>5.1978007943811475E-3</v>
      </c>
      <c r="T274">
        <f t="shared" si="62"/>
        <v>1.2180743600795897E-4</v>
      </c>
      <c r="U274">
        <f t="shared" si="63"/>
        <v>5.2027843296534801E-3</v>
      </c>
      <c r="X274" s="1"/>
    </row>
    <row r="275" spans="1:24" x14ac:dyDescent="0.3">
      <c r="A275" s="8"/>
      <c r="B275">
        <f t="shared" si="64"/>
        <v>22.100000000000044</v>
      </c>
      <c r="C275">
        <f t="shared" si="49"/>
        <v>-1396.6998684018731</v>
      </c>
      <c r="D275">
        <f t="shared" si="50"/>
        <v>-725.74654049904279</v>
      </c>
      <c r="E275">
        <f t="shared" si="51"/>
        <v>29.169165961926041</v>
      </c>
      <c r="F275">
        <f t="shared" si="52"/>
        <v>36287.327024952137</v>
      </c>
      <c r="G275">
        <f t="shared" si="53"/>
        <v>-3842.6584950059391</v>
      </c>
      <c r="H275">
        <f t="shared" si="54"/>
        <v>13342.042120857395</v>
      </c>
      <c r="I275">
        <f t="shared" si="55"/>
        <v>13884.383755283277</v>
      </c>
      <c r="J275" s="43">
        <f t="shared" si="56"/>
        <v>726.33248673678577</v>
      </c>
      <c r="K275">
        <f t="shared" si="57"/>
        <v>17.678146451505171</v>
      </c>
      <c r="L275">
        <f t="shared" si="58"/>
        <v>2.3119881118477594E-2</v>
      </c>
      <c r="M275" s="43">
        <f t="shared" si="59"/>
        <v>17.678191806504806</v>
      </c>
      <c r="N275" s="6">
        <f t="shared" si="60"/>
        <v>1.2875328296721229E-6</v>
      </c>
      <c r="O275" s="4">
        <f>SUM($N$54:N275)*0.1+$O$30</f>
        <v>-3.026154447998476E-6</v>
      </c>
      <c r="P275" s="4">
        <f>SUM($O$235:O275)</f>
        <v>-2.3069188049943532E-4</v>
      </c>
      <c r="Q275" s="6">
        <f t="shared" si="61"/>
        <v>-4.4704251673152199E-6</v>
      </c>
      <c r="R275" s="4">
        <f>SUM($Q$54:Q275)*0.1+$O$8</f>
        <v>1.2131952934945067E-4</v>
      </c>
      <c r="S275" s="4">
        <f>SUM($R$235:R275)</f>
        <v>5.319120323730598E-3</v>
      </c>
      <c r="T275">
        <f t="shared" si="62"/>
        <v>1.213572651814277E-4</v>
      </c>
      <c r="U275">
        <f t="shared" si="63"/>
        <v>5.3241205623137675E-3</v>
      </c>
      <c r="X275" s="1"/>
    </row>
    <row r="276" spans="1:24" x14ac:dyDescent="0.3">
      <c r="A276" s="8"/>
      <c r="B276">
        <f t="shared" si="64"/>
        <v>22.200000000000045</v>
      </c>
      <c r="C276">
        <f t="shared" si="49"/>
        <v>-1396.6998684018731</v>
      </c>
      <c r="D276">
        <f t="shared" si="50"/>
        <v>-725.74654049904279</v>
      </c>
      <c r="E276">
        <f t="shared" si="51"/>
        <v>29.169165961926041</v>
      </c>
      <c r="F276">
        <f t="shared" si="52"/>
        <v>36287.327024952137</v>
      </c>
      <c r="G276">
        <f t="shared" si="53"/>
        <v>-3839.7415784097466</v>
      </c>
      <c r="H276">
        <f t="shared" si="54"/>
        <v>13402.390999232317</v>
      </c>
      <c r="I276">
        <f t="shared" si="55"/>
        <v>13941.581685206022</v>
      </c>
      <c r="J276" s="43">
        <f t="shared" si="56"/>
        <v>726.33248673678577</v>
      </c>
      <c r="K276">
        <f t="shared" si="57"/>
        <v>17.750973117759798</v>
      </c>
      <c r="L276">
        <f t="shared" si="58"/>
        <v>2.3119881118477594E-2</v>
      </c>
      <c r="M276" s="43">
        <f t="shared" si="59"/>
        <v>17.751018286682594</v>
      </c>
      <c r="N276" s="6">
        <f t="shared" si="60"/>
        <v>1.2865554787355528E-6</v>
      </c>
      <c r="O276" s="4">
        <f>SUM($N$54:N276)*0.1+$O$30</f>
        <v>-2.89749890012492E-6</v>
      </c>
      <c r="P276" s="4">
        <f>SUM($O$235:O276)</f>
        <v>-2.3358937939956025E-4</v>
      </c>
      <c r="Q276" s="6">
        <f t="shared" si="61"/>
        <v>-4.4906458458487363E-6</v>
      </c>
      <c r="R276" s="4">
        <f>SUM($Q$54:Q276)*0.1+$O$8</f>
        <v>1.2087046476486581E-4</v>
      </c>
      <c r="S276" s="4">
        <f>SUM($R$235:R276)</f>
        <v>5.4399907884954638E-3</v>
      </c>
      <c r="T276">
        <f t="shared" si="62"/>
        <v>1.2090518910431799E-4</v>
      </c>
      <c r="U276">
        <f t="shared" si="63"/>
        <v>5.4450035607962431E-3</v>
      </c>
      <c r="X276" s="1"/>
    </row>
    <row r="277" spans="1:24" x14ac:dyDescent="0.3">
      <c r="A277" s="8"/>
      <c r="B277">
        <f t="shared" si="64"/>
        <v>22.300000000000047</v>
      </c>
      <c r="C277">
        <f t="shared" si="49"/>
        <v>-1396.6998684018731</v>
      </c>
      <c r="D277">
        <f t="shared" si="50"/>
        <v>-725.74654049904279</v>
      </c>
      <c r="E277">
        <f t="shared" si="51"/>
        <v>29.169165961926041</v>
      </c>
      <c r="F277">
        <f t="shared" si="52"/>
        <v>36287.327024952137</v>
      </c>
      <c r="G277">
        <f t="shared" si="53"/>
        <v>-3836.8246618135536</v>
      </c>
      <c r="H277">
        <f t="shared" si="54"/>
        <v>13462.739877607237</v>
      </c>
      <c r="I277">
        <f t="shared" si="55"/>
        <v>13998.806681200251</v>
      </c>
      <c r="J277" s="43">
        <f t="shared" si="56"/>
        <v>726.33248673678577</v>
      </c>
      <c r="K277">
        <f t="shared" si="57"/>
        <v>17.823834245606964</v>
      </c>
      <c r="L277">
        <f t="shared" si="58"/>
        <v>2.3119881118477594E-2</v>
      </c>
      <c r="M277" s="43">
        <f t="shared" si="59"/>
        <v>17.823879229886529</v>
      </c>
      <c r="N277" s="6">
        <f t="shared" si="60"/>
        <v>1.2855781277989824E-6</v>
      </c>
      <c r="O277" s="4">
        <f>SUM($N$54:N277)*0.1+$O$30</f>
        <v>-2.7689410873450231E-6</v>
      </c>
      <c r="P277" s="4">
        <f>SUM($O$235:O277)</f>
        <v>-2.3635832048690526E-4</v>
      </c>
      <c r="Q277" s="6">
        <f t="shared" si="61"/>
        <v>-4.510866524382252E-6</v>
      </c>
      <c r="R277" s="4">
        <f>SUM($Q$54:Q277)*0.1+$O$8</f>
        <v>1.2041937811242757E-4</v>
      </c>
      <c r="S277" s="4">
        <f>SUM($R$235:R277)</f>
        <v>5.5604101666078916E-3</v>
      </c>
      <c r="T277">
        <f t="shared" si="62"/>
        <v>1.2045120862709924E-4</v>
      </c>
      <c r="U277">
        <f t="shared" si="63"/>
        <v>5.565431382793232E-3</v>
      </c>
      <c r="X277" s="1"/>
    </row>
    <row r="278" spans="1:24" x14ac:dyDescent="0.3">
      <c r="A278" s="8"/>
      <c r="B278">
        <f t="shared" si="64"/>
        <v>22.400000000000048</v>
      </c>
      <c r="C278">
        <f t="shared" si="49"/>
        <v>-1396.6998684018731</v>
      </c>
      <c r="D278">
        <f t="shared" si="50"/>
        <v>-725.74654049904279</v>
      </c>
      <c r="E278">
        <f t="shared" si="51"/>
        <v>29.169165961926041</v>
      </c>
      <c r="F278">
        <f t="shared" si="52"/>
        <v>36287.327024952137</v>
      </c>
      <c r="G278">
        <f t="shared" si="53"/>
        <v>-3833.907745217361</v>
      </c>
      <c r="H278">
        <f t="shared" si="54"/>
        <v>13523.088755982159</v>
      </c>
      <c r="I278">
        <f t="shared" si="55"/>
        <v>14056.058412691973</v>
      </c>
      <c r="J278" s="43">
        <f t="shared" si="56"/>
        <v>726.33248673678577</v>
      </c>
      <c r="K278">
        <f t="shared" si="57"/>
        <v>17.896729414146783</v>
      </c>
      <c r="L278">
        <f t="shared" si="58"/>
        <v>2.3119881118477594E-2</v>
      </c>
      <c r="M278" s="43">
        <f t="shared" si="59"/>
        <v>17.89677421520134</v>
      </c>
      <c r="N278" s="6">
        <f t="shared" si="60"/>
        <v>1.2846007768624123E-6</v>
      </c>
      <c r="O278" s="4">
        <f>SUM($N$54:N278)*0.1+$O$30</f>
        <v>-2.6404810096587786E-6</v>
      </c>
      <c r="P278" s="4">
        <f>SUM($O$235:O278)</f>
        <v>-2.3899880149656403E-4</v>
      </c>
      <c r="Q278" s="6">
        <f t="shared" si="61"/>
        <v>-4.5310872029157685E-6</v>
      </c>
      <c r="R278" s="4">
        <f>SUM($Q$54:Q278)*0.1+$O$8</f>
        <v>1.19966269392136E-4</v>
      </c>
      <c r="S278" s="4">
        <f>SUM($R$235:R278)</f>
        <v>5.6803764360000277E-3</v>
      </c>
      <c r="T278">
        <f t="shared" si="62"/>
        <v>1.1999532462487409E-4</v>
      </c>
      <c r="U278">
        <f t="shared" si="63"/>
        <v>5.6854020862012189E-3</v>
      </c>
      <c r="X278" s="1"/>
    </row>
    <row r="279" spans="1:24" x14ac:dyDescent="0.3">
      <c r="A279" s="8"/>
      <c r="B279">
        <f t="shared" si="64"/>
        <v>22.50000000000005</v>
      </c>
      <c r="C279">
        <f t="shared" si="49"/>
        <v>-1396.6998684018731</v>
      </c>
      <c r="D279">
        <f t="shared" si="50"/>
        <v>-725.74654049904279</v>
      </c>
      <c r="E279">
        <f t="shared" si="51"/>
        <v>29.169165961926041</v>
      </c>
      <c r="F279">
        <f t="shared" si="52"/>
        <v>36287.327024952137</v>
      </c>
      <c r="G279">
        <f t="shared" si="53"/>
        <v>-3830.9908286211685</v>
      </c>
      <c r="H279">
        <f t="shared" si="54"/>
        <v>13583.437634357082</v>
      </c>
      <c r="I279">
        <f t="shared" si="55"/>
        <v>14113.33655431797</v>
      </c>
      <c r="J279" s="43">
        <f t="shared" si="56"/>
        <v>726.33248673678577</v>
      </c>
      <c r="K279">
        <f t="shared" si="57"/>
        <v>17.969658209113945</v>
      </c>
      <c r="L279">
        <f t="shared" si="58"/>
        <v>2.3119881118477594E-2</v>
      </c>
      <c r="M279" s="43">
        <f t="shared" si="59"/>
        <v>17.969702828346524</v>
      </c>
      <c r="N279" s="6">
        <f t="shared" si="60"/>
        <v>1.2836234259258422E-6</v>
      </c>
      <c r="O279" s="4">
        <f>SUM($N$54:N279)*0.1+$O$30</f>
        <v>-2.5121186670661932E-6</v>
      </c>
      <c r="P279" s="4">
        <f>SUM($O$235:O279)</f>
        <v>-2.4151092016363022E-4</v>
      </c>
      <c r="Q279" s="6">
        <f t="shared" si="61"/>
        <v>-4.5513078814492858E-6</v>
      </c>
      <c r="R279" s="4">
        <f>SUM($Q$54:Q279)*0.1+$O$8</f>
        <v>1.1951113860399107E-4</v>
      </c>
      <c r="S279" s="4">
        <f>SUM($R$235:R279)</f>
        <v>5.799887574604019E-3</v>
      </c>
      <c r="T279">
        <f t="shared" si="62"/>
        <v>1.1953753799798533E-4</v>
      </c>
      <c r="U279">
        <f t="shared" si="63"/>
        <v>5.8049137291267617E-3</v>
      </c>
      <c r="X279" s="1"/>
    </row>
    <row r="280" spans="1:24" x14ac:dyDescent="0.3">
      <c r="A280" s="8"/>
      <c r="B280">
        <f t="shared" si="64"/>
        <v>22.600000000000051</v>
      </c>
      <c r="C280">
        <f t="shared" si="49"/>
        <v>-1396.6998684018731</v>
      </c>
      <c r="D280">
        <f t="shared" si="50"/>
        <v>-725.74654049904279</v>
      </c>
      <c r="E280">
        <f t="shared" si="51"/>
        <v>29.169165961926041</v>
      </c>
      <c r="F280">
        <f t="shared" si="52"/>
        <v>36287.327024952137</v>
      </c>
      <c r="G280">
        <f t="shared" si="53"/>
        <v>-3828.0739120249755</v>
      </c>
      <c r="H280">
        <f t="shared" si="54"/>
        <v>13643.786512732002</v>
      </c>
      <c r="I280">
        <f t="shared" si="55"/>
        <v>14170.640785826656</v>
      </c>
      <c r="J280" s="43">
        <f t="shared" si="56"/>
        <v>726.33248673678577</v>
      </c>
      <c r="K280">
        <f t="shared" si="57"/>
        <v>18.042620222751459</v>
      </c>
      <c r="L280">
        <f t="shared" si="58"/>
        <v>2.3119881118477594E-2</v>
      </c>
      <c r="M280" s="43">
        <f t="shared" si="59"/>
        <v>18.042664661550099</v>
      </c>
      <c r="N280" s="6">
        <f t="shared" si="60"/>
        <v>1.2826460749892719E-6</v>
      </c>
      <c r="O280" s="4">
        <f>SUM($N$54:N280)*0.1+$O$30</f>
        <v>-2.3838540595672669E-6</v>
      </c>
      <c r="P280" s="4">
        <f>SUM($O$235:O280)</f>
        <v>-2.4389477422319749E-4</v>
      </c>
      <c r="Q280" s="6">
        <f t="shared" si="61"/>
        <v>-4.5715285599828015E-6</v>
      </c>
      <c r="R280" s="4">
        <f>SUM($Q$54:Q280)*0.1+$O$8</f>
        <v>1.1905398574799279E-4</v>
      </c>
      <c r="S280" s="4">
        <f>SUM($R$235:R280)</f>
        <v>5.9189415603520118E-3</v>
      </c>
      <c r="T280">
        <f t="shared" si="62"/>
        <v>1.1907784967264309E-4</v>
      </c>
      <c r="U280">
        <f t="shared" si="63"/>
        <v>5.9239643698924867E-3</v>
      </c>
      <c r="X280" s="1"/>
    </row>
    <row r="281" spans="1:24" x14ac:dyDescent="0.3">
      <c r="A281" s="8"/>
      <c r="B281">
        <f t="shared" si="64"/>
        <v>22.700000000000053</v>
      </c>
      <c r="C281">
        <f t="shared" si="49"/>
        <v>-1396.6998684018731</v>
      </c>
      <c r="D281">
        <f t="shared" si="50"/>
        <v>-725.74654049904279</v>
      </c>
      <c r="E281">
        <f t="shared" si="51"/>
        <v>29.169165961926041</v>
      </c>
      <c r="F281">
        <f t="shared" si="52"/>
        <v>36287.327024952137</v>
      </c>
      <c r="G281">
        <f t="shared" si="53"/>
        <v>-3825.1569954287834</v>
      </c>
      <c r="H281">
        <f t="shared" si="54"/>
        <v>13704.135391106924</v>
      </c>
      <c r="I281">
        <f t="shared" si="55"/>
        <v>14227.970791981093</v>
      </c>
      <c r="J281" s="43">
        <f t="shared" si="56"/>
        <v>726.33248673678577</v>
      </c>
      <c r="K281">
        <f t="shared" si="57"/>
        <v>18.1156150536872</v>
      </c>
      <c r="L281">
        <f t="shared" si="58"/>
        <v>2.3119881118477594E-2</v>
      </c>
      <c r="M281" s="43">
        <f t="shared" si="59"/>
        <v>18.115659313425144</v>
      </c>
      <c r="N281" s="6">
        <f t="shared" si="60"/>
        <v>1.2816687240527017E-6</v>
      </c>
      <c r="O281" s="4">
        <f>SUM($N$54:N281)*0.1+$O$30</f>
        <v>-2.2556871871619998E-6</v>
      </c>
      <c r="P281" s="4">
        <f>SUM($O$235:O281)</f>
        <v>-2.4615046141035951E-4</v>
      </c>
      <c r="Q281" s="6">
        <f t="shared" si="61"/>
        <v>-4.5917492385163188E-6</v>
      </c>
      <c r="R281" s="4">
        <f>SUM($Q$54:Q281)*0.1+$O$8</f>
        <v>1.1859481082414116E-4</v>
      </c>
      <c r="S281" s="4">
        <f>SUM($R$235:R281)</f>
        <v>6.0375363711761528E-3</v>
      </c>
      <c r="T281">
        <f t="shared" si="62"/>
        <v>1.1861626060157248E-4</v>
      </c>
      <c r="U281">
        <f t="shared" si="63"/>
        <v>6.0425520670431493E-3</v>
      </c>
      <c r="X281" s="1"/>
    </row>
    <row r="282" spans="1:24" x14ac:dyDescent="0.3">
      <c r="A282" s="8"/>
      <c r="B282">
        <f t="shared" si="64"/>
        <v>22.800000000000054</v>
      </c>
      <c r="C282">
        <f t="shared" si="49"/>
        <v>-1396.6998684018731</v>
      </c>
      <c r="D282">
        <f t="shared" si="50"/>
        <v>-725.74654049904279</v>
      </c>
      <c r="E282">
        <f t="shared" si="51"/>
        <v>29.169165961926041</v>
      </c>
      <c r="F282">
        <f t="shared" si="52"/>
        <v>36287.327024952137</v>
      </c>
      <c r="G282">
        <f t="shared" si="53"/>
        <v>-3822.2400788325904</v>
      </c>
      <c r="H282">
        <f t="shared" si="54"/>
        <v>13764.484269481844</v>
      </c>
      <c r="I282">
        <f t="shared" si="55"/>
        <v>14285.326262464127</v>
      </c>
      <c r="J282" s="43">
        <f t="shared" si="56"/>
        <v>726.33248673678577</v>
      </c>
      <c r="K282">
        <f t="shared" si="57"/>
        <v>18.18864230681309</v>
      </c>
      <c r="L282">
        <f t="shared" si="58"/>
        <v>2.3119881118477594E-2</v>
      </c>
      <c r="M282" s="43">
        <f t="shared" si="59"/>
        <v>18.188686388848971</v>
      </c>
      <c r="N282" s="6">
        <f t="shared" si="60"/>
        <v>1.2806913731161314E-6</v>
      </c>
      <c r="O282" s="4">
        <f>SUM($N$54:N282)*0.1+$O$30</f>
        <v>-2.127618049850385E-6</v>
      </c>
      <c r="P282" s="4">
        <f>SUM($O$235:O282)</f>
        <v>-2.4827807946020989E-4</v>
      </c>
      <c r="Q282" s="6">
        <f t="shared" si="61"/>
        <v>-4.6119699170498344E-6</v>
      </c>
      <c r="R282" s="4">
        <f>SUM($Q$54:Q282)*0.1+$O$8</f>
        <v>1.1813361383243616E-4</v>
      </c>
      <c r="S282" s="4">
        <f>SUM($R$235:R282)</f>
        <v>6.1556699850085893E-3</v>
      </c>
      <c r="T282">
        <f t="shared" si="62"/>
        <v>1.181527717646827E-4</v>
      </c>
      <c r="U282">
        <f t="shared" si="63"/>
        <v>6.160674879351782E-3</v>
      </c>
      <c r="X282" s="1"/>
    </row>
    <row r="283" spans="1:24" x14ac:dyDescent="0.3">
      <c r="A283" s="8"/>
      <c r="B283">
        <f t="shared" si="64"/>
        <v>22.900000000000055</v>
      </c>
      <c r="C283">
        <f t="shared" si="49"/>
        <v>-1396.6998684018731</v>
      </c>
      <c r="D283">
        <f t="shared" si="50"/>
        <v>-725.74654049904279</v>
      </c>
      <c r="E283">
        <f t="shared" si="51"/>
        <v>29.169165961926041</v>
      </c>
      <c r="F283">
        <f t="shared" si="52"/>
        <v>36287.327024952137</v>
      </c>
      <c r="G283">
        <f t="shared" si="53"/>
        <v>-3819.3231622363978</v>
      </c>
      <c r="H283">
        <f t="shared" si="54"/>
        <v>13824.833147856765</v>
      </c>
      <c r="I283">
        <f t="shared" si="55"/>
        <v>14342.706891785618</v>
      </c>
      <c r="J283" s="43">
        <f t="shared" si="56"/>
        <v>726.33248673678577</v>
      </c>
      <c r="K283">
        <f t="shared" si="57"/>
        <v>18.261701593167</v>
      </c>
      <c r="L283">
        <f t="shared" si="58"/>
        <v>2.3119881118477594E-2</v>
      </c>
      <c r="M283" s="43">
        <f t="shared" si="59"/>
        <v>18.261745498845038</v>
      </c>
      <c r="N283" s="6">
        <f t="shared" si="60"/>
        <v>1.2797140221795613E-6</v>
      </c>
      <c r="O283" s="4">
        <f>SUM($N$54:N283)*0.1+$O$30</f>
        <v>-1.9996466476324259E-6</v>
      </c>
      <c r="P283" s="4">
        <f>SUM($O$235:O283)</f>
        <v>-2.5027772610784234E-4</v>
      </c>
      <c r="Q283" s="6">
        <f t="shared" si="61"/>
        <v>-4.6321905955833509E-6</v>
      </c>
      <c r="R283" s="4">
        <f>SUM($Q$54:Q283)*0.1+$O$8</f>
        <v>1.1767039477287783E-4</v>
      </c>
      <c r="S283" s="4">
        <f>SUM($R$235:R283)</f>
        <v>6.2733403797814672E-3</v>
      </c>
      <c r="T283">
        <f t="shared" si="62"/>
        <v>1.1768738416975841E-4</v>
      </c>
      <c r="U283">
        <f t="shared" si="63"/>
        <v>6.2783308658259157E-3</v>
      </c>
      <c r="X283" s="1"/>
    </row>
    <row r="284" spans="1:24" x14ac:dyDescent="0.3">
      <c r="A284" s="8"/>
      <c r="B284">
        <f t="shared" si="64"/>
        <v>23.000000000000057</v>
      </c>
      <c r="C284">
        <f t="shared" si="49"/>
        <v>-1396.6998684018731</v>
      </c>
      <c r="D284">
        <f t="shared" si="50"/>
        <v>-725.74654049904279</v>
      </c>
      <c r="E284">
        <f t="shared" si="51"/>
        <v>29.169165961926041</v>
      </c>
      <c r="F284">
        <f t="shared" si="52"/>
        <v>36287.327024952137</v>
      </c>
      <c r="G284">
        <f t="shared" si="53"/>
        <v>-3816.4062456402053</v>
      </c>
      <c r="H284">
        <f t="shared" si="54"/>
        <v>13885.182026231685</v>
      </c>
      <c r="I284">
        <f t="shared" si="55"/>
        <v>14400.112379191665</v>
      </c>
      <c r="J284" s="43">
        <f t="shared" si="56"/>
        <v>726.33248673678577</v>
      </c>
      <c r="K284">
        <f t="shared" si="57"/>
        <v>18.334792529817179</v>
      </c>
      <c r="L284">
        <f t="shared" si="58"/>
        <v>2.3119881118477594E-2</v>
      </c>
      <c r="M284" s="43">
        <f t="shared" si="59"/>
        <v>18.334836260467359</v>
      </c>
      <c r="N284" s="6">
        <f t="shared" si="60"/>
        <v>1.2787366712429912E-6</v>
      </c>
      <c r="O284" s="4">
        <f>SUM($N$54:N284)*0.1+$O$30</f>
        <v>-1.8717729805081294E-6</v>
      </c>
      <c r="P284" s="4">
        <f>SUM($O$235:O284)</f>
        <v>-2.5214949908835047E-4</v>
      </c>
      <c r="Q284" s="6">
        <f t="shared" si="61"/>
        <v>-4.6524112741168666E-6</v>
      </c>
      <c r="R284" s="4">
        <f>SUM($Q$54:Q284)*0.1+$O$8</f>
        <v>1.1720515364546616E-4</v>
      </c>
      <c r="S284" s="4">
        <f>SUM($R$235:R284)</f>
        <v>6.3905455334269338E-3</v>
      </c>
      <c r="T284">
        <f t="shared" si="62"/>
        <v>1.1722009885317401E-4</v>
      </c>
      <c r="U284">
        <f t="shared" si="63"/>
        <v>6.3955180857138885E-3</v>
      </c>
      <c r="X284" s="1"/>
    </row>
    <row r="285" spans="1:24" x14ac:dyDescent="0.3">
      <c r="A285" s="8"/>
      <c r="B285">
        <f t="shared" si="64"/>
        <v>23.100000000000058</v>
      </c>
      <c r="C285">
        <f t="shared" si="49"/>
        <v>-1396.6998684018731</v>
      </c>
      <c r="D285">
        <f t="shared" si="50"/>
        <v>-725.74654049904279</v>
      </c>
      <c r="E285">
        <f t="shared" si="51"/>
        <v>29.169165961926041</v>
      </c>
      <c r="F285">
        <f t="shared" si="52"/>
        <v>36287.327024952137</v>
      </c>
      <c r="G285">
        <f t="shared" si="53"/>
        <v>-3813.4893290440123</v>
      </c>
      <c r="H285">
        <f t="shared" si="54"/>
        <v>13945.530904606607</v>
      </c>
      <c r="I285">
        <f t="shared" si="55"/>
        <v>14457.542428575836</v>
      </c>
      <c r="J285" s="43">
        <f t="shared" si="56"/>
        <v>726.33248673678577</v>
      </c>
      <c r="K285">
        <f t="shared" si="57"/>
        <v>18.407914739749199</v>
      </c>
      <c r="L285">
        <f t="shared" si="58"/>
        <v>2.3119881118477594E-2</v>
      </c>
      <c r="M285" s="43">
        <f t="shared" si="59"/>
        <v>18.407958296687458</v>
      </c>
      <c r="N285" s="6">
        <f t="shared" si="60"/>
        <v>1.2777593203064208E-6</v>
      </c>
      <c r="O285" s="4">
        <f>SUM($N$54:N285)*0.1+$O$30</f>
        <v>-1.7439970484774886E-6</v>
      </c>
      <c r="P285" s="4">
        <f>SUM($O$235:O285)</f>
        <v>-2.5389349613682795E-4</v>
      </c>
      <c r="Q285" s="6">
        <f t="shared" si="61"/>
        <v>-4.6726319526503839E-6</v>
      </c>
      <c r="R285" s="4">
        <f>SUM($Q$54:Q285)*0.1+$O$8</f>
        <v>1.1673789045020111E-4</v>
      </c>
      <c r="S285" s="4">
        <f>SUM($R$235:R285)</f>
        <v>6.5072834238771348E-3</v>
      </c>
      <c r="T285">
        <f t="shared" si="62"/>
        <v>1.1675091688063205E-4</v>
      </c>
      <c r="U285">
        <f t="shared" si="63"/>
        <v>6.5122345985112289E-3</v>
      </c>
      <c r="X285" s="1"/>
    </row>
    <row r="286" spans="1:24" x14ac:dyDescent="0.3">
      <c r="A286" s="8"/>
      <c r="B286">
        <f t="shared" si="64"/>
        <v>23.20000000000006</v>
      </c>
      <c r="C286">
        <f t="shared" si="49"/>
        <v>-1396.6998684018731</v>
      </c>
      <c r="D286">
        <f t="shared" si="50"/>
        <v>-725.74654049904279</v>
      </c>
      <c r="E286">
        <f t="shared" si="51"/>
        <v>29.169165961926041</v>
      </c>
      <c r="F286">
        <f t="shared" si="52"/>
        <v>36287.327024952137</v>
      </c>
      <c r="G286">
        <f t="shared" si="53"/>
        <v>-3810.5724124478197</v>
      </c>
      <c r="H286">
        <f t="shared" si="54"/>
        <v>14005.879782981527</v>
      </c>
      <c r="I286">
        <f t="shared" si="55"/>
        <v>14514.996748392301</v>
      </c>
      <c r="J286" s="43">
        <f t="shared" si="56"/>
        <v>726.33248673678577</v>
      </c>
      <c r="K286">
        <f t="shared" si="57"/>
        <v>18.48106785175538</v>
      </c>
      <c r="L286">
        <f t="shared" si="58"/>
        <v>2.3119881118477594E-2</v>
      </c>
      <c r="M286" s="43">
        <f t="shared" si="59"/>
        <v>18.481111236283791</v>
      </c>
      <c r="N286" s="6">
        <f t="shared" si="60"/>
        <v>1.2767819693698507E-6</v>
      </c>
      <c r="O286" s="4">
        <f>SUM($N$54:N286)*0.1+$O$30</f>
        <v>-1.6163188515405036E-6</v>
      </c>
      <c r="P286" s="4">
        <f>SUM($O$235:O286)</f>
        <v>-2.5550981498836847E-4</v>
      </c>
      <c r="Q286" s="6">
        <f t="shared" si="61"/>
        <v>-4.6928526311838995E-6</v>
      </c>
      <c r="R286" s="4">
        <f>SUM($Q$54:Q286)*0.1+$O$8</f>
        <v>1.1626860518708273E-4</v>
      </c>
      <c r="S286" s="4">
        <f>SUM($R$235:R286)</f>
        <v>6.6235520290642176E-3</v>
      </c>
      <c r="T286">
        <f t="shared" si="62"/>
        <v>1.1627983934792637E-4</v>
      </c>
      <c r="U286">
        <f t="shared" si="63"/>
        <v>6.6284784639671348E-3</v>
      </c>
      <c r="X286" s="1"/>
    </row>
    <row r="287" spans="1:24" x14ac:dyDescent="0.3">
      <c r="A287" s="8"/>
      <c r="B287">
        <f t="shared" si="64"/>
        <v>23.300000000000061</v>
      </c>
      <c r="C287">
        <f t="shared" si="49"/>
        <v>-1396.6998684018731</v>
      </c>
      <c r="D287">
        <f t="shared" si="50"/>
        <v>-725.74654049904279</v>
      </c>
      <c r="E287">
        <f t="shared" si="51"/>
        <v>29.169165961926041</v>
      </c>
      <c r="F287">
        <f t="shared" si="52"/>
        <v>36287.327024952137</v>
      </c>
      <c r="G287">
        <f t="shared" si="53"/>
        <v>-3807.6554958516272</v>
      </c>
      <c r="H287">
        <f t="shared" si="54"/>
        <v>14066.228661356448</v>
      </c>
      <c r="I287">
        <f t="shared" si="55"/>
        <v>14572.475051570846</v>
      </c>
      <c r="J287" s="43">
        <f t="shared" si="56"/>
        <v>726.33248673678577</v>
      </c>
      <c r="K287">
        <f t="shared" si="57"/>
        <v>18.554251500326583</v>
      </c>
      <c r="L287">
        <f t="shared" si="58"/>
        <v>2.3119881118477594E-2</v>
      </c>
      <c r="M287" s="43">
        <f t="shared" si="59"/>
        <v>18.55429471373353</v>
      </c>
      <c r="N287" s="6">
        <f t="shared" si="60"/>
        <v>1.2758046184332806E-6</v>
      </c>
      <c r="O287" s="4">
        <f>SUM($N$54:N287)*0.1+$O$30</f>
        <v>-1.4887383896971742E-6</v>
      </c>
      <c r="P287" s="4">
        <f>SUM($O$235:O287)</f>
        <v>-2.5699855337806563E-4</v>
      </c>
      <c r="Q287" s="6">
        <f t="shared" si="61"/>
        <v>-4.713073309717416E-6</v>
      </c>
      <c r="R287" s="4">
        <f>SUM($Q$54:Q287)*0.1+$O$8</f>
        <v>1.1579729785611098E-4</v>
      </c>
      <c r="S287" s="4">
        <f>SUM($R$235:R287)</f>
        <v>6.7393493269203289E-3</v>
      </c>
      <c r="T287">
        <f t="shared" si="62"/>
        <v>1.1580686738173105E-4</v>
      </c>
      <c r="U287">
        <f t="shared" si="63"/>
        <v>6.7442477420910267E-3</v>
      </c>
      <c r="X287" s="1"/>
    </row>
    <row r="288" spans="1:24" x14ac:dyDescent="0.3">
      <c r="A288" s="8"/>
      <c r="B288">
        <f t="shared" si="64"/>
        <v>23.400000000000063</v>
      </c>
      <c r="C288">
        <f t="shared" si="49"/>
        <v>-1396.6998684018731</v>
      </c>
      <c r="D288">
        <f t="shared" si="50"/>
        <v>-725.74654049904279</v>
      </c>
      <c r="E288">
        <f t="shared" si="51"/>
        <v>29.169165961926041</v>
      </c>
      <c r="F288">
        <f t="shared" si="52"/>
        <v>36287.327024952137</v>
      </c>
      <c r="G288">
        <f t="shared" si="53"/>
        <v>-3804.7385792554342</v>
      </c>
      <c r="H288">
        <f t="shared" si="54"/>
        <v>14126.577539731372</v>
      </c>
      <c r="I288">
        <f t="shared" si="55"/>
        <v>14629.977055433734</v>
      </c>
      <c r="J288" s="43">
        <f t="shared" si="56"/>
        <v>726.33248673678577</v>
      </c>
      <c r="K288">
        <f t="shared" si="57"/>
        <v>18.627465325546325</v>
      </c>
      <c r="L288">
        <f t="shared" si="58"/>
        <v>2.3119881118477594E-2</v>
      </c>
      <c r="M288" s="43">
        <f t="shared" si="59"/>
        <v>18.627508369106682</v>
      </c>
      <c r="N288" s="6">
        <f t="shared" si="60"/>
        <v>1.2748272674967103E-6</v>
      </c>
      <c r="O288" s="4">
        <f>SUM($N$54:N288)*0.1+$O$30</f>
        <v>-1.3612556629475007E-6</v>
      </c>
      <c r="P288" s="4">
        <f>SUM($O$235:O288)</f>
        <v>-2.5835980904101311E-4</v>
      </c>
      <c r="Q288" s="6">
        <f t="shared" si="61"/>
        <v>-4.7332939882509334E-6</v>
      </c>
      <c r="R288" s="4">
        <f>SUM($Q$54:Q288)*0.1+$O$8</f>
        <v>1.153239684572859E-4</v>
      </c>
      <c r="S288" s="4">
        <f>SUM($R$235:R288)</f>
        <v>6.8546732953776151E-3</v>
      </c>
      <c r="T288">
        <f t="shared" si="62"/>
        <v>1.1533200214041626E-4</v>
      </c>
      <c r="U288">
        <f t="shared" si="63"/>
        <v>6.8595404931591974E-3</v>
      </c>
      <c r="X288" s="1"/>
    </row>
    <row r="289" spans="1:24" x14ac:dyDescent="0.3">
      <c r="A289" s="8"/>
      <c r="B289">
        <f t="shared" si="64"/>
        <v>23.500000000000064</v>
      </c>
      <c r="C289">
        <f t="shared" si="49"/>
        <v>-1396.6998684018731</v>
      </c>
      <c r="D289">
        <f t="shared" si="50"/>
        <v>-725.74654049904279</v>
      </c>
      <c r="E289">
        <f t="shared" si="51"/>
        <v>29.169165961926041</v>
      </c>
      <c r="F289">
        <f t="shared" si="52"/>
        <v>36287.327024952137</v>
      </c>
      <c r="G289">
        <f t="shared" si="53"/>
        <v>-3801.8216626592425</v>
      </c>
      <c r="H289">
        <f t="shared" si="54"/>
        <v>14186.926418106292</v>
      </c>
      <c r="I289">
        <f t="shared" si="55"/>
        <v>14687.502481614338</v>
      </c>
      <c r="J289" s="43">
        <f t="shared" si="56"/>
        <v>726.33248673678577</v>
      </c>
      <c r="K289">
        <f t="shared" si="57"/>
        <v>18.700708972987215</v>
      </c>
      <c r="L289">
        <f t="shared" si="58"/>
        <v>2.3119881118477594E-2</v>
      </c>
      <c r="M289" s="43">
        <f t="shared" si="59"/>
        <v>18.700751847962515</v>
      </c>
      <c r="N289" s="6">
        <f t="shared" si="60"/>
        <v>1.2738499165601403E-6</v>
      </c>
      <c r="O289" s="4">
        <f>SUM($N$54:N289)*0.1+$O$30</f>
        <v>-1.2338706712914896E-6</v>
      </c>
      <c r="P289" s="4">
        <f>SUM($O$235:O289)</f>
        <v>-2.5959367971230458E-4</v>
      </c>
      <c r="Q289" s="6">
        <f t="shared" si="61"/>
        <v>-4.753514666784449E-6</v>
      </c>
      <c r="R289" s="4">
        <f>SUM($Q$54:Q289)*0.1+$O$8</f>
        <v>1.1484861699060744E-4</v>
      </c>
      <c r="S289" s="4">
        <f>SUM($R$235:R289)</f>
        <v>6.9695219123682229E-3</v>
      </c>
      <c r="T289">
        <f t="shared" si="62"/>
        <v>1.1485524481489174E-4</v>
      </c>
      <c r="U289">
        <f t="shared" si="63"/>
        <v>6.9743547777215481E-3</v>
      </c>
      <c r="X289" s="1"/>
    </row>
    <row r="290" spans="1:24" x14ac:dyDescent="0.3">
      <c r="A290" s="8"/>
      <c r="B290">
        <f t="shared" si="64"/>
        <v>23.600000000000065</v>
      </c>
      <c r="C290">
        <f t="shared" si="49"/>
        <v>-1396.6998684018731</v>
      </c>
      <c r="D290">
        <f t="shared" si="50"/>
        <v>-725.74654049904279</v>
      </c>
      <c r="E290">
        <f t="shared" si="51"/>
        <v>29.169165961926041</v>
      </c>
      <c r="F290">
        <f t="shared" si="52"/>
        <v>36287.327024952137</v>
      </c>
      <c r="G290">
        <f t="shared" si="53"/>
        <v>-3798.90474606305</v>
      </c>
      <c r="H290">
        <f t="shared" si="54"/>
        <v>14247.275296481213</v>
      </c>
      <c r="I290">
        <f t="shared" si="55"/>
        <v>14745.051055977534</v>
      </c>
      <c r="J290" s="43">
        <f t="shared" si="56"/>
        <v>726.33248673678577</v>
      </c>
      <c r="K290">
        <f t="shared" si="57"/>
        <v>18.773982093609568</v>
      </c>
      <c r="L290">
        <f t="shared" si="58"/>
        <v>2.3119881118477594E-2</v>
      </c>
      <c r="M290" s="43">
        <f t="shared" si="59"/>
        <v>18.774024801248174</v>
      </c>
      <c r="N290" s="6">
        <f t="shared" si="60"/>
        <v>1.2728725656235702E-6</v>
      </c>
      <c r="O290" s="4">
        <f>SUM($N$54:N290)*0.1+$O$30</f>
        <v>-1.1065834147291309E-6</v>
      </c>
      <c r="P290" s="4">
        <f>SUM($O$235:O290)</f>
        <v>-2.6070026312703372E-4</v>
      </c>
      <c r="Q290" s="6">
        <f t="shared" si="61"/>
        <v>-4.7737353453179655E-6</v>
      </c>
      <c r="R290" s="4">
        <f>SUM($Q$54:Q290)*0.1+$O$8</f>
        <v>1.1437124345607566E-4</v>
      </c>
      <c r="S290" s="4">
        <f>SUM($R$235:R290)</f>
        <v>7.0838931558242987E-3</v>
      </c>
      <c r="T290">
        <f t="shared" si="62"/>
        <v>1.1437659662947959E-4</v>
      </c>
      <c r="U290">
        <f t="shared" si="63"/>
        <v>7.0886886566084179E-3</v>
      </c>
      <c r="X290" s="1"/>
    </row>
    <row r="291" spans="1:24" x14ac:dyDescent="0.3">
      <c r="A291" s="8"/>
      <c r="B291">
        <f t="shared" si="64"/>
        <v>23.700000000000067</v>
      </c>
      <c r="C291">
        <f t="shared" si="49"/>
        <v>-1396.6998684018731</v>
      </c>
      <c r="D291">
        <f t="shared" si="50"/>
        <v>-725.74654049904279</v>
      </c>
      <c r="E291">
        <f t="shared" si="51"/>
        <v>29.169165961926041</v>
      </c>
      <c r="F291">
        <f t="shared" si="52"/>
        <v>36287.327024952137</v>
      </c>
      <c r="G291">
        <f t="shared" si="53"/>
        <v>-3795.987829466857</v>
      </c>
      <c r="H291">
        <f t="shared" si="54"/>
        <v>14307.624174856133</v>
      </c>
      <c r="I291">
        <f t="shared" si="55"/>
        <v>14802.622508541794</v>
      </c>
      <c r="J291" s="43">
        <f t="shared" si="56"/>
        <v>726.33248673678577</v>
      </c>
      <c r="K291">
        <f t="shared" si="57"/>
        <v>18.847284343662228</v>
      </c>
      <c r="L291">
        <f t="shared" si="58"/>
        <v>2.3119881118477594E-2</v>
      </c>
      <c r="M291" s="43">
        <f t="shared" si="59"/>
        <v>18.847326885199507</v>
      </c>
      <c r="N291" s="6">
        <f t="shared" si="60"/>
        <v>1.2718952146869999E-6</v>
      </c>
      <c r="O291" s="4">
        <f>SUM($N$54:N291)*0.1+$O$30</f>
        <v>-9.7939389326043137E-7</v>
      </c>
      <c r="P291" s="4">
        <f>SUM($O$235:O291)</f>
        <v>-2.6167965702029414E-4</v>
      </c>
      <c r="Q291" s="6">
        <f t="shared" si="61"/>
        <v>-4.793956023851482E-6</v>
      </c>
      <c r="R291" s="4">
        <f>SUM($Q$54:Q291)*0.1+$O$8</f>
        <v>1.1389184785369051E-4</v>
      </c>
      <c r="S291" s="4">
        <f>SUM($R$235:R291)</f>
        <v>7.1977850036779893E-3</v>
      </c>
      <c r="T291">
        <f t="shared" si="62"/>
        <v>1.138960588428166E-4</v>
      </c>
      <c r="U291">
        <f t="shared" si="63"/>
        <v>7.2025401909375005E-3</v>
      </c>
      <c r="X291" s="1"/>
    </row>
    <row r="292" spans="1:24" x14ac:dyDescent="0.3">
      <c r="A292" s="8"/>
      <c r="B292">
        <f t="shared" si="64"/>
        <v>23.800000000000068</v>
      </c>
      <c r="C292">
        <f t="shared" si="49"/>
        <v>-1396.6998684018731</v>
      </c>
      <c r="D292">
        <f t="shared" si="50"/>
        <v>-725.74654049904279</v>
      </c>
      <c r="E292">
        <f t="shared" si="51"/>
        <v>29.169165961926041</v>
      </c>
      <c r="F292">
        <f t="shared" si="52"/>
        <v>36287.327024952137</v>
      </c>
      <c r="G292">
        <f t="shared" si="53"/>
        <v>-3793.0709128706644</v>
      </c>
      <c r="H292">
        <f t="shared" si="54"/>
        <v>14367.973053231055</v>
      </c>
      <c r="I292">
        <f t="shared" si="55"/>
        <v>14860.216573402933</v>
      </c>
      <c r="J292" s="43">
        <f t="shared" si="56"/>
        <v>726.33248673678577</v>
      </c>
      <c r="K292">
        <f t="shared" si="57"/>
        <v>18.920615384585471</v>
      </c>
      <c r="L292">
        <f t="shared" si="58"/>
        <v>2.3119881118477594E-2</v>
      </c>
      <c r="M292" s="43">
        <f t="shared" si="59"/>
        <v>18.920657761243959</v>
      </c>
      <c r="N292" s="6">
        <f t="shared" si="60"/>
        <v>1.2709178637504296E-6</v>
      </c>
      <c r="O292" s="4">
        <f>SUM($N$54:N292)*0.1+$O$30</f>
        <v>-8.5230210688538754E-7</v>
      </c>
      <c r="P292" s="4">
        <f>SUM($O$235:O292)</f>
        <v>-2.6253195912717952E-4</v>
      </c>
      <c r="Q292" s="6">
        <f t="shared" si="61"/>
        <v>-4.8141767023849985E-6</v>
      </c>
      <c r="R292" s="4">
        <f>SUM($Q$54:Q292)*0.1+$O$8</f>
        <v>1.13410430183452E-4</v>
      </c>
      <c r="S292" s="4">
        <f>SUM($R$235:R292)</f>
        <v>7.3111954338614411E-3</v>
      </c>
      <c r="T292">
        <f t="shared" si="62"/>
        <v>1.1341363274878838E-4</v>
      </c>
      <c r="U292">
        <f t="shared" si="63"/>
        <v>7.3159074421208711E-3</v>
      </c>
      <c r="X292" s="1"/>
    </row>
    <row r="293" spans="1:24" x14ac:dyDescent="0.3">
      <c r="A293" s="8"/>
      <c r="B293">
        <f t="shared" si="64"/>
        <v>23.90000000000007</v>
      </c>
      <c r="C293">
        <f t="shared" si="49"/>
        <v>-1396.6998684018731</v>
      </c>
      <c r="D293">
        <f t="shared" si="50"/>
        <v>-725.74654049904279</v>
      </c>
      <c r="E293">
        <f t="shared" si="51"/>
        <v>29.169165961926041</v>
      </c>
      <c r="F293">
        <f t="shared" si="52"/>
        <v>36287.327024952137</v>
      </c>
      <c r="G293">
        <f t="shared" si="53"/>
        <v>-3790.1539962744719</v>
      </c>
      <c r="H293">
        <f t="shared" si="54"/>
        <v>14428.321931605975</v>
      </c>
      <c r="I293">
        <f t="shared" si="55"/>
        <v>14917.832988659489</v>
      </c>
      <c r="J293" s="43">
        <f t="shared" si="56"/>
        <v>726.33248673678577</v>
      </c>
      <c r="K293">
        <f t="shared" si="57"/>
        <v>18.993974882916003</v>
      </c>
      <c r="L293">
        <f t="shared" si="58"/>
        <v>2.3119881118477594E-2</v>
      </c>
      <c r="M293" s="43">
        <f t="shared" si="59"/>
        <v>18.994017095905566</v>
      </c>
      <c r="N293" s="6">
        <f t="shared" si="60"/>
        <v>1.2699405128138594E-6</v>
      </c>
      <c r="O293" s="4">
        <f>SUM($N$54:N293)*0.1+$O$30</f>
        <v>-7.2530805560400285E-7</v>
      </c>
      <c r="P293" s="4">
        <f>SUM($O$235:O293)</f>
        <v>-2.6325726718278352E-4</v>
      </c>
      <c r="Q293" s="6">
        <f t="shared" si="61"/>
        <v>-4.8343973809185141E-6</v>
      </c>
      <c r="R293" s="4">
        <f>SUM($Q$54:Q293)*0.1+$O$8</f>
        <v>1.1292699044536015E-4</v>
      </c>
      <c r="S293" s="4">
        <f>SUM($R$235:R293)</f>
        <v>7.4241224243068015E-3</v>
      </c>
      <c r="T293">
        <f t="shared" si="62"/>
        <v>1.1292931967749556E-4</v>
      </c>
      <c r="U293">
        <f t="shared" si="63"/>
        <v>7.4287884718720887E-3</v>
      </c>
      <c r="X293" s="1"/>
    </row>
    <row r="294" spans="1:24" x14ac:dyDescent="0.3">
      <c r="A294" s="8"/>
      <c r="B294">
        <f t="shared" si="64"/>
        <v>24.000000000000071</v>
      </c>
      <c r="C294">
        <f t="shared" si="49"/>
        <v>-1396.6998684018731</v>
      </c>
      <c r="D294">
        <f t="shared" si="50"/>
        <v>-725.74654049904279</v>
      </c>
      <c r="E294">
        <f t="shared" si="51"/>
        <v>29.169165961926041</v>
      </c>
      <c r="F294">
        <f t="shared" si="52"/>
        <v>36287.327024952137</v>
      </c>
      <c r="G294">
        <f t="shared" si="53"/>
        <v>-3787.2370796782789</v>
      </c>
      <c r="H294">
        <f t="shared" si="54"/>
        <v>14488.670809980897</v>
      </c>
      <c r="I294">
        <f t="shared" si="55"/>
        <v>14975.471496339691</v>
      </c>
      <c r="J294" s="43">
        <f t="shared" si="56"/>
        <v>726.33248673678577</v>
      </c>
      <c r="K294">
        <f t="shared" si="57"/>
        <v>19.067362510193956</v>
      </c>
      <c r="L294">
        <f t="shared" si="58"/>
        <v>2.3119881118477594E-2</v>
      </c>
      <c r="M294" s="43">
        <f t="shared" si="59"/>
        <v>19.067404560711946</v>
      </c>
      <c r="N294" s="6">
        <f t="shared" si="60"/>
        <v>1.2689631618772891E-6</v>
      </c>
      <c r="O294" s="4">
        <f>SUM($N$54:N294)*0.1+$O$30</f>
        <v>-5.984117394162739E-7</v>
      </c>
      <c r="P294" s="4">
        <f>SUM($O$235:O294)</f>
        <v>-2.6385567892219978E-4</v>
      </c>
      <c r="Q294" s="6">
        <f t="shared" si="61"/>
        <v>-4.8546180594520306E-6</v>
      </c>
      <c r="R294" s="4">
        <f>SUM($Q$54:Q294)*0.1+$O$8</f>
        <v>1.1244152863941495E-4</v>
      </c>
      <c r="S294" s="4">
        <f>SUM($R$235:R294)</f>
        <v>7.5365639529462163E-3</v>
      </c>
      <c r="T294">
        <f t="shared" si="62"/>
        <v>1.1244312099625412E-4</v>
      </c>
      <c r="U294">
        <f t="shared" si="63"/>
        <v>7.54118134221342E-3</v>
      </c>
      <c r="X294" s="1"/>
    </row>
    <row r="295" spans="1:24" x14ac:dyDescent="0.3">
      <c r="A295" s="8"/>
      <c r="B295">
        <f t="shared" si="64"/>
        <v>24.100000000000072</v>
      </c>
      <c r="C295">
        <f t="shared" si="49"/>
        <v>-1396.6998684018731</v>
      </c>
      <c r="D295">
        <f t="shared" si="50"/>
        <v>-725.74654049904279</v>
      </c>
      <c r="E295">
        <f t="shared" si="51"/>
        <v>29.169165961926041</v>
      </c>
      <c r="F295">
        <f t="shared" si="52"/>
        <v>36287.327024952137</v>
      </c>
      <c r="G295">
        <f t="shared" si="53"/>
        <v>-3784.3201630820868</v>
      </c>
      <c r="H295">
        <f t="shared" si="54"/>
        <v>14549.019688355816</v>
      </c>
      <c r="I295">
        <f t="shared" si="55"/>
        <v>15033.131842329954</v>
      </c>
      <c r="J295" s="43">
        <f t="shared" si="56"/>
        <v>726.33248673678577</v>
      </c>
      <c r="K295">
        <f t="shared" si="57"/>
        <v>19.140777942871871</v>
      </c>
      <c r="L295">
        <f t="shared" si="58"/>
        <v>2.3119881118477594E-2</v>
      </c>
      <c r="M295" s="43">
        <f t="shared" si="59"/>
        <v>19.140819832103304</v>
      </c>
      <c r="N295" s="6">
        <f t="shared" si="60"/>
        <v>1.2679858109407192E-6</v>
      </c>
      <c r="O295" s="4">
        <f>SUM($N$54:N295)*0.1+$O$30</f>
        <v>-4.7161315832220407E-7</v>
      </c>
      <c r="P295" s="4">
        <f>SUM($O$235:O295)</f>
        <v>-2.6432729208052201E-4</v>
      </c>
      <c r="Q295" s="6">
        <f t="shared" si="61"/>
        <v>-4.8748387379855471E-6</v>
      </c>
      <c r="R295" s="4">
        <f>SUM($Q$54:Q295)*0.1+$O$8</f>
        <v>1.1195404476561639E-4</v>
      </c>
      <c r="S295" s="4">
        <f>SUM($R$235:R295)</f>
        <v>7.6485179977118329E-3</v>
      </c>
      <c r="T295">
        <f t="shared" si="62"/>
        <v>1.1195503811063056E-4</v>
      </c>
      <c r="U295">
        <f t="shared" si="63"/>
        <v>7.6530841154831466E-3</v>
      </c>
      <c r="X295" s="1"/>
    </row>
    <row r="296" spans="1:24" x14ac:dyDescent="0.3">
      <c r="A296" s="8"/>
      <c r="B296">
        <f t="shared" si="64"/>
        <v>24.200000000000074</v>
      </c>
      <c r="C296">
        <f t="shared" si="49"/>
        <v>-1396.6998684018731</v>
      </c>
      <c r="D296">
        <f t="shared" si="50"/>
        <v>-725.74654049904279</v>
      </c>
      <c r="E296">
        <f t="shared" si="51"/>
        <v>29.169165961926041</v>
      </c>
      <c r="F296">
        <f t="shared" si="52"/>
        <v>36287.327024952137</v>
      </c>
      <c r="G296">
        <f t="shared" si="53"/>
        <v>-3781.4032464858938</v>
      </c>
      <c r="H296">
        <f t="shared" si="54"/>
        <v>14609.368566730738</v>
      </c>
      <c r="I296">
        <f t="shared" si="55"/>
        <v>15090.813776304914</v>
      </c>
      <c r="J296" s="43">
        <f t="shared" si="56"/>
        <v>726.33248673678577</v>
      </c>
      <c r="K296">
        <f t="shared" si="57"/>
        <v>19.214220862225591</v>
      </c>
      <c r="L296">
        <f t="shared" si="58"/>
        <v>2.3119881118477594E-2</v>
      </c>
      <c r="M296" s="43">
        <f t="shared" si="59"/>
        <v>19.214262591343285</v>
      </c>
      <c r="N296" s="6">
        <f t="shared" si="60"/>
        <v>1.2670084600041489E-6</v>
      </c>
      <c r="O296" s="4">
        <f>SUM($N$54:N296)*0.1+$O$30</f>
        <v>-3.449123123217866E-7</v>
      </c>
      <c r="P296" s="4">
        <f>SUM($O$235:O296)</f>
        <v>-2.6467220439284377E-4</v>
      </c>
      <c r="Q296" s="6">
        <f t="shared" si="61"/>
        <v>-4.8950594165190636E-6</v>
      </c>
      <c r="R296" s="4">
        <f>SUM($Q$54:Q296)*0.1+$O$8</f>
        <v>1.1146453882396448E-4</v>
      </c>
      <c r="S296" s="4">
        <f>SUM($R$235:R296)</f>
        <v>7.759982536535797E-3</v>
      </c>
      <c r="T296">
        <f t="shared" si="62"/>
        <v>1.1146507246551395E-4</v>
      </c>
      <c r="U296">
        <f t="shared" si="63"/>
        <v>7.7644948543429864E-3</v>
      </c>
      <c r="X296" s="1"/>
    </row>
    <row r="297" spans="1:24" x14ac:dyDescent="0.3">
      <c r="A297" s="8"/>
      <c r="B297">
        <f t="shared" si="64"/>
        <v>24.300000000000075</v>
      </c>
      <c r="C297">
        <f t="shared" si="49"/>
        <v>-1396.6998684018731</v>
      </c>
      <c r="D297">
        <f t="shared" si="50"/>
        <v>-725.74654049904279</v>
      </c>
      <c r="E297">
        <f t="shared" si="51"/>
        <v>29.169165961926041</v>
      </c>
      <c r="F297">
        <f t="shared" si="52"/>
        <v>36287.327024952137</v>
      </c>
      <c r="G297">
        <f t="shared" si="53"/>
        <v>-3778.4863298897012</v>
      </c>
      <c r="H297">
        <f t="shared" si="54"/>
        <v>14669.71744510566</v>
      </c>
      <c r="I297">
        <f t="shared" si="55"/>
        <v>15148.517051658906</v>
      </c>
      <c r="J297" s="43">
        <f t="shared" si="56"/>
        <v>726.33248673678577</v>
      </c>
      <c r="K297">
        <f t="shared" si="57"/>
        <v>19.287690954267035</v>
      </c>
      <c r="L297">
        <f t="shared" si="58"/>
        <v>2.3119881118477594E-2</v>
      </c>
      <c r="M297" s="43">
        <f t="shared" si="59"/>
        <v>19.287732524431771</v>
      </c>
      <c r="N297" s="6">
        <f t="shared" si="60"/>
        <v>1.2660311090675787E-6</v>
      </c>
      <c r="O297" s="4">
        <f>SUM($N$54:N297)*0.1+$O$30</f>
        <v>-2.1830920141502826E-7</v>
      </c>
      <c r="P297" s="4">
        <f>SUM($O$235:O297)</f>
        <v>-2.648905135942588E-4</v>
      </c>
      <c r="Q297" s="6">
        <f t="shared" si="61"/>
        <v>-4.9152800950525801E-6</v>
      </c>
      <c r="R297" s="4">
        <f>SUM($Q$54:Q297)*0.1+$O$8</f>
        <v>1.1097301081445921E-4</v>
      </c>
      <c r="S297" s="4">
        <f>SUM($R$235:R297)</f>
        <v>7.8709555473502561E-3</v>
      </c>
      <c r="T297">
        <f t="shared" si="62"/>
        <v>1.1097322554622582E-4</v>
      </c>
      <c r="U297">
        <f t="shared" si="63"/>
        <v>7.8754116217856183E-3</v>
      </c>
      <c r="X297" s="1"/>
    </row>
    <row r="298" spans="1:24" x14ac:dyDescent="0.3">
      <c r="A298" s="8"/>
      <c r="B298">
        <f>B297+0.1</f>
        <v>24.400000000000077</v>
      </c>
      <c r="C298">
        <f t="shared" si="49"/>
        <v>-1396.6998684018731</v>
      </c>
      <c r="D298">
        <f t="shared" si="50"/>
        <v>-725.74654049904279</v>
      </c>
      <c r="E298">
        <f t="shared" si="51"/>
        <v>29.169165961926041</v>
      </c>
      <c r="F298">
        <f t="shared" si="52"/>
        <v>36287.327024952137</v>
      </c>
      <c r="G298">
        <f t="shared" si="53"/>
        <v>-3775.5694132935087</v>
      </c>
      <c r="H298">
        <f t="shared" si="54"/>
        <v>14730.066323480582</v>
      </c>
      <c r="I298">
        <f t="shared" si="55"/>
        <v>15206.241425438906</v>
      </c>
      <c r="J298" s="43">
        <f t="shared" si="56"/>
        <v>726.33248673678577</v>
      </c>
      <c r="K298">
        <f t="shared" si="57"/>
        <v>19.361187909658806</v>
      </c>
      <c r="L298">
        <f t="shared" si="58"/>
        <v>2.3119881118477594E-2</v>
      </c>
      <c r="M298" s="43">
        <f t="shared" si="59"/>
        <v>19.361229322019486</v>
      </c>
      <c r="N298" s="6">
        <f t="shared" si="60"/>
        <v>1.2650537581310084E-6</v>
      </c>
      <c r="O298" s="4">
        <f>SUM($N$54:N298)*0.1+$O$30</f>
        <v>-9.1803825601929055E-8</v>
      </c>
      <c r="P298" s="4">
        <f>SUM($O$235:O298)</f>
        <v>-2.6498231741986072E-4</v>
      </c>
      <c r="Q298" s="6">
        <f t="shared" si="61"/>
        <v>-4.9355007735860966E-6</v>
      </c>
      <c r="R298" s="4">
        <f>SUM($Q$54:Q298)*0.1+$O$8</f>
        <v>1.1047946073710062E-4</v>
      </c>
      <c r="S298" s="4">
        <f>SUM($R$235:R298)</f>
        <v>7.9814350080873574E-3</v>
      </c>
      <c r="T298">
        <f t="shared" si="62"/>
        <v>1.1047949887966978E-4</v>
      </c>
      <c r="U298">
        <f t="shared" si="63"/>
        <v>7.985832481142317E-3</v>
      </c>
      <c r="X298" s="1"/>
    </row>
    <row r="299" spans="1:24" x14ac:dyDescent="0.3">
      <c r="A299" s="8"/>
      <c r="B299">
        <f t="shared" ref="B299:B362" si="65">B298+0.1</f>
        <v>24.500000000000078</v>
      </c>
      <c r="C299">
        <f t="shared" si="49"/>
        <v>-1396.6998684018731</v>
      </c>
      <c r="D299">
        <f t="shared" si="50"/>
        <v>-725.74654049904279</v>
      </c>
      <c r="E299">
        <f t="shared" si="51"/>
        <v>29.169165961926041</v>
      </c>
      <c r="F299">
        <f t="shared" si="52"/>
        <v>36287.327024952137</v>
      </c>
      <c r="G299">
        <f t="shared" si="53"/>
        <v>-3772.6524966973157</v>
      </c>
      <c r="H299">
        <f t="shared" si="54"/>
        <v>14790.415201855503</v>
      </c>
      <c r="I299">
        <f t="shared" si="55"/>
        <v>15263.986658278855</v>
      </c>
      <c r="J299" s="43">
        <f t="shared" si="56"/>
        <v>726.33248673678577</v>
      </c>
      <c r="K299">
        <f t="shared" si="57"/>
        <v>19.434711423630567</v>
      </c>
      <c r="L299">
        <f t="shared" si="58"/>
        <v>2.3119881118477594E-2</v>
      </c>
      <c r="M299" s="43">
        <f t="shared" si="59"/>
        <v>19.434752679324358</v>
      </c>
      <c r="N299" s="6">
        <f t="shared" si="60"/>
        <v>1.2640764071944381E-6</v>
      </c>
      <c r="O299" s="4">
        <f>SUM($N$54:N299)*0.1+$O$30</f>
        <v>3.4603815117514414E-8</v>
      </c>
      <c r="P299" s="4">
        <f>SUM($O$235:O299)</f>
        <v>-2.6494771360474319E-4</v>
      </c>
      <c r="Q299" s="6">
        <f t="shared" si="61"/>
        <v>-4.9557214521196131E-6</v>
      </c>
      <c r="R299" s="4">
        <f>SUM($Q$54:Q299)*0.1+$O$8</f>
        <v>1.0998388859188865E-4</v>
      </c>
      <c r="S299" s="4">
        <f>SUM($R$235:R299)</f>
        <v>8.091418896679246E-3</v>
      </c>
      <c r="T299">
        <f t="shared" si="62"/>
        <v>1.0998389403552228E-4</v>
      </c>
      <c r="U299">
        <f t="shared" si="63"/>
        <v>8.0957554960906751E-3</v>
      </c>
      <c r="X299" s="1"/>
    </row>
    <row r="300" spans="1:24" x14ac:dyDescent="0.3">
      <c r="A300" s="8"/>
      <c r="B300">
        <f t="shared" si="65"/>
        <v>24.60000000000008</v>
      </c>
      <c r="C300">
        <f t="shared" si="49"/>
        <v>-1396.6998684018731</v>
      </c>
      <c r="D300">
        <f t="shared" si="50"/>
        <v>-725.74654049904279</v>
      </c>
      <c r="E300">
        <f t="shared" si="51"/>
        <v>29.169165961926041</v>
      </c>
      <c r="F300">
        <f t="shared" si="52"/>
        <v>36287.327024952137</v>
      </c>
      <c r="G300">
        <f t="shared" si="53"/>
        <v>-3769.7355801011231</v>
      </c>
      <c r="H300">
        <f t="shared" si="54"/>
        <v>14850.764080230423</v>
      </c>
      <c r="I300">
        <f t="shared" si="55"/>
        <v>15321.75251433538</v>
      </c>
      <c r="J300" s="43">
        <f t="shared" si="56"/>
        <v>726.33248673678577</v>
      </c>
      <c r="K300">
        <f t="shared" si="57"/>
        <v>19.508261195897216</v>
      </c>
      <c r="L300">
        <f t="shared" si="58"/>
        <v>2.3119881118477594E-2</v>
      </c>
      <c r="M300" s="43">
        <f t="shared" si="59"/>
        <v>19.508302296049695</v>
      </c>
      <c r="N300" s="6">
        <f t="shared" si="60"/>
        <v>1.2630990562578679E-6</v>
      </c>
      <c r="O300" s="4">
        <f>SUM($N$54:N300)*0.1+$O$30</f>
        <v>1.6091372074330214E-7</v>
      </c>
      <c r="P300" s="4">
        <f>SUM($O$235:O300)</f>
        <v>-2.6478679988399989E-4</v>
      </c>
      <c r="Q300" s="6">
        <f t="shared" si="61"/>
        <v>-4.9759421306531295E-6</v>
      </c>
      <c r="R300" s="4">
        <f>SUM($Q$54:Q300)*0.1+$O$8</f>
        <v>1.0948629437882334E-4</v>
      </c>
      <c r="S300" s="4">
        <f>SUM($R$235:R300)</f>
        <v>8.2009051910580701E-3</v>
      </c>
      <c r="T300">
        <f t="shared" si="62"/>
        <v>1.0948641262746663E-4</v>
      </c>
      <c r="U300">
        <f t="shared" si="63"/>
        <v>8.2051787306624841E-3</v>
      </c>
      <c r="X300" s="1"/>
    </row>
    <row r="301" spans="1:24" x14ac:dyDescent="0.3">
      <c r="A301" s="8"/>
      <c r="B301">
        <f t="shared" si="65"/>
        <v>24.700000000000081</v>
      </c>
      <c r="C301">
        <f t="shared" si="49"/>
        <v>-1396.6998684018731</v>
      </c>
      <c r="D301">
        <f t="shared" si="50"/>
        <v>-725.74654049904279</v>
      </c>
      <c r="E301">
        <f t="shared" si="51"/>
        <v>29.169165961926041</v>
      </c>
      <c r="F301">
        <f t="shared" si="52"/>
        <v>36287.327024952137</v>
      </c>
      <c r="G301">
        <f t="shared" si="53"/>
        <v>-3766.8186635049306</v>
      </c>
      <c r="H301">
        <f t="shared" si="54"/>
        <v>14911.112958605345</v>
      </c>
      <c r="I301">
        <f t="shared" si="55"/>
        <v>15379.538761224841</v>
      </c>
      <c r="J301" s="43">
        <f t="shared" si="56"/>
        <v>726.33248673678577</v>
      </c>
      <c r="K301">
        <f t="shared" si="57"/>
        <v>19.581836930578707</v>
      </c>
      <c r="L301">
        <f t="shared" si="58"/>
        <v>2.3119881118477594E-2</v>
      </c>
      <c r="M301" s="43">
        <f t="shared" si="59"/>
        <v>19.581877876304024</v>
      </c>
      <c r="N301" s="6">
        <f t="shared" si="60"/>
        <v>1.2621217053212978E-6</v>
      </c>
      <c r="O301" s="4">
        <f>SUM($N$54:N301)*0.1+$O$30</f>
        <v>2.8712589127543074E-7</v>
      </c>
      <c r="P301" s="4">
        <f>SUM($O$235:O301)</f>
        <v>-2.6449967399272444E-4</v>
      </c>
      <c r="Q301" s="6">
        <f t="shared" si="61"/>
        <v>-4.996162809186646E-6</v>
      </c>
      <c r="R301" s="4">
        <f>SUM($Q$54:Q301)*0.1+$O$8</f>
        <v>1.0898667809790468E-4</v>
      </c>
      <c r="S301" s="4">
        <f>SUM($R$235:R301)</f>
        <v>8.3098918691559744E-3</v>
      </c>
      <c r="T301">
        <f t="shared" si="62"/>
        <v>1.0898705631447128E-4</v>
      </c>
      <c r="U301">
        <f t="shared" si="63"/>
        <v>8.3141002492516797E-3</v>
      </c>
      <c r="X301" s="1"/>
    </row>
    <row r="302" spans="1:24" x14ac:dyDescent="0.3">
      <c r="A302" s="8"/>
      <c r="B302">
        <f t="shared" si="65"/>
        <v>24.800000000000082</v>
      </c>
      <c r="C302">
        <f t="shared" si="49"/>
        <v>-1396.6998684018731</v>
      </c>
      <c r="D302">
        <f t="shared" si="50"/>
        <v>-725.74654049904279</v>
      </c>
      <c r="E302">
        <f t="shared" si="51"/>
        <v>29.169165961926041</v>
      </c>
      <c r="F302">
        <f t="shared" si="52"/>
        <v>36287.327024952137</v>
      </c>
      <c r="G302">
        <f t="shared" si="53"/>
        <v>-3763.9017469087376</v>
      </c>
      <c r="H302">
        <f t="shared" si="54"/>
        <v>14971.461836980265</v>
      </c>
      <c r="I302">
        <f t="shared" si="55"/>
        <v>15437.345169961676</v>
      </c>
      <c r="J302" s="43">
        <f t="shared" si="56"/>
        <v>726.33248673678577</v>
      </c>
      <c r="K302">
        <f t="shared" si="57"/>
        <v>19.65543833612157</v>
      </c>
      <c r="L302">
        <f t="shared" si="58"/>
        <v>2.3119881118477594E-2</v>
      </c>
      <c r="M302" s="43">
        <f t="shared" si="59"/>
        <v>19.655479128522568</v>
      </c>
      <c r="N302" s="6">
        <f t="shared" si="60"/>
        <v>1.2611443543847275E-6</v>
      </c>
      <c r="O302" s="4">
        <f>SUM($N$54:N302)*0.1+$O$30</f>
        <v>4.1324032671390359E-7</v>
      </c>
      <c r="P302" s="4">
        <f>SUM($O$235:O302)</f>
        <v>-2.6408643366601051E-4</v>
      </c>
      <c r="Q302" s="6">
        <f t="shared" si="61"/>
        <v>-5.0163834877201617E-6</v>
      </c>
      <c r="R302" s="4">
        <f>SUM($Q$54:Q302)*0.1+$O$8</f>
        <v>1.0848503974913266E-4</v>
      </c>
      <c r="S302" s="4">
        <f>SUM($R$235:R302)</f>
        <v>8.4183769089051074E-3</v>
      </c>
      <c r="T302">
        <f t="shared" si="62"/>
        <v>1.084858268021151E-4</v>
      </c>
      <c r="U302">
        <f t="shared" si="63"/>
        <v>8.422518116622436E-3</v>
      </c>
      <c r="X302" s="1"/>
    </row>
    <row r="303" spans="1:24" x14ac:dyDescent="0.3">
      <c r="A303" s="8"/>
      <c r="B303">
        <f t="shared" si="65"/>
        <v>24.900000000000084</v>
      </c>
      <c r="C303">
        <f t="shared" si="49"/>
        <v>-1396.6998684018731</v>
      </c>
      <c r="D303">
        <f t="shared" si="50"/>
        <v>-725.74654049904279</v>
      </c>
      <c r="E303">
        <f t="shared" si="51"/>
        <v>29.169165961926041</v>
      </c>
      <c r="F303">
        <f t="shared" si="52"/>
        <v>36287.327024952137</v>
      </c>
      <c r="G303">
        <f t="shared" si="53"/>
        <v>-3760.984830312545</v>
      </c>
      <c r="H303">
        <f t="shared" si="54"/>
        <v>15031.810715355186</v>
      </c>
      <c r="I303">
        <f t="shared" si="55"/>
        <v>15495.171514898055</v>
      </c>
      <c r="J303" s="43">
        <f t="shared" si="56"/>
        <v>726.33248673678577</v>
      </c>
      <c r="K303">
        <f t="shared" si="57"/>
        <v>19.729065125222064</v>
      </c>
      <c r="L303">
        <f t="shared" si="58"/>
        <v>2.3119881118477594E-2</v>
      </c>
      <c r="M303" s="43">
        <f t="shared" si="59"/>
        <v>19.72910576539044</v>
      </c>
      <c r="N303" s="6">
        <f t="shared" si="60"/>
        <v>1.2601670034481574E-6</v>
      </c>
      <c r="O303" s="4">
        <f>SUM($N$54:N303)*0.1+$O$30</f>
        <v>5.3925702705871732E-7</v>
      </c>
      <c r="P303" s="4">
        <f>SUM($O$235:O303)</f>
        <v>-2.6354717663895177E-4</v>
      </c>
      <c r="Q303" s="6">
        <f t="shared" si="61"/>
        <v>-5.0366041662536782E-6</v>
      </c>
      <c r="R303" s="4">
        <f>SUM($Q$54:Q303)*0.1+$O$8</f>
        <v>1.0798137933250729E-4</v>
      </c>
      <c r="S303" s="4">
        <f>SUM($R$235:R303)</f>
        <v>8.5263582882376156E-3</v>
      </c>
      <c r="T303">
        <f t="shared" si="62"/>
        <v>1.079827258439611E-4</v>
      </c>
      <c r="U303">
        <f t="shared" si="63"/>
        <v>8.5304303979173678E-3</v>
      </c>
      <c r="X303" s="1"/>
    </row>
    <row r="304" spans="1:24" x14ac:dyDescent="0.3">
      <c r="A304" s="8"/>
      <c r="B304">
        <f t="shared" si="65"/>
        <v>25.000000000000085</v>
      </c>
      <c r="C304">
        <f t="shared" si="49"/>
        <v>-1396.6998684018731</v>
      </c>
      <c r="D304">
        <f t="shared" si="50"/>
        <v>-725.74654049904279</v>
      </c>
      <c r="E304">
        <f t="shared" si="51"/>
        <v>29.169165961926041</v>
      </c>
      <c r="F304">
        <f t="shared" si="52"/>
        <v>36287.327024952137</v>
      </c>
      <c r="G304">
        <f t="shared" si="53"/>
        <v>-3758.0679137163525</v>
      </c>
      <c r="H304">
        <f t="shared" si="54"/>
        <v>15092.159593730106</v>
      </c>
      <c r="I304">
        <f t="shared" si="55"/>
        <v>15553.017573664734</v>
      </c>
      <c r="J304" s="43">
        <f t="shared" si="56"/>
        <v>726.33248673678577</v>
      </c>
      <c r="K304">
        <f t="shared" si="57"/>
        <v>19.802717014750872</v>
      </c>
      <c r="L304">
        <f t="shared" si="58"/>
        <v>2.3119881118477594E-2</v>
      </c>
      <c r="M304" s="43">
        <f t="shared" si="59"/>
        <v>19.80275750376731</v>
      </c>
      <c r="N304" s="6">
        <f t="shared" si="60"/>
        <v>1.2591896525115872E-6</v>
      </c>
      <c r="O304" s="4">
        <f>SUM($N$54:N304)*0.1+$O$30</f>
        <v>6.6517599230987869E-7</v>
      </c>
      <c r="P304" s="4">
        <f>SUM($O$235:O304)</f>
        <v>-2.628820006466419E-4</v>
      </c>
      <c r="Q304" s="6">
        <f t="shared" si="61"/>
        <v>-5.0568248447871947E-6</v>
      </c>
      <c r="R304" s="4">
        <f>SUM($Q$54:Q304)*0.1+$O$8</f>
        <v>1.0747569684802858E-4</v>
      </c>
      <c r="S304" s="4">
        <f>SUM($R$235:R304)</f>
        <v>8.6338339850856437E-3</v>
      </c>
      <c r="T304">
        <f t="shared" si="62"/>
        <v>1.0747775524298079E-4</v>
      </c>
      <c r="U304">
        <f t="shared" si="63"/>
        <v>8.637835158665846E-3</v>
      </c>
      <c r="X304" s="1"/>
    </row>
    <row r="305" spans="1:24" x14ac:dyDescent="0.3">
      <c r="A305" s="8"/>
      <c r="B305">
        <f t="shared" si="65"/>
        <v>25.100000000000087</v>
      </c>
      <c r="C305">
        <f t="shared" si="49"/>
        <v>-1396.6998684018731</v>
      </c>
      <c r="D305">
        <f t="shared" si="50"/>
        <v>-725.74654049904279</v>
      </c>
      <c r="E305">
        <f t="shared" si="51"/>
        <v>29.169165961926041</v>
      </c>
      <c r="F305">
        <f t="shared" si="52"/>
        <v>36287.327024952137</v>
      </c>
      <c r="G305">
        <f t="shared" si="53"/>
        <v>-3755.1509971201594</v>
      </c>
      <c r="H305">
        <f t="shared" si="54"/>
        <v>15152.508472105028</v>
      </c>
      <c r="I305">
        <f t="shared" si="55"/>
        <v>15610.883127113186</v>
      </c>
      <c r="J305" s="43">
        <f t="shared" si="56"/>
        <v>726.33248673678577</v>
      </c>
      <c r="K305">
        <f t="shared" si="57"/>
        <v>19.876393725679428</v>
      </c>
      <c r="L305">
        <f t="shared" si="58"/>
        <v>2.3119881118477594E-2</v>
      </c>
      <c r="M305" s="43">
        <f t="shared" si="59"/>
        <v>19.876434064613736</v>
      </c>
      <c r="N305" s="6">
        <f t="shared" si="60"/>
        <v>1.2582123015750169E-6</v>
      </c>
      <c r="O305" s="4">
        <f>SUM($N$54:N305)*0.1+$O$30</f>
        <v>7.9099722246738093E-7</v>
      </c>
      <c r="P305" s="4">
        <f>SUM($O$235:O305)</f>
        <v>-2.6209100342417451E-4</v>
      </c>
      <c r="Q305" s="6">
        <f t="shared" si="61"/>
        <v>-5.0770455233207111E-6</v>
      </c>
      <c r="R305" s="4">
        <f>SUM($Q$54:Q305)*0.1+$O$8</f>
        <v>1.0696799229569651E-4</v>
      </c>
      <c r="S305" s="4">
        <f>SUM($R$235:R305)</f>
        <v>8.7408019773813402E-3</v>
      </c>
      <c r="T305">
        <f t="shared" si="62"/>
        <v>1.0697091685303131E-4</v>
      </c>
      <c r="U305">
        <f t="shared" si="63"/>
        <v>8.7447304647924641E-3</v>
      </c>
      <c r="X305" s="1"/>
    </row>
    <row r="306" spans="1:24" x14ac:dyDescent="0.3">
      <c r="A306" s="8"/>
      <c r="B306">
        <f t="shared" si="65"/>
        <v>25.200000000000088</v>
      </c>
      <c r="C306">
        <f t="shared" si="49"/>
        <v>-1396.6998684018731</v>
      </c>
      <c r="D306">
        <f t="shared" si="50"/>
        <v>-725.74654049904279</v>
      </c>
      <c r="E306">
        <f t="shared" si="51"/>
        <v>29.169165961926041</v>
      </c>
      <c r="F306">
        <f t="shared" si="52"/>
        <v>36287.327024952137</v>
      </c>
      <c r="G306">
        <f t="shared" si="53"/>
        <v>-3752.2340805239669</v>
      </c>
      <c r="H306">
        <f t="shared" si="54"/>
        <v>15212.85735047995</v>
      </c>
      <c r="I306">
        <f t="shared" si="55"/>
        <v>15668.76795925887</v>
      </c>
      <c r="J306" s="43">
        <f t="shared" si="56"/>
        <v>726.33248673678577</v>
      </c>
      <c r="K306">
        <f t="shared" si="57"/>
        <v>19.95009498300767</v>
      </c>
      <c r="L306">
        <f t="shared" si="58"/>
        <v>2.3119881118477594E-2</v>
      </c>
      <c r="M306" s="43">
        <f t="shared" si="59"/>
        <v>19.95013517291892</v>
      </c>
      <c r="N306" s="6">
        <f t="shared" si="60"/>
        <v>1.2572349506384466E-6</v>
      </c>
      <c r="O306" s="4">
        <f>SUM($N$54:N306)*0.1+$O$30</f>
        <v>9.1672071753122404E-7</v>
      </c>
      <c r="P306" s="4">
        <f>SUM($O$235:O306)</f>
        <v>-2.6117428270664328E-4</v>
      </c>
      <c r="Q306" s="6">
        <f t="shared" si="61"/>
        <v>-5.0972662018542276E-6</v>
      </c>
      <c r="R306" s="4">
        <f>SUM($Q$54:Q306)*0.1+$O$8</f>
        <v>1.0645826567551108E-4</v>
      </c>
      <c r="S306" s="4">
        <f>SUM($R$235:R306)</f>
        <v>8.8472602430568516E-3</v>
      </c>
      <c r="T306">
        <f t="shared" si="62"/>
        <v>1.0646221258038766E-4</v>
      </c>
      <c r="U306">
        <f t="shared" si="63"/>
        <v>8.8511143826255981E-3</v>
      </c>
      <c r="X306" s="1"/>
    </row>
    <row r="307" spans="1:24" x14ac:dyDescent="0.3">
      <c r="A307" s="8"/>
      <c r="B307">
        <f t="shared" si="65"/>
        <v>25.30000000000009</v>
      </c>
      <c r="C307">
        <f t="shared" si="49"/>
        <v>-1396.6998684018731</v>
      </c>
      <c r="D307">
        <f t="shared" si="50"/>
        <v>-725.74654049904279</v>
      </c>
      <c r="E307">
        <f t="shared" si="51"/>
        <v>29.169165961926041</v>
      </c>
      <c r="F307">
        <f t="shared" si="52"/>
        <v>36287.327024952137</v>
      </c>
      <c r="G307">
        <f t="shared" si="53"/>
        <v>-3749.3171639277743</v>
      </c>
      <c r="H307">
        <f t="shared" si="54"/>
        <v>15273.20622885487</v>
      </c>
      <c r="I307">
        <f t="shared" si="55"/>
        <v>15726.671857225692</v>
      </c>
      <c r="J307" s="43">
        <f t="shared" si="56"/>
        <v>726.33248673678577</v>
      </c>
      <c r="K307">
        <f t="shared" si="57"/>
        <v>20.023820515693338</v>
      </c>
      <c r="L307">
        <f t="shared" si="58"/>
        <v>2.3119881118477594E-2</v>
      </c>
      <c r="M307" s="43">
        <f t="shared" si="59"/>
        <v>20.023860557629995</v>
      </c>
      <c r="N307" s="6">
        <f t="shared" si="60"/>
        <v>1.2562575997018765E-6</v>
      </c>
      <c r="O307" s="4">
        <f>SUM($N$54:N307)*0.1+$O$30</f>
        <v>1.0423464775014114E-6</v>
      </c>
      <c r="P307" s="4">
        <f>SUM($O$235:O307)</f>
        <v>-2.6013193622914188E-4</v>
      </c>
      <c r="Q307" s="6">
        <f t="shared" si="61"/>
        <v>-5.1174868803877433E-6</v>
      </c>
      <c r="R307" s="4">
        <f>SUM($Q$54:Q307)*0.1+$O$8</f>
        <v>1.0594651698747231E-4</v>
      </c>
      <c r="S307" s="4">
        <f>SUM($R$235:R307)</f>
        <v>8.9532067600443244E-3</v>
      </c>
      <c r="T307">
        <f t="shared" si="62"/>
        <v>1.0595164438533231E-4</v>
      </c>
      <c r="U307">
        <f t="shared" si="63"/>
        <v>8.9569849789061119E-3</v>
      </c>
      <c r="X307" s="1"/>
    </row>
    <row r="308" spans="1:24" x14ac:dyDescent="0.3">
      <c r="A308" s="8"/>
      <c r="B308">
        <f t="shared" si="65"/>
        <v>25.400000000000091</v>
      </c>
      <c r="C308">
        <f t="shared" si="49"/>
        <v>-1396.6998684018731</v>
      </c>
      <c r="D308">
        <f t="shared" si="50"/>
        <v>-725.74654049904279</v>
      </c>
      <c r="E308">
        <f t="shared" si="51"/>
        <v>29.169165961926041</v>
      </c>
      <c r="F308">
        <f t="shared" si="52"/>
        <v>36287.327024952137</v>
      </c>
      <c r="G308">
        <f t="shared" si="53"/>
        <v>-3746.4002473315813</v>
      </c>
      <c r="H308">
        <f t="shared" si="54"/>
        <v>15333.555107229793</v>
      </c>
      <c r="I308">
        <f t="shared" si="55"/>
        <v>15784.594611191604</v>
      </c>
      <c r="J308" s="43">
        <f t="shared" si="56"/>
        <v>726.33248673678577</v>
      </c>
      <c r="K308">
        <f t="shared" si="57"/>
        <v>20.0975700565827</v>
      </c>
      <c r="L308">
        <f t="shared" si="58"/>
        <v>2.3119881118477594E-2</v>
      </c>
      <c r="M308" s="43">
        <f t="shared" si="59"/>
        <v>20.097609951582758</v>
      </c>
      <c r="N308" s="6">
        <f t="shared" si="60"/>
        <v>1.2552802487653061E-6</v>
      </c>
      <c r="O308" s="4">
        <f>SUM($N$54:N308)*0.1+$O$30</f>
        <v>1.167874502377943E-6</v>
      </c>
      <c r="P308" s="4">
        <f>SUM($O$235:O308)</f>
        <v>-2.5896406172676393E-4</v>
      </c>
      <c r="Q308" s="6">
        <f t="shared" si="61"/>
        <v>-5.1377075589212606E-6</v>
      </c>
      <c r="R308" s="4">
        <f>SUM($Q$54:Q308)*0.1+$O$8</f>
        <v>1.0543274623158018E-4</v>
      </c>
      <c r="S308" s="4">
        <f>SUM($R$235:R308)</f>
        <v>9.0586395062759052E-3</v>
      </c>
      <c r="T308">
        <f t="shared" si="62"/>
        <v>1.0543921428380471E-4</v>
      </c>
      <c r="U308">
        <f t="shared" si="63"/>
        <v>9.0623403207962007E-3</v>
      </c>
      <c r="X308" s="1"/>
    </row>
    <row r="309" spans="1:24" x14ac:dyDescent="0.3">
      <c r="A309" s="8"/>
      <c r="B309">
        <f t="shared" si="65"/>
        <v>25.500000000000092</v>
      </c>
      <c r="C309">
        <f t="shared" si="49"/>
        <v>-1396.6998684018731</v>
      </c>
      <c r="D309">
        <f t="shared" si="50"/>
        <v>-725.74654049904279</v>
      </c>
      <c r="E309">
        <f t="shared" si="51"/>
        <v>29.169165961926041</v>
      </c>
      <c r="F309">
        <f t="shared" si="52"/>
        <v>36287.327024952137</v>
      </c>
      <c r="G309">
        <f t="shared" si="53"/>
        <v>-3743.4833307353892</v>
      </c>
      <c r="H309">
        <f t="shared" si="54"/>
        <v>15393.903985604713</v>
      </c>
      <c r="I309">
        <f t="shared" si="55"/>
        <v>15842.536014335281</v>
      </c>
      <c r="J309" s="43">
        <f t="shared" si="56"/>
        <v>726.33248673678577</v>
      </c>
      <c r="K309">
        <f t="shared" si="57"/>
        <v>20.171343342342674</v>
      </c>
      <c r="L309">
        <f t="shared" si="58"/>
        <v>2.3119881118477594E-2</v>
      </c>
      <c r="M309" s="43">
        <f t="shared" si="59"/>
        <v>20.171383091433789</v>
      </c>
      <c r="N309" s="6">
        <f t="shared" si="60"/>
        <v>1.2543028978287362E-6</v>
      </c>
      <c r="O309" s="4">
        <f>SUM($N$54:N309)*0.1+$O$30</f>
        <v>1.2933047921608155E-6</v>
      </c>
      <c r="P309" s="4">
        <f>SUM($O$235:O309)</f>
        <v>-2.576707569346031E-4</v>
      </c>
      <c r="Q309" s="6">
        <f t="shared" si="61"/>
        <v>-5.1579282374547763E-6</v>
      </c>
      <c r="R309" s="4">
        <f>SUM($Q$54:Q309)*0.1+$O$8</f>
        <v>1.0491695340783471E-4</v>
      </c>
      <c r="S309" s="4">
        <f>SUM($R$235:R309)</f>
        <v>9.1635564596837405E-3</v>
      </c>
      <c r="T309">
        <f t="shared" si="62"/>
        <v>1.0492492434911347E-4</v>
      </c>
      <c r="U309">
        <f t="shared" si="63"/>
        <v>9.1671784758883615E-3</v>
      </c>
      <c r="X309" s="1"/>
    </row>
    <row r="310" spans="1:24" x14ac:dyDescent="0.3">
      <c r="A310" s="8"/>
      <c r="B310">
        <f t="shared" si="65"/>
        <v>25.600000000000094</v>
      </c>
      <c r="C310">
        <f t="shared" si="49"/>
        <v>-1396.6998684018731</v>
      </c>
      <c r="D310">
        <f t="shared" si="50"/>
        <v>-725.74654049904279</v>
      </c>
      <c r="E310">
        <f t="shared" si="51"/>
        <v>29.169165961926041</v>
      </c>
      <c r="F310">
        <f t="shared" si="52"/>
        <v>36287.327024952137</v>
      </c>
      <c r="G310">
        <f t="shared" si="53"/>
        <v>-3740.5664141391962</v>
      </c>
      <c r="H310">
        <f t="shared" si="54"/>
        <v>15454.252863979635</v>
      </c>
      <c r="I310">
        <f t="shared" si="55"/>
        <v>15900.495862783931</v>
      </c>
      <c r="J310" s="43">
        <f t="shared" si="56"/>
        <v>726.33248673678577</v>
      </c>
      <c r="K310">
        <f t="shared" si="57"/>
        <v>20.245140113394353</v>
      </c>
      <c r="L310">
        <f t="shared" si="58"/>
        <v>2.3119881118477594E-2</v>
      </c>
      <c r="M310" s="43">
        <f t="shared" si="59"/>
        <v>20.245179717593963</v>
      </c>
      <c r="N310" s="6">
        <f t="shared" si="60"/>
        <v>1.2533255468921659E-6</v>
      </c>
      <c r="O310" s="4">
        <f>SUM($N$54:N310)*0.1+$O$30</f>
        <v>1.4186373468500323E-6</v>
      </c>
      <c r="P310" s="4">
        <f>SUM($O$235:O310)</f>
        <v>-2.5625211958775306E-4</v>
      </c>
      <c r="Q310" s="6">
        <f t="shared" si="61"/>
        <v>-5.1781489159882927E-6</v>
      </c>
      <c r="R310" s="4">
        <f>SUM($Q$54:Q310)*0.1+$O$8</f>
        <v>1.0439913851623588E-4</v>
      </c>
      <c r="S310" s="4">
        <f>SUM($R$235:R310)</f>
        <v>9.267955598199977E-3</v>
      </c>
      <c r="T310">
        <f t="shared" si="62"/>
        <v>1.0440877671371351E-4</v>
      </c>
      <c r="U310">
        <f t="shared" si="63"/>
        <v>9.2714975122144914E-3</v>
      </c>
      <c r="X310" s="1"/>
    </row>
    <row r="311" spans="1:24" x14ac:dyDescent="0.3">
      <c r="A311" s="8"/>
      <c r="B311">
        <f t="shared" si="65"/>
        <v>25.700000000000095</v>
      </c>
      <c r="C311">
        <f t="shared" ref="C311:C374" si="66">IF(B311&lt;$B$41,0,IF(AND($B$41&lt;=B311,B311&lt;$B$41+$G$8),$B$15,$B$15+$B$12))</f>
        <v>-1396.6998684018731</v>
      </c>
      <c r="D311">
        <f t="shared" ref="D311:D374" si="67">IF(B311&lt;$B$41,$B$13,IF(AND($B$41&lt;=B311,B311&lt;$B$41+$G$8),$B$13+$B$16,$B$13+$B$16+$B$10))</f>
        <v>-725.74654049904279</v>
      </c>
      <c r="E311">
        <f t="shared" ref="E311:E374" si="68">IF(B311&lt;$B$41,$B$14,IF(AND($B$41&lt;=B311,B311&lt;$B$41+$G$8),$B$14+$B$17,$B$14+$B$17+$B$11))</f>
        <v>29.169165961926041</v>
      </c>
      <c r="F311">
        <f t="shared" ref="F311:F374" si="69">IF(B311&lt;$B$41,-$G$6*$B$13,IF(AND($B$41&lt;=B311,B311&lt;$B$41+$G$8),-$G$6*$B$13,-$G$6*$B$13-$G$5*$B$10))</f>
        <v>36287.327024952137</v>
      </c>
      <c r="G311">
        <f t="shared" ref="G311:G374" si="70">IF(B311&lt;$B$41,$B$14*B311,IF(AND($B$41&lt;=B311,B311&lt;$B$41+$G$8),$B$14*B311-(-B311+$B$41)*$B$17,$B$14*B311-(-B311+$B$41)*$B$17-(-B311+$B$41+$G$8)*$B$11+$G$5*$B$12))</f>
        <v>-3737.6494975430037</v>
      </c>
      <c r="H311">
        <f t="shared" ref="H311:H374" si="71">IF(B311&lt;$B$41,-$B$13*B311,IF(AND($B$41&lt;=B311,B311&lt;=$B$41+$G$8),-$B$13*B311+(-B311+B298)*B273,-$B$13*B311+(-B311+$B$41)*$B$16+(-B311+$B$41+$G$8)*$B$10))</f>
        <v>15514.601742354555</v>
      </c>
      <c r="I311">
        <f t="shared" ref="I311:I374" si="72">SQRT(SUMSQ(H311,G311))</f>
        <v>15958.473955562118</v>
      </c>
      <c r="J311" s="43">
        <f t="shared" ref="J311:J374" si="73">SQRT(SUMSQ(D311:E311))</f>
        <v>726.33248673678577</v>
      </c>
      <c r="K311">
        <f t="shared" ref="K311:K374" si="74">32*I311/(PI()*$G$13^3)</f>
        <v>20.318960113847865</v>
      </c>
      <c r="L311">
        <f t="shared" ref="L311:L374" si="75">16*J311/(PI()*$G$13^4)</f>
        <v>2.3119881118477594E-2</v>
      </c>
      <c r="M311" s="43">
        <f t="shared" ref="M311:M374" si="76">SQRT(K311^2+3*L311^2)</f>
        <v>20.318999574163321</v>
      </c>
      <c r="N311" s="6">
        <f t="shared" ref="N311:N374" si="77">-G311/($G$15*$B$42)</f>
        <v>1.2523481959555958E-6</v>
      </c>
      <c r="O311" s="4">
        <f>SUM($N$54:N311)*0.1+$O$30</f>
        <v>1.5438721664455933E-6</v>
      </c>
      <c r="P311" s="4">
        <f>SUM($O$235:O311)</f>
        <v>-2.5470824742130748E-4</v>
      </c>
      <c r="Q311" s="6">
        <f t="shared" ref="Q311:Q374" si="78">-H311/($B$42*$G$15)</f>
        <v>-5.1983695945218092E-6</v>
      </c>
      <c r="R311" s="4">
        <f>SUM($Q$54:Q311)*0.1+$O$8</f>
        <v>1.0387930155678369E-4</v>
      </c>
      <c r="S311" s="4">
        <f>SUM($R$235:R311)</f>
        <v>9.3718348997567612E-3</v>
      </c>
      <c r="T311">
        <f t="shared" ref="T311:T374" si="79">SQRT(SUMSQ(O311,R311))</f>
        <v>1.0389077357105167E-4</v>
      </c>
      <c r="U311">
        <f t="shared" ref="U311:U374" si="80">SQRT(S311^2+P311^2)</f>
        <v>9.3752954982551494E-3</v>
      </c>
      <c r="X311" s="1"/>
    </row>
    <row r="312" spans="1:24" x14ac:dyDescent="0.3">
      <c r="A312" s="8"/>
      <c r="B312">
        <f t="shared" si="65"/>
        <v>25.800000000000097</v>
      </c>
      <c r="C312">
        <f t="shared" si="66"/>
        <v>-1396.6998684018731</v>
      </c>
      <c r="D312">
        <f t="shared" si="67"/>
        <v>-725.74654049904279</v>
      </c>
      <c r="E312">
        <f t="shared" si="68"/>
        <v>29.169165961926041</v>
      </c>
      <c r="F312">
        <f t="shared" si="69"/>
        <v>36287.327024952137</v>
      </c>
      <c r="G312">
        <f t="shared" si="70"/>
        <v>-3734.7325809468111</v>
      </c>
      <c r="H312">
        <f t="shared" si="71"/>
        <v>15574.950620729476</v>
      </c>
      <c r="I312">
        <f t="shared" si="72"/>
        <v>16016.470094541653</v>
      </c>
      <c r="J312" s="43">
        <f t="shared" si="73"/>
        <v>726.33248673678577</v>
      </c>
      <c r="K312">
        <f t="shared" si="74"/>
        <v>20.392803091438566</v>
      </c>
      <c r="L312">
        <f t="shared" si="75"/>
        <v>2.3119881118477594E-2</v>
      </c>
      <c r="M312" s="43">
        <f t="shared" si="76"/>
        <v>20.392842408867264</v>
      </c>
      <c r="N312" s="6">
        <f t="shared" si="77"/>
        <v>1.2513708450190254E-6</v>
      </c>
      <c r="O312" s="4">
        <f>SUM($N$54:N312)*0.1+$O$30</f>
        <v>1.6690092509474952E-6</v>
      </c>
      <c r="P312" s="4">
        <f>SUM($O$235:O312)</f>
        <v>-2.5303923817035999E-4</v>
      </c>
      <c r="Q312" s="6">
        <f t="shared" si="78"/>
        <v>-5.2185902730553257E-6</v>
      </c>
      <c r="R312" s="4">
        <f>SUM($Q$54:Q312)*0.1+$O$8</f>
        <v>1.0335744252947816E-4</v>
      </c>
      <c r="S312" s="4">
        <f>SUM($R$235:R312)</f>
        <v>9.4751923422862396E-3</v>
      </c>
      <c r="T312">
        <f t="shared" si="79"/>
        <v>1.0337091717748337E-4</v>
      </c>
      <c r="U312">
        <f t="shared" si="80"/>
        <v>9.4785705029489364E-3</v>
      </c>
      <c r="X312" s="1"/>
    </row>
    <row r="313" spans="1:24" x14ac:dyDescent="0.3">
      <c r="A313" s="8"/>
      <c r="B313">
        <f t="shared" si="65"/>
        <v>25.900000000000098</v>
      </c>
      <c r="C313">
        <f t="shared" si="66"/>
        <v>-1396.6998684018731</v>
      </c>
      <c r="D313">
        <f t="shared" si="67"/>
        <v>-725.74654049904279</v>
      </c>
      <c r="E313">
        <f t="shared" si="68"/>
        <v>29.169165961926041</v>
      </c>
      <c r="F313">
        <f t="shared" si="69"/>
        <v>36287.327024952137</v>
      </c>
      <c r="G313">
        <f t="shared" si="70"/>
        <v>-3731.8156643506181</v>
      </c>
      <c r="H313">
        <f t="shared" si="71"/>
        <v>15635.299499104398</v>
      </c>
      <c r="I313">
        <f t="shared" si="72"/>
        <v>16074.484084392472</v>
      </c>
      <c r="J313" s="43">
        <f t="shared" si="73"/>
        <v>726.33248673678577</v>
      </c>
      <c r="K313">
        <f t="shared" si="74"/>
        <v>20.466668797464493</v>
      </c>
      <c r="L313">
        <f t="shared" si="75"/>
        <v>2.3119881118477594E-2</v>
      </c>
      <c r="M313" s="43">
        <f t="shared" si="76"/>
        <v>20.466707972993984</v>
      </c>
      <c r="N313" s="6">
        <f t="shared" si="77"/>
        <v>1.2503934940824551E-6</v>
      </c>
      <c r="O313" s="4">
        <f>SUM($N$54:N313)*0.1+$O$30</f>
        <v>1.794048600355738E-6</v>
      </c>
      <c r="P313" s="4">
        <f>SUM($O$235:O313)</f>
        <v>-2.5124518957000426E-4</v>
      </c>
      <c r="Q313" s="6">
        <f t="shared" si="78"/>
        <v>-5.2388109515888422E-6</v>
      </c>
      <c r="R313" s="4">
        <f>SUM($Q$54:Q313)*0.1+$O$8</f>
        <v>1.0283356143431928E-4</v>
      </c>
      <c r="S313" s="4">
        <f>SUM($R$235:R313)</f>
        <v>9.5780259037205589E-3</v>
      </c>
      <c r="T313">
        <f t="shared" si="79"/>
        <v>1.0284920985426362E-4</v>
      </c>
      <c r="U313">
        <f t="shared" si="80"/>
        <v>9.5813205957020406E-3</v>
      </c>
      <c r="X313" s="1"/>
    </row>
    <row r="314" spans="1:24" x14ac:dyDescent="0.3">
      <c r="A314" s="8"/>
      <c r="B314">
        <f t="shared" si="65"/>
        <v>26.000000000000099</v>
      </c>
      <c r="C314">
        <f t="shared" si="66"/>
        <v>-1396.6998684018731</v>
      </c>
      <c r="D314">
        <f t="shared" si="67"/>
        <v>-725.74654049904279</v>
      </c>
      <c r="E314">
        <f t="shared" si="68"/>
        <v>29.169165961926041</v>
      </c>
      <c r="F314">
        <f t="shared" si="69"/>
        <v>36287.327024952137</v>
      </c>
      <c r="G314">
        <f t="shared" si="70"/>
        <v>-3728.8987477544256</v>
      </c>
      <c r="H314">
        <f t="shared" si="71"/>
        <v>15695.648377479318</v>
      </c>
      <c r="I314">
        <f t="shared" si="72"/>
        <v>16132.515732534515</v>
      </c>
      <c r="J314" s="43">
        <f t="shared" si="73"/>
        <v>726.33248673678577</v>
      </c>
      <c r="K314">
        <f t="shared" si="74"/>
        <v>20.540556986725097</v>
      </c>
      <c r="L314">
        <f t="shared" si="75"/>
        <v>2.3119881118477594E-2</v>
      </c>
      <c r="M314" s="43">
        <f t="shared" si="76"/>
        <v>20.540596021333219</v>
      </c>
      <c r="N314" s="6">
        <f t="shared" si="77"/>
        <v>1.249416143145885E-6</v>
      </c>
      <c r="O314" s="4">
        <f>SUM($N$54:N314)*0.1+$O$30</f>
        <v>1.9189902146703284E-6</v>
      </c>
      <c r="P314" s="4">
        <f>SUM($O$235:O314)</f>
        <v>-2.4932619935533391E-4</v>
      </c>
      <c r="Q314" s="6">
        <f t="shared" si="78"/>
        <v>-5.2590316301223579E-6</v>
      </c>
      <c r="R314" s="4">
        <f>SUM($Q$54:Q314)*0.1+$O$8</f>
        <v>1.0230765827130705E-4</v>
      </c>
      <c r="S314" s="4">
        <f>SUM($R$235:R314)</f>
        <v>9.6803335619918655E-3</v>
      </c>
      <c r="T314">
        <f t="shared" si="79"/>
        <v>1.0232565398961563E-4</v>
      </c>
      <c r="U314">
        <f t="shared" si="80"/>
        <v>9.6835438463979233E-3</v>
      </c>
      <c r="X314" s="1"/>
    </row>
    <row r="315" spans="1:24" x14ac:dyDescent="0.3">
      <c r="A315" s="8"/>
      <c r="B315">
        <f t="shared" si="65"/>
        <v>26.100000000000101</v>
      </c>
      <c r="C315">
        <f t="shared" si="66"/>
        <v>-1396.6998684018731</v>
      </c>
      <c r="D315">
        <f t="shared" si="67"/>
        <v>-725.74654049904279</v>
      </c>
      <c r="E315">
        <f t="shared" si="68"/>
        <v>29.169165961926041</v>
      </c>
      <c r="F315">
        <f t="shared" si="69"/>
        <v>36287.327024952137</v>
      </c>
      <c r="G315">
        <f t="shared" si="70"/>
        <v>-3725.981831158233</v>
      </c>
      <c r="H315">
        <f t="shared" si="71"/>
        <v>15755.997255854239</v>
      </c>
      <c r="I315">
        <f t="shared" si="72"/>
        <v>16190.564849090584</v>
      </c>
      <c r="J315" s="43">
        <f t="shared" si="73"/>
        <v>726.33248673678577</v>
      </c>
      <c r="K315">
        <f t="shared" si="74"/>
        <v>20.614467417461224</v>
      </c>
      <c r="L315">
        <f t="shared" si="75"/>
        <v>2.3119881118477594E-2</v>
      </c>
      <c r="M315" s="43">
        <f t="shared" si="76"/>
        <v>20.614506312116216</v>
      </c>
      <c r="N315" s="6">
        <f t="shared" si="77"/>
        <v>1.2484387922093149E-6</v>
      </c>
      <c r="O315" s="4">
        <f>SUM($N$54:N315)*0.1+$O$30</f>
        <v>2.0438340938912596E-6</v>
      </c>
      <c r="P315" s="4">
        <f>SUM($O$235:O315)</f>
        <v>-2.4728236526144266E-4</v>
      </c>
      <c r="Q315" s="6">
        <f t="shared" si="78"/>
        <v>-5.2792523086558752E-6</v>
      </c>
      <c r="R315" s="4">
        <f>SUM($Q$54:Q315)*0.1+$O$8</f>
        <v>1.0177973304044146E-4</v>
      </c>
      <c r="S315" s="4">
        <f>SUM($R$235:R315)</f>
        <v>9.7821132950323061E-3</v>
      </c>
      <c r="T315">
        <f t="shared" si="79"/>
        <v>1.0180025204088094E-4</v>
      </c>
      <c r="U315">
        <f t="shared" si="80"/>
        <v>9.7852383254071595E-3</v>
      </c>
      <c r="X315" s="1"/>
    </row>
    <row r="316" spans="1:24" x14ac:dyDescent="0.3">
      <c r="A316" s="8"/>
      <c r="B316">
        <f t="shared" si="65"/>
        <v>26.200000000000102</v>
      </c>
      <c r="C316">
        <f t="shared" si="66"/>
        <v>-1396.6998684018731</v>
      </c>
      <c r="D316">
        <f t="shared" si="67"/>
        <v>-725.74654049904279</v>
      </c>
      <c r="E316">
        <f t="shared" si="68"/>
        <v>29.169165961926041</v>
      </c>
      <c r="F316">
        <f t="shared" si="69"/>
        <v>36287.327024952137</v>
      </c>
      <c r="G316">
        <f t="shared" si="70"/>
        <v>-3723.0649145620409</v>
      </c>
      <c r="H316">
        <f t="shared" si="71"/>
        <v>15816.346134229159</v>
      </c>
      <c r="I316">
        <f t="shared" si="72"/>
        <v>16248.631246840103</v>
      </c>
      <c r="J316" s="43">
        <f t="shared" si="73"/>
        <v>726.33248673678577</v>
      </c>
      <c r="K316">
        <f t="shared" si="74"/>
        <v>20.688399851296232</v>
      </c>
      <c r="L316">
        <f t="shared" si="75"/>
        <v>2.3119881118477594E-2</v>
      </c>
      <c r="M316" s="43">
        <f t="shared" si="76"/>
        <v>20.688438606956854</v>
      </c>
      <c r="N316" s="6">
        <f t="shared" si="77"/>
        <v>1.2474614412727447E-6</v>
      </c>
      <c r="O316" s="4">
        <f>SUM($N$54:N316)*0.1+$O$30</f>
        <v>2.1685802380185352E-6</v>
      </c>
      <c r="P316" s="4">
        <f>SUM($O$235:O316)</f>
        <v>-2.4511378502342412E-4</v>
      </c>
      <c r="Q316" s="6">
        <f t="shared" si="78"/>
        <v>-5.2994729871893908E-6</v>
      </c>
      <c r="R316" s="4">
        <f>SUM($Q$54:Q316)*0.1+$O$8</f>
        <v>1.0124978574172252E-4</v>
      </c>
      <c r="S316" s="4">
        <f>SUM($R$235:R316)</f>
        <v>9.883363080774029E-3</v>
      </c>
      <c r="T316">
        <f t="shared" si="79"/>
        <v>1.0127300653675411E-4</v>
      </c>
      <c r="U316">
        <f t="shared" si="80"/>
        <v>9.8864021035974265E-3</v>
      </c>
      <c r="X316" s="1"/>
    </row>
    <row r="317" spans="1:24" x14ac:dyDescent="0.3">
      <c r="A317" s="8"/>
      <c r="B317">
        <f t="shared" si="65"/>
        <v>26.300000000000104</v>
      </c>
      <c r="C317">
        <f t="shared" si="66"/>
        <v>-1396.6998684018731</v>
      </c>
      <c r="D317">
        <f t="shared" si="67"/>
        <v>-725.74654049904279</v>
      </c>
      <c r="E317">
        <f t="shared" si="68"/>
        <v>29.169165961926041</v>
      </c>
      <c r="F317">
        <f t="shared" si="69"/>
        <v>36287.327024952137</v>
      </c>
      <c r="G317">
        <f t="shared" si="70"/>
        <v>-3720.1479979658484</v>
      </c>
      <c r="H317">
        <f t="shared" si="71"/>
        <v>15876.695012604083</v>
      </c>
      <c r="I317">
        <f t="shared" si="72"/>
        <v>16306.714741173853</v>
      </c>
      <c r="J317" s="43">
        <f t="shared" si="73"/>
        <v>726.33248673678577</v>
      </c>
      <c r="K317">
        <f t="shared" si="74"/>
        <v>20.762354053178367</v>
      </c>
      <c r="L317">
        <f t="shared" si="75"/>
        <v>2.3119881118477594E-2</v>
      </c>
      <c r="M317" s="43">
        <f t="shared" si="76"/>
        <v>20.762392670794014</v>
      </c>
      <c r="N317" s="6">
        <f t="shared" si="77"/>
        <v>1.2464840903361746E-6</v>
      </c>
      <c r="O317" s="4">
        <f>SUM($N$54:N317)*0.1+$O$30</f>
        <v>2.2932286470521516E-6</v>
      </c>
      <c r="P317" s="4">
        <f>SUM($O$235:O317)</f>
        <v>-2.4282055637637199E-4</v>
      </c>
      <c r="Q317" s="6">
        <f t="shared" si="78"/>
        <v>-5.3196936657229082E-6</v>
      </c>
      <c r="R317" s="4">
        <f>SUM($Q$54:Q317)*0.1+$O$8</f>
        <v>1.0071781637515023E-4</v>
      </c>
      <c r="S317" s="4">
        <f>SUM($R$235:R317)</f>
        <v>9.9840808971491789E-3</v>
      </c>
      <c r="T317">
        <f t="shared" si="79"/>
        <v>1.0074392007960649E-4</v>
      </c>
      <c r="U317">
        <f t="shared" si="80"/>
        <v>9.9870332523436644E-3</v>
      </c>
      <c r="X317" s="1"/>
    </row>
    <row r="318" spans="1:24" x14ac:dyDescent="0.3">
      <c r="A318" s="8"/>
      <c r="B318">
        <f t="shared" si="65"/>
        <v>26.400000000000105</v>
      </c>
      <c r="C318">
        <f t="shared" si="66"/>
        <v>-1396.6998684018731</v>
      </c>
      <c r="D318">
        <f t="shared" si="67"/>
        <v>-725.74654049904279</v>
      </c>
      <c r="E318">
        <f t="shared" si="68"/>
        <v>29.169165961926041</v>
      </c>
      <c r="F318">
        <f t="shared" si="69"/>
        <v>36287.327024952137</v>
      </c>
      <c r="G318">
        <f t="shared" si="70"/>
        <v>-3717.2310813696558</v>
      </c>
      <c r="H318">
        <f t="shared" si="71"/>
        <v>15937.043890979003</v>
      </c>
      <c r="I318">
        <f t="shared" si="72"/>
        <v>16364.815150049566</v>
      </c>
      <c r="J318" s="43">
        <f t="shared" si="73"/>
        <v>726.33248673678577</v>
      </c>
      <c r="K318">
        <f t="shared" si="74"/>
        <v>20.836329791324204</v>
      </c>
      <c r="L318">
        <f t="shared" si="75"/>
        <v>2.3119881118477594E-2</v>
      </c>
      <c r="M318" s="43">
        <f t="shared" si="76"/>
        <v>20.836368271835028</v>
      </c>
      <c r="N318" s="6">
        <f t="shared" si="77"/>
        <v>1.2455067393996045E-6</v>
      </c>
      <c r="O318" s="4">
        <f>SUM($N$54:N318)*0.1+$O$30</f>
        <v>2.4177793209921122E-6</v>
      </c>
      <c r="P318" s="4">
        <f>SUM($O$235:O318)</f>
        <v>-2.4040277705537986E-4</v>
      </c>
      <c r="Q318" s="6">
        <f t="shared" si="78"/>
        <v>-5.3399143442564238E-6</v>
      </c>
      <c r="R318" s="4">
        <f>SUM($Q$54:Q318)*0.1+$O$8</f>
        <v>1.0018382494072459E-4</v>
      </c>
      <c r="S318" s="4">
        <f>SUM($R$235:R318)</f>
        <v>1.0084264722089904E-2</v>
      </c>
      <c r="T318">
        <f t="shared" si="79"/>
        <v>1.0021299534790269E-4</v>
      </c>
      <c r="U318">
        <f t="shared" si="80"/>
        <v>1.0087129843538394E-2</v>
      </c>
      <c r="X318" s="1"/>
    </row>
    <row r="319" spans="1:24" x14ac:dyDescent="0.3">
      <c r="A319" s="8"/>
      <c r="B319">
        <f t="shared" si="65"/>
        <v>26.500000000000107</v>
      </c>
      <c r="C319">
        <f t="shared" si="66"/>
        <v>-1396.6998684018731</v>
      </c>
      <c r="D319">
        <f t="shared" si="67"/>
        <v>-725.74654049904279</v>
      </c>
      <c r="E319">
        <f t="shared" si="68"/>
        <v>29.169165961926041</v>
      </c>
      <c r="F319">
        <f t="shared" si="69"/>
        <v>36287.327024952137</v>
      </c>
      <c r="G319">
        <f t="shared" si="70"/>
        <v>-3714.3141647734633</v>
      </c>
      <c r="H319">
        <f t="shared" si="71"/>
        <v>15997.392769353924</v>
      </c>
      <c r="I319">
        <f t="shared" si="72"/>
        <v>16422.932293948423</v>
      </c>
      <c r="J319" s="43">
        <f t="shared" si="73"/>
        <v>726.33248673678577</v>
      </c>
      <c r="K319">
        <f t="shared" si="74"/>
        <v>20.910326837163293</v>
      </c>
      <c r="L319">
        <f t="shared" si="75"/>
        <v>2.3119881118477594E-2</v>
      </c>
      <c r="M319" s="43">
        <f t="shared" si="76"/>
        <v>20.910365181500303</v>
      </c>
      <c r="N319" s="6">
        <f t="shared" si="77"/>
        <v>1.2445293884630344E-6</v>
      </c>
      <c r="O319" s="4">
        <f>SUM($N$54:N319)*0.1+$O$30</f>
        <v>2.5422322598384171E-6</v>
      </c>
      <c r="P319" s="4">
        <f>SUM($O$235:O319)</f>
        <v>-2.3786054479554145E-4</v>
      </c>
      <c r="Q319" s="6">
        <f t="shared" si="78"/>
        <v>-5.3601350227899403E-6</v>
      </c>
      <c r="R319" s="4">
        <f>SUM($Q$54:Q319)*0.1+$O$8</f>
        <v>9.9647811438445587E-5</v>
      </c>
      <c r="S319" s="4">
        <f>SUM($R$235:R319)</f>
        <v>1.018391253352835E-2</v>
      </c>
      <c r="T319">
        <f t="shared" si="79"/>
        <v>9.9680235098714376E-5</v>
      </c>
      <c r="U319">
        <f t="shared" si="80"/>
        <v>1.0186689949602189E-2</v>
      </c>
      <c r="X319" s="1"/>
    </row>
    <row r="320" spans="1:24" x14ac:dyDescent="0.3">
      <c r="A320" s="8"/>
      <c r="B320">
        <f t="shared" si="65"/>
        <v>26.600000000000108</v>
      </c>
      <c r="C320">
        <f t="shared" si="66"/>
        <v>-1396.6998684018731</v>
      </c>
      <c r="D320">
        <f t="shared" si="67"/>
        <v>-725.74654049904279</v>
      </c>
      <c r="E320">
        <f t="shared" si="68"/>
        <v>29.169165961926041</v>
      </c>
      <c r="F320">
        <f t="shared" si="69"/>
        <v>36287.327024952137</v>
      </c>
      <c r="G320">
        <f t="shared" si="70"/>
        <v>-3711.3972481772703</v>
      </c>
      <c r="H320">
        <f t="shared" si="71"/>
        <v>16057.741647728844</v>
      </c>
      <c r="I320">
        <f t="shared" si="72"/>
        <v>16481.065995832407</v>
      </c>
      <c r="J320" s="43">
        <f t="shared" si="73"/>
        <v>726.33248673678577</v>
      </c>
      <c r="K320">
        <f t="shared" si="74"/>
        <v>20.984344965283828</v>
      </c>
      <c r="L320">
        <f t="shared" si="75"/>
        <v>2.3119881118477594E-2</v>
      </c>
      <c r="M320" s="43">
        <f t="shared" si="76"/>
        <v>20.984383174369018</v>
      </c>
      <c r="N320" s="6">
        <f t="shared" si="77"/>
        <v>1.243552037526464E-6</v>
      </c>
      <c r="O320" s="4">
        <f>SUM($N$54:N320)*0.1+$O$30</f>
        <v>2.6665874635910629E-6</v>
      </c>
      <c r="P320" s="4">
        <f>SUM($O$235:O320)</f>
        <v>-2.3519395733195039E-4</v>
      </c>
      <c r="Q320" s="6">
        <f t="shared" si="78"/>
        <v>-5.3803557013234568E-6</v>
      </c>
      <c r="R320" s="4">
        <f>SUM($Q$54:Q320)*0.1+$O$8</f>
        <v>9.9109775868313243E-5</v>
      </c>
      <c r="S320" s="4">
        <f>SUM($R$235:R320)</f>
        <v>1.0283022309396664E-2</v>
      </c>
      <c r="T320">
        <f t="shared" si="79"/>
        <v>9.9145642170335788E-5</v>
      </c>
      <c r="U320">
        <f t="shared" si="80"/>
        <v>1.0285711643494335E-2</v>
      </c>
      <c r="X320" s="1"/>
    </row>
    <row r="321" spans="1:24" x14ac:dyDescent="0.3">
      <c r="A321" s="8"/>
      <c r="B321">
        <f t="shared" si="65"/>
        <v>26.700000000000109</v>
      </c>
      <c r="C321">
        <f t="shared" si="66"/>
        <v>-1396.6998684018731</v>
      </c>
      <c r="D321">
        <f t="shared" si="67"/>
        <v>-725.74654049904279</v>
      </c>
      <c r="E321">
        <f t="shared" si="68"/>
        <v>29.169165961926041</v>
      </c>
      <c r="F321">
        <f t="shared" si="69"/>
        <v>36287.327024952137</v>
      </c>
      <c r="G321">
        <f t="shared" si="70"/>
        <v>-3708.4803315810777</v>
      </c>
      <c r="H321">
        <f t="shared" si="71"/>
        <v>16118.090526103766</v>
      </c>
      <c r="I321">
        <f t="shared" si="72"/>
        <v>16539.216081102502</v>
      </c>
      <c r="J321" s="43">
        <f t="shared" si="73"/>
        <v>726.33248673678577</v>
      </c>
      <c r="K321">
        <f t="shared" si="74"/>
        <v>21.058383953379433</v>
      </c>
      <c r="L321">
        <f t="shared" si="75"/>
        <v>2.3119881118477594E-2</v>
      </c>
      <c r="M321" s="43">
        <f t="shared" si="76"/>
        <v>21.058422028125879</v>
      </c>
      <c r="N321" s="6">
        <f t="shared" si="77"/>
        <v>1.2425746865898939E-6</v>
      </c>
      <c r="O321" s="4">
        <f>SUM($N$54:N321)*0.1+$O$30</f>
        <v>2.7908449322500496E-6</v>
      </c>
      <c r="P321" s="4">
        <f>SUM($O$235:O321)</f>
        <v>-2.3240311239970034E-4</v>
      </c>
      <c r="Q321" s="6">
        <f t="shared" si="78"/>
        <v>-5.4005763798569733E-6</v>
      </c>
      <c r="R321" s="4">
        <f>SUM($Q$54:Q321)*0.1+$O$8</f>
        <v>9.8569718230327545E-5</v>
      </c>
      <c r="S321" s="4">
        <f>SUM($R$235:R321)</f>
        <v>1.0381592027626991E-2</v>
      </c>
      <c r="T321">
        <f t="shared" si="79"/>
        <v>9.8609219485005722E-5</v>
      </c>
      <c r="U321">
        <f t="shared" si="80"/>
        <v>1.0384192998723655E-2</v>
      </c>
      <c r="X321" s="1"/>
    </row>
    <row r="322" spans="1:24" x14ac:dyDescent="0.3">
      <c r="A322" s="8"/>
      <c r="B322">
        <f t="shared" si="65"/>
        <v>26.800000000000111</v>
      </c>
      <c r="C322">
        <f t="shared" si="66"/>
        <v>-1396.6998684018731</v>
      </c>
      <c r="D322">
        <f t="shared" si="67"/>
        <v>-725.74654049904279</v>
      </c>
      <c r="E322">
        <f t="shared" si="68"/>
        <v>29.169165961926041</v>
      </c>
      <c r="F322">
        <f t="shared" si="69"/>
        <v>36287.327024952137</v>
      </c>
      <c r="G322">
        <f t="shared" si="70"/>
        <v>-3705.5634149848852</v>
      </c>
      <c r="H322">
        <f t="shared" si="71"/>
        <v>16178.439404478688</v>
      </c>
      <c r="I322">
        <f t="shared" si="72"/>
        <v>16597.382377557708</v>
      </c>
      <c r="J322" s="43">
        <f t="shared" si="73"/>
        <v>726.33248673678577</v>
      </c>
      <c r="K322">
        <f t="shared" si="74"/>
        <v>21.132443582196991</v>
      </c>
      <c r="L322">
        <f t="shared" si="75"/>
        <v>2.3119881118477594E-2</v>
      </c>
      <c r="M322" s="43">
        <f t="shared" si="76"/>
        <v>21.132481523508961</v>
      </c>
      <c r="N322" s="6">
        <f t="shared" si="77"/>
        <v>1.2415973356533236E-6</v>
      </c>
      <c r="O322" s="4">
        <f>SUM($N$54:N322)*0.1+$O$30</f>
        <v>2.9150046658153839E-6</v>
      </c>
      <c r="P322" s="4">
        <f>SUM($O$235:O322)</f>
        <v>-2.2948810773388496E-4</v>
      </c>
      <c r="Q322" s="6">
        <f t="shared" si="78"/>
        <v>-5.4207970583904898E-6</v>
      </c>
      <c r="R322" s="4">
        <f>SUM($Q$54:Q322)*0.1+$O$8</f>
        <v>9.8027638524488507E-5</v>
      </c>
      <c r="S322" s="4">
        <f>SUM($R$235:R322)</f>
        <v>1.047961966615148E-2</v>
      </c>
      <c r="T322">
        <f t="shared" si="79"/>
        <v>9.8070970051741151E-5</v>
      </c>
      <c r="U322">
        <f t="shared" si="80"/>
        <v>1.0482132089359499E-2</v>
      </c>
      <c r="X322" s="1"/>
    </row>
    <row r="323" spans="1:24" x14ac:dyDescent="0.3">
      <c r="A323" s="8"/>
      <c r="B323">
        <f t="shared" si="65"/>
        <v>26.900000000000112</v>
      </c>
      <c r="C323">
        <f t="shared" si="66"/>
        <v>-1396.6998684018731</v>
      </c>
      <c r="D323">
        <f t="shared" si="67"/>
        <v>-725.74654049904279</v>
      </c>
      <c r="E323">
        <f t="shared" si="68"/>
        <v>29.169165961926041</v>
      </c>
      <c r="F323">
        <f t="shared" si="69"/>
        <v>36287.327024952137</v>
      </c>
      <c r="G323">
        <f t="shared" si="70"/>
        <v>-3702.6464983886922</v>
      </c>
      <c r="H323">
        <f t="shared" si="71"/>
        <v>16238.788282853608</v>
      </c>
      <c r="I323">
        <f t="shared" si="72"/>
        <v>16655.564715354856</v>
      </c>
      <c r="J323" s="43">
        <f t="shared" si="73"/>
        <v>726.33248673678577</v>
      </c>
      <c r="K323">
        <f t="shared" si="74"/>
        <v>21.20652363548546</v>
      </c>
      <c r="L323">
        <f t="shared" si="75"/>
        <v>2.3119881118477594E-2</v>
      </c>
      <c r="M323" s="43">
        <f t="shared" si="76"/>
        <v>21.206561444258526</v>
      </c>
      <c r="N323" s="6">
        <f t="shared" si="77"/>
        <v>1.2406199847167532E-6</v>
      </c>
      <c r="O323" s="4">
        <f>SUM($N$54:N323)*0.1+$O$30</f>
        <v>3.0390666642870591E-6</v>
      </c>
      <c r="P323" s="4">
        <f>SUM($O$235:O323)</f>
        <v>-2.264490410695979E-4</v>
      </c>
      <c r="Q323" s="6">
        <f t="shared" si="78"/>
        <v>-5.4410177369240054E-6</v>
      </c>
      <c r="R323" s="4">
        <f>SUM($Q$54:Q323)*0.1+$O$8</f>
        <v>9.7483536750796101E-5</v>
      </c>
      <c r="S323" s="4">
        <f>SUM($R$235:R323)</f>
        <v>1.0577103202902276E-2</v>
      </c>
      <c r="T323">
        <f t="shared" si="79"/>
        <v>9.7530896969287605E-5</v>
      </c>
      <c r="U323">
        <f t="shared" si="80"/>
        <v>1.0579526990042934E-2</v>
      </c>
      <c r="X323" s="1"/>
    </row>
    <row r="324" spans="1:24" x14ac:dyDescent="0.3">
      <c r="A324" s="8"/>
      <c r="B324">
        <f t="shared" si="65"/>
        <v>27.000000000000114</v>
      </c>
      <c r="C324">
        <f t="shared" si="66"/>
        <v>-1396.6998684018731</v>
      </c>
      <c r="D324">
        <f t="shared" si="67"/>
        <v>-725.74654049904279</v>
      </c>
      <c r="E324">
        <f t="shared" si="68"/>
        <v>29.169165961926041</v>
      </c>
      <c r="F324">
        <f t="shared" si="69"/>
        <v>36287.327024952137</v>
      </c>
      <c r="G324">
        <f t="shared" si="70"/>
        <v>-3699.7295817924996</v>
      </c>
      <c r="H324">
        <f t="shared" si="71"/>
        <v>16299.137161228529</v>
      </c>
      <c r="I324">
        <f t="shared" si="72"/>
        <v>16713.762926969237</v>
      </c>
      <c r="J324" s="43">
        <f t="shared" si="73"/>
        <v>726.33248673678577</v>
      </c>
      <c r="K324">
        <f t="shared" si="74"/>
        <v>21.280623899945752</v>
      </c>
      <c r="L324">
        <f t="shared" si="75"/>
        <v>2.3119881118477594E-2</v>
      </c>
      <c r="M324" s="43">
        <f t="shared" si="76"/>
        <v>21.280661577066894</v>
      </c>
      <c r="N324" s="6">
        <f t="shared" si="77"/>
        <v>1.2396426337801831E-6</v>
      </c>
      <c r="O324" s="4">
        <f>SUM($N$54:N324)*0.1+$O$30</f>
        <v>3.1630309276650785E-6</v>
      </c>
      <c r="P324" s="4">
        <f>SUM($O$235:O324)</f>
        <v>-2.2328601014193282E-4</v>
      </c>
      <c r="Q324" s="6">
        <f t="shared" si="78"/>
        <v>-5.4612384154575219E-6</v>
      </c>
      <c r="R324" s="4">
        <f>SUM($Q$54:Q324)*0.1+$O$8</f>
        <v>9.693741290925034E-5</v>
      </c>
      <c r="S324" s="4">
        <f>SUM($R$235:R324)</f>
        <v>1.0674040615811526E-2</v>
      </c>
      <c r="T324">
        <f t="shared" si="79"/>
        <v>9.6989003429192222E-5</v>
      </c>
      <c r="U324">
        <f t="shared" si="80"/>
        <v>1.0676375775998108E-2</v>
      </c>
      <c r="X324" s="1"/>
    </row>
    <row r="325" spans="1:24" x14ac:dyDescent="0.3">
      <c r="A325" s="8"/>
      <c r="B325">
        <f t="shared" si="65"/>
        <v>27.100000000000115</v>
      </c>
      <c r="C325">
        <f t="shared" si="66"/>
        <v>-1396.6998684018731</v>
      </c>
      <c r="D325">
        <f t="shared" si="67"/>
        <v>-725.74654049904279</v>
      </c>
      <c r="E325">
        <f t="shared" si="68"/>
        <v>29.169165961926041</v>
      </c>
      <c r="F325">
        <f t="shared" si="69"/>
        <v>36287.327024952137</v>
      </c>
      <c r="G325">
        <f t="shared" si="70"/>
        <v>-3696.8126651963071</v>
      </c>
      <c r="H325">
        <f t="shared" si="71"/>
        <v>16359.486039603449</v>
      </c>
      <c r="I325">
        <f t="shared" si="72"/>
        <v>16771.976847155973</v>
      </c>
      <c r="J325" s="43">
        <f t="shared" si="73"/>
        <v>726.33248673678577</v>
      </c>
      <c r="K325">
        <f t="shared" si="74"/>
        <v>21.354744165181561</v>
      </c>
      <c r="L325">
        <f t="shared" si="75"/>
        <v>2.3119881118477594E-2</v>
      </c>
      <c r="M325" s="43">
        <f t="shared" si="76"/>
        <v>21.354781711529263</v>
      </c>
      <c r="N325" s="6">
        <f t="shared" si="77"/>
        <v>1.238665282843613E-6</v>
      </c>
      <c r="O325" s="4">
        <f>SUM($N$54:N325)*0.1+$O$30</f>
        <v>3.2868974559494388E-6</v>
      </c>
      <c r="P325" s="4">
        <f>SUM($O$235:O325)</f>
        <v>-2.1999911268598337E-4</v>
      </c>
      <c r="Q325" s="6">
        <f t="shared" si="78"/>
        <v>-5.4814590939910384E-6</v>
      </c>
      <c r="R325" s="4">
        <f>SUM($Q$54:Q325)*0.1+$O$8</f>
        <v>9.6389266999851239E-5</v>
      </c>
      <c r="S325" s="4">
        <f>SUM($R$235:R325)</f>
        <v>1.0770429882811378E-2</v>
      </c>
      <c r="T325">
        <f t="shared" si="79"/>
        <v>9.6445292719004894E-5</v>
      </c>
      <c r="U325">
        <f t="shared" si="80"/>
        <v>1.0772676523043794E-2</v>
      </c>
      <c r="X325" s="1"/>
    </row>
    <row r="326" spans="1:24" x14ac:dyDescent="0.3">
      <c r="A326" s="8"/>
      <c r="B326">
        <f t="shared" si="65"/>
        <v>27.200000000000117</v>
      </c>
      <c r="C326">
        <f t="shared" si="66"/>
        <v>-1396.6998684018731</v>
      </c>
      <c r="D326">
        <f t="shared" si="67"/>
        <v>-725.74654049904279</v>
      </c>
      <c r="E326">
        <f t="shared" si="68"/>
        <v>29.169165961926041</v>
      </c>
      <c r="F326">
        <f t="shared" si="69"/>
        <v>36287.327024952137</v>
      </c>
      <c r="G326">
        <f t="shared" si="70"/>
        <v>-3693.8957486001145</v>
      </c>
      <c r="H326">
        <f t="shared" si="71"/>
        <v>16419.834917978369</v>
      </c>
      <c r="I326">
        <f t="shared" si="72"/>
        <v>16830.206312912142</v>
      </c>
      <c r="J326" s="43">
        <f t="shared" si="73"/>
        <v>726.33248673678577</v>
      </c>
      <c r="K326">
        <f t="shared" si="74"/>
        <v>21.428884223651117</v>
      </c>
      <c r="L326">
        <f t="shared" si="75"/>
        <v>2.3119881118477594E-2</v>
      </c>
      <c r="M326" s="43">
        <f t="shared" si="76"/>
        <v>21.428921640095485</v>
      </c>
      <c r="N326" s="6">
        <f t="shared" si="77"/>
        <v>1.2376879319070429E-6</v>
      </c>
      <c r="O326" s="4">
        <f>SUM($N$54:N326)*0.1+$O$30</f>
        <v>3.4106662491401434E-6</v>
      </c>
      <c r="P326" s="4">
        <f>SUM($O$235:O326)</f>
        <v>-2.1658844643684323E-4</v>
      </c>
      <c r="Q326" s="6">
        <f t="shared" si="78"/>
        <v>-5.501679772524554E-6</v>
      </c>
      <c r="R326" s="4">
        <f>SUM($Q$54:Q326)*0.1+$O$8</f>
        <v>9.5839099022598784E-5</v>
      </c>
      <c r="S326" s="4">
        <f>SUM($R$235:R326)</f>
        <v>1.0866268981833977E-2</v>
      </c>
      <c r="T326">
        <f t="shared" si="79"/>
        <v>9.5899768225614183E-5</v>
      </c>
      <c r="U326">
        <f t="shared" si="80"/>
        <v>1.0868427307605141E-2</v>
      </c>
      <c r="X326" s="1"/>
    </row>
    <row r="327" spans="1:24" x14ac:dyDescent="0.3">
      <c r="A327" s="8"/>
      <c r="B327">
        <f t="shared" si="65"/>
        <v>27.300000000000118</v>
      </c>
      <c r="C327">
        <f t="shared" si="66"/>
        <v>-1396.6998684018731</v>
      </c>
      <c r="D327">
        <f t="shared" si="67"/>
        <v>-725.74654049904279</v>
      </c>
      <c r="E327">
        <f t="shared" si="68"/>
        <v>29.169165961926041</v>
      </c>
      <c r="F327">
        <f t="shared" si="69"/>
        <v>36287.327024952137</v>
      </c>
      <c r="G327">
        <f t="shared" si="70"/>
        <v>-3690.9788320039215</v>
      </c>
      <c r="H327">
        <f t="shared" si="71"/>
        <v>16480.183796353293</v>
      </c>
      <c r="I327">
        <f t="shared" si="72"/>
        <v>16888.451163439669</v>
      </c>
      <c r="J327" s="43">
        <f t="shared" si="73"/>
        <v>726.33248673678577</v>
      </c>
      <c r="K327">
        <f t="shared" si="74"/>
        <v>21.503043870619955</v>
      </c>
      <c r="L327">
        <f t="shared" si="75"/>
        <v>2.3119881118477594E-2</v>
      </c>
      <c r="M327" s="43">
        <f t="shared" si="76"/>
        <v>21.503081158022802</v>
      </c>
      <c r="N327" s="6">
        <f t="shared" si="77"/>
        <v>1.2367105809704725E-6</v>
      </c>
      <c r="O327" s="4">
        <f>SUM($N$54:N327)*0.1+$O$30</f>
        <v>3.5343373072371888E-6</v>
      </c>
      <c r="P327" s="4">
        <f>SUM($O$235:O327)</f>
        <v>-2.1305410912960605E-4</v>
      </c>
      <c r="Q327" s="6">
        <f t="shared" si="78"/>
        <v>-5.5219004510580714E-6</v>
      </c>
      <c r="R327" s="4">
        <f>SUM($Q$54:Q327)*0.1+$O$8</f>
        <v>9.5286908977492975E-5</v>
      </c>
      <c r="S327" s="4">
        <f>SUM($R$235:R327)</f>
        <v>1.0961555890811469E-2</v>
      </c>
      <c r="T327">
        <f t="shared" si="79"/>
        <v>9.5352433438724356E-5</v>
      </c>
      <c r="U327">
        <f t="shared" si="80"/>
        <v>1.0963626206725613E-2</v>
      </c>
      <c r="X327" s="1"/>
    </row>
    <row r="328" spans="1:24" x14ac:dyDescent="0.3">
      <c r="A328" s="8"/>
      <c r="B328">
        <f t="shared" si="65"/>
        <v>27.400000000000119</v>
      </c>
      <c r="C328">
        <f t="shared" si="66"/>
        <v>-1396.6998684018731</v>
      </c>
      <c r="D328">
        <f t="shared" si="67"/>
        <v>-725.74654049904279</v>
      </c>
      <c r="E328">
        <f t="shared" si="68"/>
        <v>29.169165961926041</v>
      </c>
      <c r="F328">
        <f t="shared" si="69"/>
        <v>36287.327024952137</v>
      </c>
      <c r="G328">
        <f t="shared" si="70"/>
        <v>-3688.061915407729</v>
      </c>
      <c r="H328">
        <f t="shared" si="71"/>
        <v>16540.532674728212</v>
      </c>
      <c r="I328">
        <f t="shared" si="72"/>
        <v>16946.711240108878</v>
      </c>
      <c r="J328" s="43">
        <f t="shared" si="73"/>
        <v>726.33248673678577</v>
      </c>
      <c r="K328">
        <f t="shared" si="74"/>
        <v>21.577222904114493</v>
      </c>
      <c r="L328">
        <f t="shared" si="75"/>
        <v>2.3119881118477594E-2</v>
      </c>
      <c r="M328" s="43">
        <f t="shared" si="76"/>
        <v>21.577260063329447</v>
      </c>
      <c r="N328" s="6">
        <f t="shared" si="77"/>
        <v>1.2357332300339024E-6</v>
      </c>
      <c r="O328" s="4">
        <f>SUM($N$54:N328)*0.1+$O$30</f>
        <v>3.6579106302405819E-6</v>
      </c>
      <c r="P328" s="4">
        <f>SUM($O$235:O328)</f>
        <v>-2.0939619849936548E-4</v>
      </c>
      <c r="Q328" s="6">
        <f t="shared" si="78"/>
        <v>-5.542121129591587E-6</v>
      </c>
      <c r="R328" s="4">
        <f>SUM($Q$54:Q328)*0.1+$O$8</f>
        <v>9.4732696864533811E-5</v>
      </c>
      <c r="S328" s="4">
        <f>SUM($R$235:R328)</f>
        <v>1.1056288587676003E-2</v>
      </c>
      <c r="T328">
        <f t="shared" si="79"/>
        <v>9.4803291954480577E-5</v>
      </c>
      <c r="U328">
        <f t="shared" si="80"/>
        <v>1.1058271298079125E-2</v>
      </c>
      <c r="X328" s="1"/>
    </row>
    <row r="329" spans="1:24" x14ac:dyDescent="0.3">
      <c r="A329" s="8"/>
      <c r="B329">
        <f t="shared" si="65"/>
        <v>27.500000000000121</v>
      </c>
      <c r="C329">
        <f t="shared" si="66"/>
        <v>-1396.6998684018731</v>
      </c>
      <c r="D329">
        <f t="shared" si="67"/>
        <v>-725.74654049904279</v>
      </c>
      <c r="E329">
        <f t="shared" si="68"/>
        <v>29.169165961926041</v>
      </c>
      <c r="F329">
        <f t="shared" si="69"/>
        <v>36287.327024952137</v>
      </c>
      <c r="G329">
        <f t="shared" si="70"/>
        <v>-3685.1449988115364</v>
      </c>
      <c r="H329">
        <f t="shared" si="71"/>
        <v>16600.881553103132</v>
      </c>
      <c r="I329">
        <f t="shared" si="72"/>
        <v>17004.986386422825</v>
      </c>
      <c r="J329" s="43">
        <f t="shared" si="73"/>
        <v>726.33248673678577</v>
      </c>
      <c r="K329">
        <f t="shared" si="74"/>
        <v>21.651421124876638</v>
      </c>
      <c r="L329">
        <f t="shared" si="75"/>
        <v>2.3119881118477594E-2</v>
      </c>
      <c r="M329" s="43">
        <f t="shared" si="76"/>
        <v>21.651458156749239</v>
      </c>
      <c r="N329" s="6">
        <f t="shared" si="77"/>
        <v>1.2347558790973321E-6</v>
      </c>
      <c r="O329" s="4">
        <f>SUM($N$54:N329)*0.1+$O$30</f>
        <v>3.7813862181503125E-6</v>
      </c>
      <c r="P329" s="4">
        <f>SUM($O$235:O329)</f>
        <v>-2.0561481228121518E-4</v>
      </c>
      <c r="Q329" s="6">
        <f t="shared" si="78"/>
        <v>-5.5623418081251035E-6</v>
      </c>
      <c r="R329" s="4">
        <f>SUM($Q$54:Q329)*0.1+$O$8</f>
        <v>9.4176462683721307E-5</v>
      </c>
      <c r="S329" s="4">
        <f>SUM($R$235:R329)</f>
        <v>1.1150465050359723E-2</v>
      </c>
      <c r="T329">
        <f t="shared" si="79"/>
        <v>9.4252347479249386E-5</v>
      </c>
      <c r="U329">
        <f t="shared" si="80"/>
        <v>1.1152360659982402E-2</v>
      </c>
      <c r="X329" s="1"/>
    </row>
    <row r="330" spans="1:24" x14ac:dyDescent="0.3">
      <c r="A330" s="8"/>
      <c r="B330">
        <f t="shared" si="65"/>
        <v>27.600000000000122</v>
      </c>
      <c r="C330">
        <f t="shared" si="66"/>
        <v>-1396.6998684018731</v>
      </c>
      <c r="D330">
        <f t="shared" si="67"/>
        <v>-725.74654049904279</v>
      </c>
      <c r="E330">
        <f t="shared" si="68"/>
        <v>29.169165961926041</v>
      </c>
      <c r="F330">
        <f t="shared" si="69"/>
        <v>36287.327024952137</v>
      </c>
      <c r="G330">
        <f t="shared" si="70"/>
        <v>-3682.2280822153434</v>
      </c>
      <c r="H330">
        <f t="shared" si="71"/>
        <v>16661.230431478052</v>
      </c>
      <c r="I330">
        <f t="shared" si="72"/>
        <v>17063.276447982247</v>
      </c>
      <c r="J330" s="43">
        <f t="shared" si="73"/>
        <v>726.33248673678577</v>
      </c>
      <c r="K330">
        <f t="shared" si="74"/>
        <v>21.725638336319143</v>
      </c>
      <c r="L330">
        <f t="shared" si="75"/>
        <v>2.3119881118477594E-2</v>
      </c>
      <c r="M330" s="43">
        <f t="shared" si="76"/>
        <v>21.72567524168694</v>
      </c>
      <c r="N330" s="6">
        <f t="shared" si="77"/>
        <v>1.2337785281607618E-6</v>
      </c>
      <c r="O330" s="4">
        <f>SUM($N$54:N330)*0.1+$O$30</f>
        <v>3.9047640709663873E-6</v>
      </c>
      <c r="P330" s="4">
        <f>SUM($O$235:O330)</f>
        <v>-2.017100482102488E-4</v>
      </c>
      <c r="Q330" s="6">
        <f t="shared" si="78"/>
        <v>-5.5825624866586192E-6</v>
      </c>
      <c r="R330" s="4">
        <f>SUM($Q$54:Q330)*0.1+$O$8</f>
        <v>9.3618206435055448E-5</v>
      </c>
      <c r="S330" s="4">
        <f>SUM($R$235:R330)</f>
        <v>1.1244083256794778E-2</v>
      </c>
      <c r="T330">
        <f t="shared" si="79"/>
        <v>9.3699603833562536E-5</v>
      </c>
      <c r="U330">
        <f t="shared" si="80"/>
        <v>1.1245892371407511E-2</v>
      </c>
      <c r="X330" s="1"/>
    </row>
    <row r="331" spans="1:24" x14ac:dyDescent="0.3">
      <c r="A331" s="8"/>
      <c r="B331">
        <f t="shared" si="65"/>
        <v>27.700000000000124</v>
      </c>
      <c r="C331">
        <f t="shared" si="66"/>
        <v>-1396.6998684018731</v>
      </c>
      <c r="D331">
        <f t="shared" si="67"/>
        <v>-725.74654049904279</v>
      </c>
      <c r="E331">
        <f t="shared" si="68"/>
        <v>29.169165961926041</v>
      </c>
      <c r="F331">
        <f t="shared" si="69"/>
        <v>36287.327024952137</v>
      </c>
      <c r="G331">
        <f t="shared" si="70"/>
        <v>-3679.3111656191509</v>
      </c>
      <c r="H331">
        <f t="shared" si="71"/>
        <v>16721.579309852976</v>
      </c>
      <c r="I331">
        <f t="shared" si="72"/>
        <v>17121.581272451236</v>
      </c>
      <c r="J331" s="43">
        <f t="shared" si="73"/>
        <v>726.33248673678577</v>
      </c>
      <c r="K331">
        <f t="shared" si="74"/>
        <v>21.7998743444819</v>
      </c>
      <c r="L331">
        <f t="shared" si="75"/>
        <v>2.3119881118477594E-2</v>
      </c>
      <c r="M331" s="43">
        <f t="shared" si="76"/>
        <v>21.799911124174542</v>
      </c>
      <c r="N331" s="6">
        <f t="shared" si="77"/>
        <v>1.2328011772241916E-6</v>
      </c>
      <c r="O331" s="4">
        <f>SUM($N$54:N331)*0.1+$O$30</f>
        <v>4.0280441886888064E-6</v>
      </c>
      <c r="P331" s="4">
        <f>SUM($O$235:O331)</f>
        <v>-1.9768200402155999E-4</v>
      </c>
      <c r="Q331" s="6">
        <f t="shared" si="78"/>
        <v>-5.6027831651921365E-6</v>
      </c>
      <c r="R331" s="4">
        <f>SUM($Q$54:Q331)*0.1+$O$8</f>
        <v>9.3057928118536222E-5</v>
      </c>
      <c r="S331" s="4">
        <f>SUM($R$235:R331)</f>
        <v>1.1337141184913314E-2</v>
      </c>
      <c r="T331">
        <f t="shared" si="79"/>
        <v>9.3145064956232034E-5</v>
      </c>
      <c r="U331">
        <f t="shared" si="80"/>
        <v>1.1338864511994649E-2</v>
      </c>
      <c r="X331" s="1"/>
    </row>
    <row r="332" spans="1:24" x14ac:dyDescent="0.3">
      <c r="A332" s="8"/>
      <c r="B332">
        <f t="shared" si="65"/>
        <v>27.800000000000125</v>
      </c>
      <c r="C332">
        <f t="shared" si="66"/>
        <v>-1396.6998684018731</v>
      </c>
      <c r="D332">
        <f t="shared" si="67"/>
        <v>-725.74654049904279</v>
      </c>
      <c r="E332">
        <f t="shared" si="68"/>
        <v>29.169165961926041</v>
      </c>
      <c r="F332">
        <f t="shared" si="69"/>
        <v>36287.327024952137</v>
      </c>
      <c r="G332">
        <f t="shared" si="70"/>
        <v>-3676.3942490229583</v>
      </c>
      <c r="H332">
        <f t="shared" si="71"/>
        <v>16781.928188227899</v>
      </c>
      <c r="I332">
        <f t="shared" si="72"/>
        <v>17179.900709523532</v>
      </c>
      <c r="J332" s="43">
        <f t="shared" si="73"/>
        <v>726.33248673678577</v>
      </c>
      <c r="K332">
        <f t="shared" si="74"/>
        <v>21.874128957989043</v>
      </c>
      <c r="L332">
        <f t="shared" si="75"/>
        <v>2.3119881118477594E-2</v>
      </c>
      <c r="M332" s="43">
        <f t="shared" si="76"/>
        <v>21.874165612828381</v>
      </c>
      <c r="N332" s="6">
        <f t="shared" si="77"/>
        <v>1.2318238262876215E-6</v>
      </c>
      <c r="O332" s="4">
        <f>SUM($N$54:N332)*0.1+$O$30</f>
        <v>4.1512265713175663E-6</v>
      </c>
      <c r="P332" s="4">
        <f>SUM($O$235:O332)</f>
        <v>-1.9353077745024242E-4</v>
      </c>
      <c r="Q332" s="6">
        <f t="shared" si="78"/>
        <v>-5.6230038437256538E-6</v>
      </c>
      <c r="R332" s="4">
        <f>SUM($Q$54:Q332)*0.1+$O$8</f>
        <v>9.2495627734163669E-5</v>
      </c>
      <c r="S332" s="4">
        <f>SUM($R$235:R332)</f>
        <v>1.1429636812647477E-2</v>
      </c>
      <c r="T332">
        <f t="shared" si="79"/>
        <v>9.2588734908645334E-5</v>
      </c>
      <c r="U332">
        <f t="shared" si="80"/>
        <v>1.1431275162065118E-2</v>
      </c>
      <c r="X332" s="1"/>
    </row>
    <row r="333" spans="1:24" x14ac:dyDescent="0.3">
      <c r="A333" s="8"/>
      <c r="B333">
        <f t="shared" si="65"/>
        <v>27.900000000000126</v>
      </c>
      <c r="C333">
        <f t="shared" si="66"/>
        <v>-1396.6998684018731</v>
      </c>
      <c r="D333">
        <f t="shared" si="67"/>
        <v>-725.74654049904279</v>
      </c>
      <c r="E333">
        <f t="shared" si="68"/>
        <v>29.169165961926041</v>
      </c>
      <c r="F333">
        <f t="shared" si="69"/>
        <v>36287.327024952137</v>
      </c>
      <c r="G333">
        <f t="shared" si="70"/>
        <v>-3673.4773324267658</v>
      </c>
      <c r="H333">
        <f t="shared" si="71"/>
        <v>16842.277066602819</v>
      </c>
      <c r="I333">
        <f t="shared" si="72"/>
        <v>17238.234610889496</v>
      </c>
      <c r="J333" s="43">
        <f t="shared" si="73"/>
        <v>726.33248673678577</v>
      </c>
      <c r="K333">
        <f t="shared" si="74"/>
        <v>21.948401988006868</v>
      </c>
      <c r="L333">
        <f t="shared" si="75"/>
        <v>2.3119881118477594E-2</v>
      </c>
      <c r="M333" s="43">
        <f t="shared" si="76"/>
        <v>21.948438518807041</v>
      </c>
      <c r="N333" s="6">
        <f t="shared" si="77"/>
        <v>1.2308464753510514E-6</v>
      </c>
      <c r="O333" s="4">
        <f>SUM($N$54:N333)*0.1+$O$30</f>
        <v>4.2743112188526705E-6</v>
      </c>
      <c r="P333" s="4">
        <f>SUM($O$235:O333)</f>
        <v>-1.8925646623138976E-4</v>
      </c>
      <c r="Q333" s="6">
        <f t="shared" si="78"/>
        <v>-5.6432245222591695E-6</v>
      </c>
      <c r="R333" s="4">
        <f>SUM($Q$54:Q333)*0.1+$O$8</f>
        <v>9.1931305281937748E-5</v>
      </c>
      <c r="S333" s="4">
        <f>SUM($R$235:R333)</f>
        <v>1.1521568117929416E-2</v>
      </c>
      <c r="T333">
        <f t="shared" si="79"/>
        <v>9.203061787924954E-5</v>
      </c>
      <c r="U333">
        <f t="shared" si="80"/>
        <v>1.1523122402634539E-2</v>
      </c>
      <c r="X333" s="1"/>
    </row>
    <row r="334" spans="1:24" x14ac:dyDescent="0.3">
      <c r="A334" s="8"/>
      <c r="B334">
        <f t="shared" si="65"/>
        <v>28.000000000000128</v>
      </c>
      <c r="C334">
        <f t="shared" si="66"/>
        <v>-1396.6998684018731</v>
      </c>
      <c r="D334">
        <f t="shared" si="67"/>
        <v>-725.74654049904279</v>
      </c>
      <c r="E334">
        <f t="shared" si="68"/>
        <v>29.169165961926041</v>
      </c>
      <c r="F334">
        <f t="shared" si="69"/>
        <v>36287.327024952137</v>
      </c>
      <c r="G334">
        <f t="shared" si="70"/>
        <v>-3670.5604158305728</v>
      </c>
      <c r="H334">
        <f t="shared" si="71"/>
        <v>16902.625944977743</v>
      </c>
      <c r="I334">
        <f t="shared" si="72"/>
        <v>17296.58283020369</v>
      </c>
      <c r="J334" s="43">
        <f t="shared" si="73"/>
        <v>726.33248673678577</v>
      </c>
      <c r="K334">
        <f t="shared" si="74"/>
        <v>22.022693248202579</v>
      </c>
      <c r="L334">
        <f t="shared" si="75"/>
        <v>2.3119881118477594E-2</v>
      </c>
      <c r="M334" s="43">
        <f t="shared" si="76"/>
        <v>22.02272965577011</v>
      </c>
      <c r="N334" s="6">
        <f t="shared" si="77"/>
        <v>1.2298691244144811E-6</v>
      </c>
      <c r="O334" s="4">
        <f>SUM($N$54:N334)*0.1+$O$30</f>
        <v>4.397298131294119E-6</v>
      </c>
      <c r="P334" s="4">
        <f>SUM($O$235:O334)</f>
        <v>-1.8485916810009564E-4</v>
      </c>
      <c r="Q334" s="6">
        <f t="shared" si="78"/>
        <v>-5.6634452007926868E-6</v>
      </c>
      <c r="R334" s="4">
        <f>SUM($Q$54:Q334)*0.1+$O$8</f>
        <v>9.1364960761858473E-5</v>
      </c>
      <c r="S334" s="4">
        <f>SUM($R$235:R334)</f>
        <v>1.1612933078691275E-2</v>
      </c>
      <c r="T334">
        <f t="shared" si="79"/>
        <v>9.147071818823454E-5</v>
      </c>
      <c r="U334">
        <f t="shared" si="80"/>
        <v>1.1614404315426284E-2</v>
      </c>
      <c r="X334" s="1"/>
    </row>
    <row r="335" spans="1:24" x14ac:dyDescent="0.3">
      <c r="A335" s="8"/>
      <c r="B335">
        <f t="shared" si="65"/>
        <v>28.100000000000129</v>
      </c>
      <c r="C335">
        <f t="shared" si="66"/>
        <v>-1396.6998684018731</v>
      </c>
      <c r="D335">
        <f t="shared" si="67"/>
        <v>-725.74654049904279</v>
      </c>
      <c r="E335">
        <f t="shared" si="68"/>
        <v>29.169165961926041</v>
      </c>
      <c r="F335">
        <f t="shared" si="69"/>
        <v>36287.327024952137</v>
      </c>
      <c r="G335">
        <f t="shared" si="70"/>
        <v>-3667.6434992343802</v>
      </c>
      <c r="H335">
        <f t="shared" si="71"/>
        <v>16962.974823352662</v>
      </c>
      <c r="I335">
        <f t="shared" si="72"/>
        <v>17354.945223053066</v>
      </c>
      <c r="J335" s="43">
        <f t="shared" si="73"/>
        <v>726.33248673678577</v>
      </c>
      <c r="K335">
        <f t="shared" si="74"/>
        <v>22.097002554703774</v>
      </c>
      <c r="L335">
        <f t="shared" si="75"/>
        <v>2.3119881118477594E-2</v>
      </c>
      <c r="M335" s="43">
        <f t="shared" si="76"/>
        <v>22.097038839837658</v>
      </c>
      <c r="N335" s="6">
        <f t="shared" si="77"/>
        <v>1.2288917734779109E-6</v>
      </c>
      <c r="O335" s="4">
        <f>SUM($N$54:N335)*0.1+$O$30</f>
        <v>4.5201873086419083E-6</v>
      </c>
      <c r="P335" s="4">
        <f>SUM($O$235:O335)</f>
        <v>-1.8033898079145374E-4</v>
      </c>
      <c r="Q335" s="6">
        <f t="shared" si="78"/>
        <v>-5.6836658793262024E-6</v>
      </c>
      <c r="R335" s="4">
        <f>SUM($Q$54:Q335)*0.1+$O$8</f>
        <v>9.0796594173925857E-5</v>
      </c>
      <c r="S335" s="4">
        <f>SUM($R$235:R335)</f>
        <v>1.1703729672865201E-2</v>
      </c>
      <c r="T335">
        <f t="shared" si="79"/>
        <v>9.0909040292425232E-5</v>
      </c>
      <c r="U335">
        <f t="shared" si="80"/>
        <v>1.1705118982885149E-2</v>
      </c>
      <c r="X335" s="1"/>
    </row>
    <row r="336" spans="1:24" x14ac:dyDescent="0.3">
      <c r="A336" s="8"/>
      <c r="B336">
        <f t="shared" si="65"/>
        <v>28.200000000000131</v>
      </c>
      <c r="C336">
        <f t="shared" si="66"/>
        <v>-1396.6998684018731</v>
      </c>
      <c r="D336">
        <f t="shared" si="67"/>
        <v>-725.74654049904279</v>
      </c>
      <c r="E336">
        <f t="shared" si="68"/>
        <v>29.169165961926041</v>
      </c>
      <c r="F336">
        <f t="shared" si="69"/>
        <v>36287.327024952137</v>
      </c>
      <c r="G336">
        <f t="shared" si="70"/>
        <v>-3664.7265826381877</v>
      </c>
      <c r="H336">
        <f t="shared" si="71"/>
        <v>17023.323701727582</v>
      </c>
      <c r="I336">
        <f t="shared" si="72"/>
        <v>17413.321646925811</v>
      </c>
      <c r="J336" s="43">
        <f t="shared" si="73"/>
        <v>726.33248673678577</v>
      </c>
      <c r="K336">
        <f t="shared" si="74"/>
        <v>22.171329726058776</v>
      </c>
      <c r="L336">
        <f t="shared" si="75"/>
        <v>2.3119881118477594E-2</v>
      </c>
      <c r="M336" s="43">
        <f t="shared" si="76"/>
        <v>22.171365889550565</v>
      </c>
      <c r="N336" s="6">
        <f t="shared" si="77"/>
        <v>1.2279144225413406E-6</v>
      </c>
      <c r="O336" s="4">
        <f>SUM($N$54:N336)*0.1+$O$30</f>
        <v>4.6429787508960419E-6</v>
      </c>
      <c r="P336" s="4">
        <f>SUM($O$235:O336)</f>
        <v>-1.756960020405577E-4</v>
      </c>
      <c r="Q336" s="6">
        <f t="shared" si="78"/>
        <v>-5.7038865578597189E-6</v>
      </c>
      <c r="R336" s="4">
        <f>SUM($Q$54:Q336)*0.1+$O$8</f>
        <v>9.0226205518139887E-5</v>
      </c>
      <c r="S336" s="4">
        <f>SUM($R$235:R336)</f>
        <v>1.179395587838334E-2</v>
      </c>
      <c r="T336">
        <f t="shared" si="79"/>
        <v>9.0345588790393574E-5</v>
      </c>
      <c r="U336">
        <f t="shared" si="80"/>
        <v>1.1795264488191267E-2</v>
      </c>
      <c r="X336" s="1"/>
    </row>
    <row r="337" spans="1:24" x14ac:dyDescent="0.3">
      <c r="A337" s="8"/>
      <c r="B337">
        <f t="shared" si="65"/>
        <v>28.300000000000132</v>
      </c>
      <c r="C337">
        <f t="shared" si="66"/>
        <v>-1396.6998684018731</v>
      </c>
      <c r="D337">
        <f t="shared" si="67"/>
        <v>-725.74654049904279</v>
      </c>
      <c r="E337">
        <f t="shared" si="68"/>
        <v>29.169165961926041</v>
      </c>
      <c r="F337">
        <f t="shared" si="69"/>
        <v>36287.327024952137</v>
      </c>
      <c r="G337">
        <f t="shared" si="70"/>
        <v>-3661.8096660419947</v>
      </c>
      <c r="H337">
        <f t="shared" si="71"/>
        <v>17083.672580102502</v>
      </c>
      <c r="I337">
        <f t="shared" si="72"/>
        <v>17471.711961180696</v>
      </c>
      <c r="J337" s="43">
        <f t="shared" si="73"/>
        <v>726.33248673678577</v>
      </c>
      <c r="K337">
        <f t="shared" si="74"/>
        <v>22.245674583197609</v>
      </c>
      <c r="L337">
        <f t="shared" si="75"/>
        <v>2.3119881118477594E-2</v>
      </c>
      <c r="M337" s="43">
        <f t="shared" si="76"/>
        <v>22.24571062583151</v>
      </c>
      <c r="N337" s="6">
        <f t="shared" si="77"/>
        <v>1.2269370716047703E-6</v>
      </c>
      <c r="O337" s="4">
        <f>SUM($N$54:N337)*0.1+$O$30</f>
        <v>4.7656724580565198E-6</v>
      </c>
      <c r="P337" s="4">
        <f>SUM($O$235:O337)</f>
        <v>-1.7093032958250117E-4</v>
      </c>
      <c r="Q337" s="6">
        <f t="shared" si="78"/>
        <v>-5.7241072363932346E-6</v>
      </c>
      <c r="R337" s="4">
        <f>SUM($Q$54:Q337)*0.1+$O$8</f>
        <v>8.9653794794500563E-5</v>
      </c>
      <c r="S337" s="4">
        <f>SUM($R$235:R337)</f>
        <v>1.1883609673177841E-2</v>
      </c>
      <c r="T337">
        <f t="shared" si="79"/>
        <v>8.9780368427802153E-5</v>
      </c>
      <c r="U337">
        <f t="shared" si="80"/>
        <v>1.1884838915274247E-2</v>
      </c>
      <c r="X337" s="1"/>
    </row>
    <row r="338" spans="1:24" x14ac:dyDescent="0.3">
      <c r="A338" s="8"/>
      <c r="B338">
        <f t="shared" si="65"/>
        <v>28.400000000000134</v>
      </c>
      <c r="C338">
        <f t="shared" si="66"/>
        <v>-1396.6998684018731</v>
      </c>
      <c r="D338">
        <f t="shared" si="67"/>
        <v>-725.74654049904279</v>
      </c>
      <c r="E338">
        <f t="shared" si="68"/>
        <v>29.169165961926041</v>
      </c>
      <c r="F338">
        <f t="shared" si="69"/>
        <v>36287.327024952137</v>
      </c>
      <c r="G338">
        <f t="shared" si="70"/>
        <v>-3658.8927494458021</v>
      </c>
      <c r="H338">
        <f t="shared" si="71"/>
        <v>17144.021458477426</v>
      </c>
      <c r="I338">
        <f t="shared" si="72"/>
        <v>17530.116027017091</v>
      </c>
      <c r="J338" s="43">
        <f t="shared" si="73"/>
        <v>726.33248673678577</v>
      </c>
      <c r="K338">
        <f t="shared" si="74"/>
        <v>22.320036949393824</v>
      </c>
      <c r="L338">
        <f t="shared" si="75"/>
        <v>2.3119881118477594E-2</v>
      </c>
      <c r="M338" s="43">
        <f t="shared" si="76"/>
        <v>22.320072871946778</v>
      </c>
      <c r="N338" s="6">
        <f t="shared" si="77"/>
        <v>1.2259597206682001E-6</v>
      </c>
      <c r="O338" s="4">
        <f>SUM($N$54:N338)*0.1+$O$30</f>
        <v>4.8882684301233419E-6</v>
      </c>
      <c r="P338" s="4">
        <f>SUM($O$235:O338)</f>
        <v>-1.6604206115237785E-4</v>
      </c>
      <c r="Q338" s="6">
        <f t="shared" si="78"/>
        <v>-5.7443279149267519E-6</v>
      </c>
      <c r="R338" s="4">
        <f>SUM($Q$54:Q338)*0.1+$O$8</f>
        <v>8.9079362003007884E-5</v>
      </c>
      <c r="S338" s="4">
        <f>SUM($R$235:R338)</f>
        <v>1.1972689035180849E-2</v>
      </c>
      <c r="T338">
        <f t="shared" si="79"/>
        <v>8.9213384102991331E-5</v>
      </c>
      <c r="U338">
        <f t="shared" si="80"/>
        <v>1.1973840348827583E-2</v>
      </c>
      <c r="X338" s="1"/>
    </row>
    <row r="339" spans="1:24" x14ac:dyDescent="0.3">
      <c r="A339" s="8"/>
      <c r="B339">
        <f t="shared" si="65"/>
        <v>28.500000000000135</v>
      </c>
      <c r="C339">
        <f t="shared" si="66"/>
        <v>-1396.6998684018731</v>
      </c>
      <c r="D339">
        <f t="shared" si="67"/>
        <v>-725.74654049904279</v>
      </c>
      <c r="E339">
        <f t="shared" si="68"/>
        <v>29.169165961926041</v>
      </c>
      <c r="F339">
        <f t="shared" si="69"/>
        <v>36287.327024952137</v>
      </c>
      <c r="G339">
        <f t="shared" si="70"/>
        <v>-3655.9758328496096</v>
      </c>
      <c r="H339">
        <f t="shared" si="71"/>
        <v>17204.370336852346</v>
      </c>
      <c r="I339">
        <f t="shared" si="72"/>
        <v>17588.533707445466</v>
      </c>
      <c r="J339" s="43">
        <f t="shared" si="73"/>
        <v>726.33248673678577</v>
      </c>
      <c r="K339">
        <f t="shared" si="74"/>
        <v>22.39441665022693</v>
      </c>
      <c r="L339">
        <f t="shared" si="75"/>
        <v>2.3119881118477594E-2</v>
      </c>
      <c r="M339" s="43">
        <f t="shared" si="76"/>
        <v>22.394452453468691</v>
      </c>
      <c r="N339" s="6">
        <f t="shared" si="77"/>
        <v>1.22498236973163E-6</v>
      </c>
      <c r="O339" s="4">
        <f>SUM($N$54:N339)*0.1+$O$30</f>
        <v>5.0107666670965082E-6</v>
      </c>
      <c r="P339" s="4">
        <f>SUM($O$235:O339)</f>
        <v>-1.6103129448528133E-4</v>
      </c>
      <c r="Q339" s="6">
        <f t="shared" si="78"/>
        <v>-5.7645485934602676E-6</v>
      </c>
      <c r="R339" s="4">
        <f>SUM($Q$54:Q339)*0.1+$O$8</f>
        <v>8.8502907143661865E-5</v>
      </c>
      <c r="S339" s="4">
        <f>SUM($R$235:R339)</f>
        <v>1.2061191942324511E-2</v>
      </c>
      <c r="T339">
        <f t="shared" si="79"/>
        <v>8.864464087282276E-5</v>
      </c>
      <c r="U339">
        <f t="shared" si="80"/>
        <v>1.2062266874323305E-2</v>
      </c>
      <c r="X339" s="1"/>
    </row>
    <row r="340" spans="1:24" x14ac:dyDescent="0.3">
      <c r="A340" s="8"/>
      <c r="B340">
        <f t="shared" si="65"/>
        <v>28.600000000000136</v>
      </c>
      <c r="C340">
        <f t="shared" si="66"/>
        <v>-1396.6998684018731</v>
      </c>
      <c r="D340">
        <f t="shared" si="67"/>
        <v>-725.74654049904279</v>
      </c>
      <c r="E340">
        <f t="shared" si="68"/>
        <v>29.169165961926041</v>
      </c>
      <c r="F340">
        <f t="shared" si="69"/>
        <v>36287.327024952137</v>
      </c>
      <c r="G340">
        <f t="shared" si="70"/>
        <v>-3653.058916253417</v>
      </c>
      <c r="H340">
        <f t="shared" si="71"/>
        <v>17264.719215227266</v>
      </c>
      <c r="I340">
        <f t="shared" si="72"/>
        <v>17646.96486725851</v>
      </c>
      <c r="J340" s="43">
        <f t="shared" si="73"/>
        <v>726.33248673678577</v>
      </c>
      <c r="K340">
        <f t="shared" si="74"/>
        <v>22.468813513545637</v>
      </c>
      <c r="L340">
        <f t="shared" si="75"/>
        <v>2.3119881118477594E-2</v>
      </c>
      <c r="M340" s="43">
        <f t="shared" si="76"/>
        <v>22.468849198238878</v>
      </c>
      <c r="N340" s="6">
        <f t="shared" si="77"/>
        <v>1.2240050187950599E-6</v>
      </c>
      <c r="O340" s="4">
        <f>SUM($N$54:N340)*0.1+$O$30</f>
        <v>5.1331671689760155E-6</v>
      </c>
      <c r="P340" s="4">
        <f>SUM($O$235:O340)</f>
        <v>-1.558981273163053E-4</v>
      </c>
      <c r="Q340" s="6">
        <f t="shared" si="78"/>
        <v>-5.784769271993784E-6</v>
      </c>
      <c r="R340" s="4">
        <f>SUM($Q$54:Q340)*0.1+$O$8</f>
        <v>8.7924430216462492E-5</v>
      </c>
      <c r="S340" s="4">
        <f>SUM($R$235:R340)</f>
        <v>1.2149116372540973E-2</v>
      </c>
      <c r="T340">
        <f t="shared" si="79"/>
        <v>8.8074143958793234E-5</v>
      </c>
      <c r="U340">
        <f t="shared" si="80"/>
        <v>1.2150116578026891E-2</v>
      </c>
      <c r="X340" s="1"/>
    </row>
    <row r="341" spans="1:24" x14ac:dyDescent="0.3">
      <c r="A341" s="8"/>
      <c r="B341">
        <f t="shared" si="65"/>
        <v>28.700000000000138</v>
      </c>
      <c r="C341">
        <f t="shared" si="66"/>
        <v>-1396.6998684018731</v>
      </c>
      <c r="D341">
        <f t="shared" si="67"/>
        <v>-725.74654049904279</v>
      </c>
      <c r="E341">
        <f t="shared" si="68"/>
        <v>29.169165961926041</v>
      </c>
      <c r="F341">
        <f t="shared" si="69"/>
        <v>36287.327024952137</v>
      </c>
      <c r="G341">
        <f t="shared" si="70"/>
        <v>-3650.141999657224</v>
      </c>
      <c r="H341">
        <f t="shared" si="71"/>
        <v>17325.068093602189</v>
      </c>
      <c r="I341">
        <f t="shared" si="72"/>
        <v>17705.409373002767</v>
      </c>
      <c r="J341" s="43">
        <f t="shared" si="73"/>
        <v>726.33248673678577</v>
      </c>
      <c r="K341">
        <f t="shared" si="74"/>
        <v>22.543227369431726</v>
      </c>
      <c r="L341">
        <f t="shared" si="75"/>
        <v>2.3119881118477594E-2</v>
      </c>
      <c r="M341" s="43">
        <f t="shared" si="76"/>
        <v>22.543262936332098</v>
      </c>
      <c r="N341" s="6">
        <f t="shared" si="77"/>
        <v>1.2230276678584896E-6</v>
      </c>
      <c r="O341" s="4">
        <f>SUM($N$54:N341)*0.1+$O$30</f>
        <v>5.2554699357618636E-6</v>
      </c>
      <c r="P341" s="4">
        <f>SUM($O$235:O341)</f>
        <v>-1.5064265738054343E-4</v>
      </c>
      <c r="Q341" s="6">
        <f t="shared" si="78"/>
        <v>-5.8049899505273014E-6</v>
      </c>
      <c r="R341" s="4">
        <f>SUM($Q$54:Q341)*0.1+$O$8</f>
        <v>8.7343931221409751E-5</v>
      </c>
      <c r="S341" s="4">
        <f>SUM($R$235:R341)</f>
        <v>1.2236460303762383E-2</v>
      </c>
      <c r="T341">
        <f t="shared" si="79"/>
        <v>8.7501898753433073E-5</v>
      </c>
      <c r="U341">
        <f t="shared" si="80"/>
        <v>1.2237387547012445E-2</v>
      </c>
      <c r="X341" s="1"/>
    </row>
    <row r="342" spans="1:24" x14ac:dyDescent="0.3">
      <c r="A342" s="8"/>
      <c r="B342">
        <f t="shared" si="65"/>
        <v>28.800000000000139</v>
      </c>
      <c r="C342">
        <f t="shared" si="66"/>
        <v>-1396.6998684018731</v>
      </c>
      <c r="D342">
        <f t="shared" si="67"/>
        <v>-725.74654049904279</v>
      </c>
      <c r="E342">
        <f t="shared" si="68"/>
        <v>29.169165961926041</v>
      </c>
      <c r="F342">
        <f t="shared" si="69"/>
        <v>36287.327024952137</v>
      </c>
      <c r="G342">
        <f t="shared" si="70"/>
        <v>-3647.2250830610324</v>
      </c>
      <c r="H342">
        <f t="shared" si="71"/>
        <v>17385.416971977109</v>
      </c>
      <c r="I342">
        <f t="shared" si="72"/>
        <v>17763.867092950772</v>
      </c>
      <c r="J342" s="43">
        <f t="shared" si="73"/>
        <v>726.33248673678577</v>
      </c>
      <c r="K342">
        <f t="shared" si="74"/>
        <v>22.617658050164582</v>
      </c>
      <c r="L342">
        <f t="shared" si="75"/>
        <v>2.3119881118477594E-2</v>
      </c>
      <c r="M342" s="43">
        <f t="shared" si="76"/>
        <v>22.61769350002081</v>
      </c>
      <c r="N342" s="6">
        <f t="shared" si="77"/>
        <v>1.2220503169219197E-6</v>
      </c>
      <c r="O342" s="4">
        <f>SUM($N$54:N342)*0.1+$O$30</f>
        <v>5.3776749674540526E-6</v>
      </c>
      <c r="P342" s="4">
        <f>SUM($O$235:O342)</f>
        <v>-1.4526498241308939E-4</v>
      </c>
      <c r="Q342" s="6">
        <f t="shared" si="78"/>
        <v>-5.825210629060817E-6</v>
      </c>
      <c r="R342" s="4">
        <f>SUM($Q$54:Q342)*0.1+$O$8</f>
        <v>8.6761410158503669E-5</v>
      </c>
      <c r="S342" s="4">
        <f>SUM($R$235:R342)</f>
        <v>1.2323221713920886E-2</v>
      </c>
      <c r="T342">
        <f t="shared" si="79"/>
        <v>8.6927910827004723E-5</v>
      </c>
      <c r="U342">
        <f t="shared" si="80"/>
        <v>1.2324077869178152E-2</v>
      </c>
      <c r="X342" s="1"/>
    </row>
    <row r="343" spans="1:24" x14ac:dyDescent="0.3">
      <c r="A343" s="8"/>
      <c r="B343">
        <f t="shared" si="65"/>
        <v>28.900000000000141</v>
      </c>
      <c r="C343">
        <f t="shared" si="66"/>
        <v>-1396.6998684018731</v>
      </c>
      <c r="D343">
        <f t="shared" si="67"/>
        <v>-725.74654049904279</v>
      </c>
      <c r="E343">
        <f t="shared" si="68"/>
        <v>29.169165961926041</v>
      </c>
      <c r="F343">
        <f t="shared" si="69"/>
        <v>36287.327024952137</v>
      </c>
      <c r="G343">
        <f t="shared" si="70"/>
        <v>-3644.3081664648398</v>
      </c>
      <c r="H343">
        <f t="shared" si="71"/>
        <v>17445.765850352029</v>
      </c>
      <c r="I343">
        <f t="shared" si="72"/>
        <v>17822.337897073758</v>
      </c>
      <c r="J343" s="43">
        <f t="shared" si="73"/>
        <v>726.33248673678577</v>
      </c>
      <c r="K343">
        <f t="shared" si="74"/>
        <v>22.69210539018643</v>
      </c>
      <c r="L343">
        <f t="shared" si="75"/>
        <v>2.3119881118477594E-2</v>
      </c>
      <c r="M343" s="43">
        <f t="shared" si="76"/>
        <v>22.692140723740387</v>
      </c>
      <c r="N343" s="6">
        <f t="shared" si="77"/>
        <v>1.2210729659853495E-6</v>
      </c>
      <c r="O343" s="4">
        <f>SUM($N$54:N343)*0.1+$O$30</f>
        <v>5.4997822640525858E-6</v>
      </c>
      <c r="P343" s="4">
        <f>SUM($O$235:O343)</f>
        <v>-1.397652001490368E-4</v>
      </c>
      <c r="Q343" s="6">
        <f t="shared" si="78"/>
        <v>-5.8454313075943327E-6</v>
      </c>
      <c r="R343" s="4">
        <f>SUM($Q$54:Q343)*0.1+$O$8</f>
        <v>8.6176867027744233E-5</v>
      </c>
      <c r="S343" s="4">
        <f>SUM($R$235:R343)</f>
        <v>1.2409398580948632E-2</v>
      </c>
      <c r="T343">
        <f t="shared" si="79"/>
        <v>8.6352185934517595E-5</v>
      </c>
      <c r="U343">
        <f t="shared" si="80"/>
        <v>1.2410185633262003E-2</v>
      </c>
      <c r="X343" s="1"/>
    </row>
    <row r="344" spans="1:24" x14ac:dyDescent="0.3">
      <c r="A344" s="8"/>
      <c r="B344">
        <f t="shared" si="65"/>
        <v>29.000000000000142</v>
      </c>
      <c r="C344">
        <f t="shared" si="66"/>
        <v>-1396.6998684018731</v>
      </c>
      <c r="D344">
        <f t="shared" si="67"/>
        <v>-725.74654049904279</v>
      </c>
      <c r="E344">
        <f t="shared" si="68"/>
        <v>29.169165961926041</v>
      </c>
      <c r="F344">
        <f t="shared" si="69"/>
        <v>36287.327024952137</v>
      </c>
      <c r="G344">
        <f t="shared" si="70"/>
        <v>-3641.3912498686468</v>
      </c>
      <c r="H344">
        <f t="shared" si="71"/>
        <v>17506.114728726949</v>
      </c>
      <c r="I344">
        <f t="shared" si="72"/>
        <v>17880.821657014829</v>
      </c>
      <c r="J344" s="43">
        <f t="shared" si="73"/>
        <v>726.33248673678577</v>
      </c>
      <c r="K344">
        <f t="shared" si="74"/>
        <v>22.766569226068199</v>
      </c>
      <c r="L344">
        <f t="shared" si="75"/>
        <v>2.3119881118477594E-2</v>
      </c>
      <c r="M344" s="43">
        <f t="shared" si="76"/>
        <v>22.766604444054991</v>
      </c>
      <c r="N344" s="6">
        <f t="shared" si="77"/>
        <v>1.2200956150487792E-6</v>
      </c>
      <c r="O344" s="4">
        <f>SUM($N$54:N344)*0.1+$O$30</f>
        <v>5.6217918255574633E-6</v>
      </c>
      <c r="P344" s="4">
        <f>SUM($O$235:O344)</f>
        <v>-1.3414340832347934E-4</v>
      </c>
      <c r="Q344" s="6">
        <f t="shared" si="78"/>
        <v>-5.8656519861278492E-6</v>
      </c>
      <c r="R344" s="4">
        <f>SUM($Q$54:Q344)*0.1+$O$8</f>
        <v>8.5590301829131457E-5</v>
      </c>
      <c r="S344" s="4">
        <f>SUM($R$235:R344)</f>
        <v>1.2494988882777763E-2</v>
      </c>
      <c r="T344">
        <f t="shared" si="79"/>
        <v>8.5774730023076897E-5</v>
      </c>
      <c r="U344">
        <f t="shared" si="80"/>
        <v>1.2495708928857799E-2</v>
      </c>
      <c r="X344" s="1"/>
    </row>
    <row r="345" spans="1:24" x14ac:dyDescent="0.3">
      <c r="A345" s="8"/>
      <c r="B345">
        <f t="shared" si="65"/>
        <v>29.100000000000144</v>
      </c>
      <c r="C345">
        <f t="shared" si="66"/>
        <v>-1396.6998684018731</v>
      </c>
      <c r="D345">
        <f t="shared" si="67"/>
        <v>-725.74654049904279</v>
      </c>
      <c r="E345">
        <f t="shared" si="68"/>
        <v>29.169165961926041</v>
      </c>
      <c r="F345">
        <f t="shared" si="69"/>
        <v>36287.327024952137</v>
      </c>
      <c r="G345">
        <f t="shared" si="70"/>
        <v>-3638.4743332724543</v>
      </c>
      <c r="H345">
        <f t="shared" si="71"/>
        <v>17566.463607101872</v>
      </c>
      <c r="I345">
        <f t="shared" si="72"/>
        <v>17939.318246062667</v>
      </c>
      <c r="J345" s="43">
        <f t="shared" si="73"/>
        <v>726.33248673678577</v>
      </c>
      <c r="K345">
        <f t="shared" si="74"/>
        <v>22.841049396476031</v>
      </c>
      <c r="L345">
        <f t="shared" si="75"/>
        <v>2.3119881118477594E-2</v>
      </c>
      <c r="M345" s="43">
        <f t="shared" si="76"/>
        <v>22.841084499624067</v>
      </c>
      <c r="N345" s="6">
        <f t="shared" si="77"/>
        <v>1.2191182641122091E-6</v>
      </c>
      <c r="O345" s="4">
        <f>SUM($N$54:N345)*0.1+$O$30</f>
        <v>5.7437036519686851E-6</v>
      </c>
      <c r="P345" s="4">
        <f>SUM($O$235:O345)</f>
        <v>-1.2839970467151067E-4</v>
      </c>
      <c r="Q345" s="6">
        <f t="shared" si="78"/>
        <v>-5.8858726646613665E-6</v>
      </c>
      <c r="R345" s="4">
        <f>SUM($Q$54:Q345)*0.1+$O$8</f>
        <v>8.5001714562665313E-5</v>
      </c>
      <c r="S345" s="4">
        <f>SUM($R$235:R345)</f>
        <v>1.2579990597340428E-2</v>
      </c>
      <c r="T345">
        <f t="shared" si="79"/>
        <v>8.5195549239584491E-5</v>
      </c>
      <c r="U345">
        <f t="shared" si="80"/>
        <v>1.2580645846431466E-2</v>
      </c>
      <c r="X345" s="1"/>
    </row>
    <row r="346" spans="1:24" x14ac:dyDescent="0.3">
      <c r="A346" s="8"/>
      <c r="B346">
        <f t="shared" si="65"/>
        <v>29.200000000000145</v>
      </c>
      <c r="C346">
        <f t="shared" si="66"/>
        <v>-1396.6998684018731</v>
      </c>
      <c r="D346">
        <f t="shared" si="67"/>
        <v>-725.74654049904279</v>
      </c>
      <c r="E346">
        <f t="shared" si="68"/>
        <v>29.169165961926041</v>
      </c>
      <c r="F346">
        <f t="shared" si="69"/>
        <v>36287.327024952137</v>
      </c>
      <c r="G346">
        <f t="shared" si="70"/>
        <v>-3635.5574166762617</v>
      </c>
      <c r="H346">
        <f t="shared" si="71"/>
        <v>17626.812485476792</v>
      </c>
      <c r="I346">
        <f t="shared" si="72"/>
        <v>17997.827539125668</v>
      </c>
      <c r="J346" s="43">
        <f t="shared" si="73"/>
        <v>726.33248673678577</v>
      </c>
      <c r="K346">
        <f t="shared" si="74"/>
        <v>22.915545742138342</v>
      </c>
      <c r="L346">
        <f t="shared" si="75"/>
        <v>2.3119881118477594E-2</v>
      </c>
      <c r="M346" s="43">
        <f t="shared" si="76"/>
        <v>22.915580731169428</v>
      </c>
      <c r="N346" s="6">
        <f t="shared" si="77"/>
        <v>1.2181409131756387E-6</v>
      </c>
      <c r="O346" s="4">
        <f>SUM($N$54:N346)*0.1+$O$30</f>
        <v>5.8655177432862511E-6</v>
      </c>
      <c r="P346" s="4">
        <f>SUM($O$235:O346)</f>
        <v>-1.2253418692822441E-4</v>
      </c>
      <c r="Q346" s="6">
        <f t="shared" si="78"/>
        <v>-5.9060933431948821E-6</v>
      </c>
      <c r="R346" s="4">
        <f>SUM($Q$54:Q346)*0.1+$O$8</f>
        <v>8.4411105228345814E-5</v>
      </c>
      <c r="S346" s="4">
        <f>SUM($R$235:R346)</f>
        <v>1.2664401702568774E-2</v>
      </c>
      <c r="T346">
        <f t="shared" si="79"/>
        <v>8.4614649938811876E-5</v>
      </c>
      <c r="U346">
        <f t="shared" si="80"/>
        <v>1.2664994477337644E-2</v>
      </c>
      <c r="X346" s="1"/>
    </row>
    <row r="347" spans="1:24" x14ac:dyDescent="0.3">
      <c r="A347" s="8"/>
      <c r="B347">
        <f t="shared" si="65"/>
        <v>29.300000000000146</v>
      </c>
      <c r="C347">
        <f t="shared" si="66"/>
        <v>-1396.6998684018731</v>
      </c>
      <c r="D347">
        <f t="shared" si="67"/>
        <v>-725.74654049904279</v>
      </c>
      <c r="E347">
        <f t="shared" si="68"/>
        <v>29.169165961926041</v>
      </c>
      <c r="F347">
        <f t="shared" si="69"/>
        <v>36287.327024952137</v>
      </c>
      <c r="G347">
        <f t="shared" si="70"/>
        <v>-3632.6405000800692</v>
      </c>
      <c r="H347">
        <f t="shared" si="71"/>
        <v>17687.161363851712</v>
      </c>
      <c r="I347">
        <f t="shared" si="72"/>
        <v>18056.349412706622</v>
      </c>
      <c r="J347" s="43">
        <f t="shared" si="73"/>
        <v>726.33248673678577</v>
      </c>
      <c r="K347">
        <f t="shared" si="74"/>
        <v>22.990058105813603</v>
      </c>
      <c r="L347">
        <f t="shared" si="75"/>
        <v>2.3119881118477594E-2</v>
      </c>
      <c r="M347" s="43">
        <f t="shared" si="76"/>
        <v>22.990092981442999</v>
      </c>
      <c r="N347" s="6">
        <f t="shared" si="77"/>
        <v>1.2171635622390686E-6</v>
      </c>
      <c r="O347" s="4">
        <f>SUM($N$54:N347)*0.1+$O$30</f>
        <v>5.987234099510158E-6</v>
      </c>
      <c r="P347" s="4">
        <f>SUM($O$235:O347)</f>
        <v>-1.1654695282871425E-4</v>
      </c>
      <c r="Q347" s="6">
        <f t="shared" si="78"/>
        <v>-5.9263140217283978E-6</v>
      </c>
      <c r="R347" s="4">
        <f>SUM($Q$54:Q347)*0.1+$O$8</f>
        <v>8.3818473826172975E-5</v>
      </c>
      <c r="S347" s="4">
        <f>SUM($R$235:R347)</f>
        <v>1.2748220176394947E-2</v>
      </c>
      <c r="T347">
        <f t="shared" si="79"/>
        <v>8.4032038691865505E-5</v>
      </c>
      <c r="U347">
        <f t="shared" si="80"/>
        <v>1.2748752913836587E-2</v>
      </c>
      <c r="X347" s="1"/>
    </row>
    <row r="348" spans="1:24" x14ac:dyDescent="0.3">
      <c r="A348" s="8"/>
      <c r="B348">
        <f t="shared" si="65"/>
        <v>29.400000000000148</v>
      </c>
      <c r="C348">
        <f t="shared" si="66"/>
        <v>-1396.6998684018731</v>
      </c>
      <c r="D348">
        <f t="shared" si="67"/>
        <v>-725.74654049904279</v>
      </c>
      <c r="E348">
        <f t="shared" si="68"/>
        <v>29.169165961926041</v>
      </c>
      <c r="F348">
        <f t="shared" si="69"/>
        <v>36287.327024952137</v>
      </c>
      <c r="G348">
        <f t="shared" si="70"/>
        <v>-3629.7235834838762</v>
      </c>
      <c r="H348">
        <f t="shared" si="71"/>
        <v>17747.510242226635</v>
      </c>
      <c r="I348">
        <f t="shared" si="72"/>
        <v>18114.88374487781</v>
      </c>
      <c r="J348" s="43">
        <f t="shared" si="73"/>
        <v>726.33248673678577</v>
      </c>
      <c r="K348">
        <f t="shared" si="74"/>
        <v>23.064586332258624</v>
      </c>
      <c r="L348">
        <f t="shared" si="75"/>
        <v>2.3119881118477594E-2</v>
      </c>
      <c r="M348" s="43">
        <f t="shared" si="76"/>
        <v>23.064621095195129</v>
      </c>
      <c r="N348" s="6">
        <f t="shared" si="77"/>
        <v>1.2161862113024983E-6</v>
      </c>
      <c r="O348" s="4">
        <f>SUM($N$54:N348)*0.1+$O$30</f>
        <v>6.1088527206404091E-6</v>
      </c>
      <c r="P348" s="4">
        <f>SUM($O$235:O348)</f>
        <v>-1.1043810010807384E-4</v>
      </c>
      <c r="Q348" s="6">
        <f t="shared" si="78"/>
        <v>-5.9465347002619151E-6</v>
      </c>
      <c r="R348" s="4">
        <f>SUM($Q$54:Q348)*0.1+$O$8</f>
        <v>8.3223820356146796E-5</v>
      </c>
      <c r="S348" s="4">
        <f>SUM($R$235:R348)</f>
        <v>1.2831443996751093E-2</v>
      </c>
      <c r="T348">
        <f t="shared" si="79"/>
        <v>8.3447722295067292E-5</v>
      </c>
      <c r="U348">
        <f t="shared" si="80"/>
        <v>1.283191924911138E-2</v>
      </c>
      <c r="X348" s="1"/>
    </row>
    <row r="349" spans="1:24" x14ac:dyDescent="0.3">
      <c r="A349" s="8"/>
      <c r="B349">
        <f t="shared" si="65"/>
        <v>29.500000000000149</v>
      </c>
      <c r="C349">
        <f t="shared" si="66"/>
        <v>-1396.6998684018731</v>
      </c>
      <c r="D349">
        <f t="shared" si="67"/>
        <v>-725.74654049904279</v>
      </c>
      <c r="E349">
        <f t="shared" si="68"/>
        <v>29.169165961926041</v>
      </c>
      <c r="F349">
        <f t="shared" si="69"/>
        <v>36287.327024952137</v>
      </c>
      <c r="G349">
        <f t="shared" si="70"/>
        <v>-3626.8066668876836</v>
      </c>
      <c r="H349">
        <f t="shared" si="71"/>
        <v>17807.859120601555</v>
      </c>
      <c r="I349">
        <f t="shared" si="72"/>
        <v>18173.430415256578</v>
      </c>
      <c r="J349" s="43">
        <f t="shared" si="73"/>
        <v>726.33248673678577</v>
      </c>
      <c r="K349">
        <f t="shared" si="74"/>
        <v>23.139130268197448</v>
      </c>
      <c r="L349">
        <f t="shared" si="75"/>
        <v>2.3119881118477594E-2</v>
      </c>
      <c r="M349" s="43">
        <f t="shared" si="76"/>
        <v>23.139164919143475</v>
      </c>
      <c r="N349" s="6">
        <f t="shared" si="77"/>
        <v>1.2152088603659282E-6</v>
      </c>
      <c r="O349" s="4">
        <f>SUM($N$54:N349)*0.1+$O$30</f>
        <v>6.2303736066770045E-6</v>
      </c>
      <c r="P349" s="4">
        <f>SUM($O$235:O349)</f>
        <v>-1.0420772650139683E-4</v>
      </c>
      <c r="Q349" s="6">
        <f t="shared" si="78"/>
        <v>-5.9667553787954316E-6</v>
      </c>
      <c r="R349" s="4">
        <f>SUM($Q$54:Q349)*0.1+$O$8</f>
        <v>8.2627144818267248E-5</v>
      </c>
      <c r="S349" s="4">
        <f>SUM($R$235:R349)</f>
        <v>1.291407114156936E-2</v>
      </c>
      <c r="T349">
        <f t="shared" si="79"/>
        <v>8.2861707779273319E-5</v>
      </c>
      <c r="U349">
        <f t="shared" si="80"/>
        <v>1.2914491577285463E-2</v>
      </c>
      <c r="X349" s="1"/>
    </row>
    <row r="350" spans="1:24" x14ac:dyDescent="0.3">
      <c r="A350" s="8"/>
      <c r="B350">
        <f t="shared" si="65"/>
        <v>29.600000000000151</v>
      </c>
      <c r="C350">
        <f t="shared" si="66"/>
        <v>-1396.6998684018731</v>
      </c>
      <c r="D350">
        <f t="shared" si="67"/>
        <v>-725.74654049904279</v>
      </c>
      <c r="E350">
        <f t="shared" si="68"/>
        <v>29.169165961926041</v>
      </c>
      <c r="F350">
        <f t="shared" si="69"/>
        <v>36287.327024952137</v>
      </c>
      <c r="G350">
        <f t="shared" si="70"/>
        <v>-3623.8897502914911</v>
      </c>
      <c r="H350">
        <f t="shared" si="71"/>
        <v>17868.207998976475</v>
      </c>
      <c r="I350">
        <f t="shared" si="72"/>
        <v>18231.989304981358</v>
      </c>
      <c r="J350" s="43">
        <f t="shared" si="73"/>
        <v>726.33248673678577</v>
      </c>
      <c r="K350">
        <f t="shared" si="74"/>
        <v>23.213689762290823</v>
      </c>
      <c r="L350">
        <f t="shared" si="75"/>
        <v>2.3119881118477594E-2</v>
      </c>
      <c r="M350" s="43">
        <f t="shared" si="76"/>
        <v>23.213724301942474</v>
      </c>
      <c r="N350" s="6">
        <f t="shared" si="77"/>
        <v>1.214231509429358E-6</v>
      </c>
      <c r="O350" s="4">
        <f>SUM($N$54:N350)*0.1+$O$30</f>
        <v>6.3517967576199374E-6</v>
      </c>
      <c r="P350" s="4">
        <f>SUM($O$235:O350)</f>
        <v>-9.7855929743776885E-5</v>
      </c>
      <c r="Q350" s="6">
        <f t="shared" si="78"/>
        <v>-5.9869760573289472E-6</v>
      </c>
      <c r="R350" s="4">
        <f>SUM($Q$54:Q350)*0.1+$O$8</f>
        <v>8.2028447212534347E-5</v>
      </c>
      <c r="S350" s="4">
        <f>SUM($R$235:R350)</f>
        <v>1.2996099588781894E-2</v>
      </c>
      <c r="T350">
        <f t="shared" si="79"/>
        <v>8.2274002419656508E-5</v>
      </c>
      <c r="U350">
        <f t="shared" si="80"/>
        <v>1.2996467993440484E-2</v>
      </c>
      <c r="X350" s="1"/>
    </row>
    <row r="351" spans="1:24" x14ac:dyDescent="0.3">
      <c r="A351" s="8"/>
      <c r="B351">
        <f t="shared" si="65"/>
        <v>29.700000000000152</v>
      </c>
      <c r="C351">
        <f t="shared" si="66"/>
        <v>-1396.6998684018731</v>
      </c>
      <c r="D351">
        <f t="shared" si="67"/>
        <v>-725.74654049904279</v>
      </c>
      <c r="E351">
        <f t="shared" si="68"/>
        <v>29.169165961926041</v>
      </c>
      <c r="F351">
        <f t="shared" si="69"/>
        <v>36287.327024952137</v>
      </c>
      <c r="G351">
        <f t="shared" si="70"/>
        <v>-3620.972833695298</v>
      </c>
      <c r="H351">
        <f t="shared" si="71"/>
        <v>17928.556877351399</v>
      </c>
      <c r="I351">
        <f t="shared" si="72"/>
        <v>18290.560296688112</v>
      </c>
      <c r="J351" s="43">
        <f t="shared" si="73"/>
        <v>726.33248673678577</v>
      </c>
      <c r="K351">
        <f t="shared" si="74"/>
        <v>23.288264665106215</v>
      </c>
      <c r="L351">
        <f t="shared" si="75"/>
        <v>2.3119881118477594E-2</v>
      </c>
      <c r="M351" s="43">
        <f t="shared" si="76"/>
        <v>23.288299094153345</v>
      </c>
      <c r="N351" s="6">
        <f t="shared" si="77"/>
        <v>1.2132541584927877E-6</v>
      </c>
      <c r="O351" s="4">
        <f>SUM($N$54:N351)*0.1+$O$30</f>
        <v>6.4731221734692145E-6</v>
      </c>
      <c r="P351" s="4">
        <f>SUM($O$235:O351)</f>
        <v>-9.1382807570307678E-5</v>
      </c>
      <c r="Q351" s="6">
        <f t="shared" si="78"/>
        <v>-6.0071967358624646E-6</v>
      </c>
      <c r="R351" s="4">
        <f>SUM($Q$54:Q351)*0.1+$O$8</f>
        <v>8.1427727538948105E-5</v>
      </c>
      <c r="S351" s="4">
        <f>SUM($R$235:R351)</f>
        <v>1.3077527316320841E-2</v>
      </c>
      <c r="T351">
        <f t="shared" si="79"/>
        <v>8.1684613745979277E-5</v>
      </c>
      <c r="U351">
        <f t="shared" si="80"/>
        <v>1.3077846593634489E-2</v>
      </c>
      <c r="X351" s="1"/>
    </row>
    <row r="352" spans="1:24" x14ac:dyDescent="0.3">
      <c r="A352" s="8"/>
      <c r="B352">
        <f t="shared" si="65"/>
        <v>29.800000000000153</v>
      </c>
      <c r="C352">
        <f t="shared" si="66"/>
        <v>-1396.6998684018731</v>
      </c>
      <c r="D352">
        <f t="shared" si="67"/>
        <v>-725.74654049904279</v>
      </c>
      <c r="E352">
        <f t="shared" si="68"/>
        <v>29.169165961926041</v>
      </c>
      <c r="F352">
        <f t="shared" si="69"/>
        <v>36287.327024952137</v>
      </c>
      <c r="G352">
        <f t="shared" si="70"/>
        <v>-3618.0559170991055</v>
      </c>
      <c r="H352">
        <f t="shared" si="71"/>
        <v>17988.905755726322</v>
      </c>
      <c r="I352">
        <f t="shared" si="72"/>
        <v>18349.143274487218</v>
      </c>
      <c r="J352" s="43">
        <f t="shared" si="73"/>
        <v>726.33248673678577</v>
      </c>
      <c r="K352">
        <f t="shared" si="74"/>
        <v>23.362854829088381</v>
      </c>
      <c r="L352">
        <f t="shared" si="75"/>
        <v>2.3119881118477594E-2</v>
      </c>
      <c r="M352" s="43">
        <f t="shared" si="76"/>
        <v>23.362889148214677</v>
      </c>
      <c r="N352" s="6">
        <f t="shared" si="77"/>
        <v>1.2122768075562176E-6</v>
      </c>
      <c r="O352" s="4">
        <f>SUM($N$54:N352)*0.1+$O$30</f>
        <v>6.5943498542248359E-6</v>
      </c>
      <c r="P352" s="4">
        <f>SUM($O$235:O352)</f>
        <v>-8.4788457716082838E-5</v>
      </c>
      <c r="Q352" s="6">
        <f t="shared" si="78"/>
        <v>-6.0274174143959819E-6</v>
      </c>
      <c r="R352" s="4">
        <f>SUM($Q$54:Q352)*0.1+$O$8</f>
        <v>8.0824985797508508E-5</v>
      </c>
      <c r="S352" s="4">
        <f>SUM($R$235:R352)</f>
        <v>1.3158352302118349E-2</v>
      </c>
      <c r="T352">
        <f t="shared" si="79"/>
        <v>8.109354955338536E-5</v>
      </c>
      <c r="U352">
        <f t="shared" si="80"/>
        <v>1.3158625474920438E-2</v>
      </c>
      <c r="X352" s="1"/>
    </row>
    <row r="353" spans="1:24" x14ac:dyDescent="0.3">
      <c r="A353" s="8"/>
      <c r="B353">
        <f t="shared" si="65"/>
        <v>29.900000000000155</v>
      </c>
      <c r="C353">
        <f t="shared" si="66"/>
        <v>-1396.6998684018731</v>
      </c>
      <c r="D353">
        <f t="shared" si="67"/>
        <v>-725.74654049904279</v>
      </c>
      <c r="E353">
        <f t="shared" si="68"/>
        <v>29.169165961926041</v>
      </c>
      <c r="F353">
        <f t="shared" si="69"/>
        <v>36287.327024952137</v>
      </c>
      <c r="G353">
        <f t="shared" si="70"/>
        <v>-3615.1390005029129</v>
      </c>
      <c r="H353">
        <f t="shared" si="71"/>
        <v>18049.254634101242</v>
      </c>
      <c r="I353">
        <f t="shared" si="72"/>
        <v>18407.738123940766</v>
      </c>
      <c r="J353" s="43">
        <f t="shared" si="73"/>
        <v>726.33248673678577</v>
      </c>
      <c r="K353">
        <f t="shared" si="74"/>
        <v>23.437460108530441</v>
      </c>
      <c r="L353">
        <f t="shared" si="75"/>
        <v>2.3119881118477594E-2</v>
      </c>
      <c r="M353" s="43">
        <f t="shared" si="76"/>
        <v>23.437494318413489</v>
      </c>
      <c r="N353" s="6">
        <f t="shared" si="77"/>
        <v>1.2112994566196473E-6</v>
      </c>
      <c r="O353" s="4">
        <f>SUM($N$54:N353)*0.1+$O$30</f>
        <v>6.7154797998868016E-6</v>
      </c>
      <c r="P353" s="4">
        <f>SUM($O$235:O353)</f>
        <v>-7.807297791619604E-5</v>
      </c>
      <c r="Q353" s="6">
        <f t="shared" si="78"/>
        <v>-6.0476380929294976E-6</v>
      </c>
      <c r="R353" s="4">
        <f>SUM($Q$54:Q353)*0.1+$O$8</f>
        <v>8.0220221988215558E-5</v>
      </c>
      <c r="S353" s="4">
        <f>SUM($R$235:R353)</f>
        <v>1.3238572524106564E-2</v>
      </c>
      <c r="T353">
        <f t="shared" si="79"/>
        <v>8.0500817913740919E-5</v>
      </c>
      <c r="U353">
        <f t="shared" si="80"/>
        <v>1.323880273536508E-2</v>
      </c>
      <c r="X353" s="1"/>
    </row>
    <row r="354" spans="1:24" x14ac:dyDescent="0.3">
      <c r="A354" s="8"/>
      <c r="B354">
        <f t="shared" si="65"/>
        <v>30.000000000000156</v>
      </c>
      <c r="C354">
        <f t="shared" si="66"/>
        <v>-1396.6998684018731</v>
      </c>
      <c r="D354">
        <f t="shared" si="67"/>
        <v>-725.74654049904279</v>
      </c>
      <c r="E354">
        <f t="shared" si="68"/>
        <v>29.169165961926041</v>
      </c>
      <c r="F354">
        <f t="shared" si="69"/>
        <v>36287.327024952137</v>
      </c>
      <c r="G354">
        <f t="shared" si="70"/>
        <v>-3612.2220839067204</v>
      </c>
      <c r="H354">
        <f t="shared" si="71"/>
        <v>18109.603512476162</v>
      </c>
      <c r="I354">
        <f t="shared" si="72"/>
        <v>18466.344732040296</v>
      </c>
      <c r="J354" s="43">
        <f t="shared" si="73"/>
        <v>726.33248673678577</v>
      </c>
      <c r="K354">
        <f t="shared" si="74"/>
        <v>23.512080359545557</v>
      </c>
      <c r="L354">
        <f t="shared" si="75"/>
        <v>2.3119881118477594E-2</v>
      </c>
      <c r="M354" s="43">
        <f t="shared" si="76"/>
        <v>23.512114460856914</v>
      </c>
      <c r="N354" s="6">
        <f t="shared" si="77"/>
        <v>1.2103221056830771E-6</v>
      </c>
      <c r="O354" s="4">
        <f>SUM($N$54:N354)*0.1+$O$30</f>
        <v>6.8365120104551081E-6</v>
      </c>
      <c r="P354" s="4">
        <f>SUM($O$235:O354)</f>
        <v>-7.1236465905740929E-5</v>
      </c>
      <c r="Q354" s="6">
        <f t="shared" si="78"/>
        <v>-6.0678587714630132E-6</v>
      </c>
      <c r="R354" s="4">
        <f>SUM($Q$54:Q354)*0.1+$O$8</f>
        <v>7.9613436111069253E-5</v>
      </c>
      <c r="S354" s="4">
        <f>SUM($R$235:R354)</f>
        <v>1.3318185960217634E-2</v>
      </c>
      <c r="T354">
        <f t="shared" si="79"/>
        <v>7.9906427187557345E-5</v>
      </c>
      <c r="U354">
        <f t="shared" si="80"/>
        <v>1.3318376474068182E-2</v>
      </c>
      <c r="X354" s="1"/>
    </row>
    <row r="355" spans="1:24" x14ac:dyDescent="0.3">
      <c r="A355" s="8"/>
      <c r="B355">
        <f t="shared" si="65"/>
        <v>30.100000000000158</v>
      </c>
      <c r="C355">
        <f t="shared" si="66"/>
        <v>-1396.6998684018731</v>
      </c>
      <c r="D355">
        <f t="shared" si="67"/>
        <v>-725.74654049904279</v>
      </c>
      <c r="E355">
        <f t="shared" si="68"/>
        <v>29.169165961926041</v>
      </c>
      <c r="F355">
        <f t="shared" si="69"/>
        <v>36287.327024952137</v>
      </c>
      <c r="G355">
        <f t="shared" si="70"/>
        <v>-3609.3051673105274</v>
      </c>
      <c r="H355">
        <f t="shared" si="71"/>
        <v>18169.952390851082</v>
      </c>
      <c r="I355">
        <f t="shared" si="72"/>
        <v>18524.96298718487</v>
      </c>
      <c r="J355" s="43">
        <f t="shared" si="73"/>
        <v>726.33248673678577</v>
      </c>
      <c r="K355">
        <f t="shared" si="74"/>
        <v>23.586715440039004</v>
      </c>
      <c r="L355">
        <f t="shared" si="75"/>
        <v>2.3119881118477594E-2</v>
      </c>
      <c r="M355" s="43">
        <f t="shared" si="76"/>
        <v>23.586749433444261</v>
      </c>
      <c r="N355" s="6">
        <f t="shared" si="77"/>
        <v>1.2093447547465068E-6</v>
      </c>
      <c r="O355" s="4">
        <f>SUM($N$54:N355)*0.1+$O$30</f>
        <v>6.9574464859297589E-6</v>
      </c>
      <c r="P355" s="4">
        <f>SUM($O$235:O355)</f>
        <v>-6.4279019419811176E-5</v>
      </c>
      <c r="Q355" s="6">
        <f t="shared" si="78"/>
        <v>-6.0880794499965297E-6</v>
      </c>
      <c r="R355" s="4">
        <f>SUM($Q$54:Q355)*0.1+$O$8</f>
        <v>7.9004628166069607E-5</v>
      </c>
      <c r="S355" s="4">
        <f>SUM($R$235:R355)</f>
        <v>1.3397190588383704E-2</v>
      </c>
      <c r="T355">
        <f t="shared" si="79"/>
        <v>7.9310386036530526E-5</v>
      </c>
      <c r="U355">
        <f t="shared" si="80"/>
        <v>1.3397344791182113E-2</v>
      </c>
      <c r="X355" s="1"/>
    </row>
    <row r="356" spans="1:24" x14ac:dyDescent="0.3">
      <c r="A356" s="8"/>
      <c r="B356">
        <f t="shared" si="65"/>
        <v>30.200000000000159</v>
      </c>
      <c r="C356">
        <f t="shared" si="66"/>
        <v>-1396.6998684018731</v>
      </c>
      <c r="D356">
        <f t="shared" si="67"/>
        <v>-725.74654049904279</v>
      </c>
      <c r="E356">
        <f t="shared" si="68"/>
        <v>29.169165961926041</v>
      </c>
      <c r="F356">
        <f t="shared" si="69"/>
        <v>36287.327024952137</v>
      </c>
      <c r="G356">
        <f t="shared" si="70"/>
        <v>-3606.3882507143348</v>
      </c>
      <c r="H356">
        <f t="shared" si="71"/>
        <v>18230.301269226005</v>
      </c>
      <c r="I356">
        <f t="shared" si="72"/>
        <v>18583.592779159626</v>
      </c>
      <c r="J356" s="43">
        <f t="shared" si="73"/>
        <v>726.33248673678577</v>
      </c>
      <c r="K356">
        <f t="shared" si="74"/>
        <v>23.661365209680863</v>
      </c>
      <c r="L356">
        <f t="shared" si="75"/>
        <v>2.3119881118477594E-2</v>
      </c>
      <c r="M356" s="43">
        <f t="shared" si="76"/>
        <v>23.66139909583972</v>
      </c>
      <c r="N356" s="6">
        <f t="shared" si="77"/>
        <v>1.2083674038099367E-6</v>
      </c>
      <c r="O356" s="4">
        <f>SUM($N$54:N356)*0.1+$O$30</f>
        <v>7.0782832263107539E-6</v>
      </c>
      <c r="P356" s="4">
        <f>SUM($O$235:O356)</f>
        <v>-5.7200736193500423E-5</v>
      </c>
      <c r="Q356" s="6">
        <f t="shared" si="78"/>
        <v>-6.108300128530047E-6</v>
      </c>
      <c r="R356" s="4">
        <f>SUM($Q$54:Q356)*0.1+$O$8</f>
        <v>7.8393798153216608E-5</v>
      </c>
      <c r="S356" s="4">
        <f>SUM($R$235:R356)</f>
        <v>1.3475584386536921E-2</v>
      </c>
      <c r="T356">
        <f t="shared" si="79"/>
        <v>7.8712703436733384E-5</v>
      </c>
      <c r="U356">
        <f t="shared" si="80"/>
        <v>1.3475705787931804E-2</v>
      </c>
      <c r="X356" s="1"/>
    </row>
    <row r="357" spans="1:24" x14ac:dyDescent="0.3">
      <c r="A357" s="8"/>
      <c r="B357">
        <f t="shared" si="65"/>
        <v>30.300000000000161</v>
      </c>
      <c r="C357">
        <f t="shared" si="66"/>
        <v>-1396.6998684018731</v>
      </c>
      <c r="D357">
        <f t="shared" si="67"/>
        <v>-725.74654049904279</v>
      </c>
      <c r="E357">
        <f t="shared" si="68"/>
        <v>29.169165961926041</v>
      </c>
      <c r="F357">
        <f t="shared" si="69"/>
        <v>36287.327024952137</v>
      </c>
      <c r="G357">
        <f t="shared" si="70"/>
        <v>-3603.4713341181423</v>
      </c>
      <c r="H357">
        <f t="shared" si="71"/>
        <v>18290.650147600925</v>
      </c>
      <c r="I357">
        <f t="shared" si="72"/>
        <v>18642.233999114615</v>
      </c>
      <c r="J357" s="43">
        <f t="shared" si="73"/>
        <v>726.33248673678577</v>
      </c>
      <c r="K357">
        <f t="shared" si="74"/>
        <v>23.736029529879065</v>
      </c>
      <c r="L357">
        <f t="shared" si="75"/>
        <v>2.3119881118477594E-2</v>
      </c>
      <c r="M357" s="43">
        <f t="shared" si="76"/>
        <v>23.736063309445392</v>
      </c>
      <c r="N357" s="6">
        <f t="shared" si="77"/>
        <v>1.2073900528733666E-6</v>
      </c>
      <c r="O357" s="4">
        <f>SUM($N$54:N357)*0.1+$O$30</f>
        <v>7.1990222315980932E-6</v>
      </c>
      <c r="P357" s="4">
        <f>SUM($O$235:O357)</f>
        <v>-5.0001713961902333E-5</v>
      </c>
      <c r="Q357" s="6">
        <f t="shared" si="78"/>
        <v>-6.1285208070635627E-6</v>
      </c>
      <c r="R357" s="4">
        <f>SUM($Q$54:Q357)*0.1+$O$8</f>
        <v>7.778094607251024E-5</v>
      </c>
      <c r="S357" s="4">
        <f>SUM($R$235:R357)</f>
        <v>1.3553365332609431E-2</v>
      </c>
      <c r="T357">
        <f t="shared" si="79"/>
        <v>7.8113388692501297E-5</v>
      </c>
      <c r="U357">
        <f t="shared" si="80"/>
        <v>1.3553457566635101E-2</v>
      </c>
      <c r="X357" s="1"/>
    </row>
    <row r="358" spans="1:24" x14ac:dyDescent="0.3">
      <c r="A358" s="8"/>
      <c r="B358">
        <f t="shared" si="65"/>
        <v>30.400000000000162</v>
      </c>
      <c r="C358">
        <f t="shared" si="66"/>
        <v>-1396.6998684018731</v>
      </c>
      <c r="D358">
        <f t="shared" si="67"/>
        <v>-725.74654049904279</v>
      </c>
      <c r="E358">
        <f t="shared" si="68"/>
        <v>29.169165961926041</v>
      </c>
      <c r="F358">
        <f t="shared" si="69"/>
        <v>36287.327024952137</v>
      </c>
      <c r="G358">
        <f t="shared" si="70"/>
        <v>-3600.5544175219493</v>
      </c>
      <c r="H358">
        <f t="shared" si="71"/>
        <v>18350.999025975845</v>
      </c>
      <c r="I358">
        <f t="shared" si="72"/>
        <v>18700.886539544143</v>
      </c>
      <c r="J358" s="43">
        <f t="shared" si="73"/>
        <v>726.33248673678577</v>
      </c>
      <c r="K358">
        <f t="shared" si="74"/>
        <v>23.810708263753117</v>
      </c>
      <c r="L358">
        <f t="shared" si="75"/>
        <v>2.3119881118477594E-2</v>
      </c>
      <c r="M358" s="43">
        <f t="shared" si="76"/>
        <v>23.810741937375024</v>
      </c>
      <c r="N358" s="6">
        <f t="shared" si="77"/>
        <v>1.2064127019367962E-6</v>
      </c>
      <c r="O358" s="4">
        <f>SUM($N$54:N358)*0.1+$O$30</f>
        <v>7.3196635017917768E-6</v>
      </c>
      <c r="P358" s="4">
        <f>SUM($O$235:O358)</f>
        <v>-4.2682050460110559E-5</v>
      </c>
      <c r="Q358" s="6">
        <f t="shared" si="78"/>
        <v>-6.1487414855970783E-6</v>
      </c>
      <c r="R358" s="4">
        <f>SUM($Q$54:Q358)*0.1+$O$8</f>
        <v>7.7166071923950532E-5</v>
      </c>
      <c r="S358" s="4">
        <f>SUM($R$235:R358)</f>
        <v>1.3630531404533382E-2</v>
      </c>
      <c r="T358">
        <f t="shared" si="79"/>
        <v>7.7512451451052484E-5</v>
      </c>
      <c r="U358">
        <f t="shared" si="80"/>
        <v>1.3630598230723488E-2</v>
      </c>
      <c r="X358" s="1"/>
    </row>
    <row r="359" spans="1:24" x14ac:dyDescent="0.3">
      <c r="A359" s="8"/>
      <c r="B359">
        <f t="shared" si="65"/>
        <v>30.500000000000163</v>
      </c>
      <c r="C359">
        <f t="shared" si="66"/>
        <v>-1396.6998684018731</v>
      </c>
      <c r="D359">
        <f t="shared" si="67"/>
        <v>-725.74654049904279</v>
      </c>
      <c r="E359">
        <f t="shared" si="68"/>
        <v>29.169165961926041</v>
      </c>
      <c r="F359">
        <f t="shared" si="69"/>
        <v>36287.327024952137</v>
      </c>
      <c r="G359">
        <f t="shared" si="70"/>
        <v>-3597.6375009257567</v>
      </c>
      <c r="H359">
        <f t="shared" si="71"/>
        <v>18411.347904350769</v>
      </c>
      <c r="I359">
        <f t="shared" si="72"/>
        <v>18759.550294266352</v>
      </c>
      <c r="J359" s="43">
        <f t="shared" si="73"/>
        <v>726.33248673678577</v>
      </c>
      <c r="K359">
        <f t="shared" si="74"/>
        <v>23.88540127610808</v>
      </c>
      <c r="L359">
        <f t="shared" si="75"/>
        <v>2.3119881118477594E-2</v>
      </c>
      <c r="M359" s="43">
        <f t="shared" si="76"/>
        <v>23.88543484442798</v>
      </c>
      <c r="N359" s="6">
        <f t="shared" si="77"/>
        <v>1.2054353510002261E-6</v>
      </c>
      <c r="O359" s="4">
        <f>SUM($N$54:N359)*0.1+$O$30</f>
        <v>7.4402070368917978E-6</v>
      </c>
      <c r="P359" s="4">
        <f>SUM($O$235:O359)</f>
        <v>-3.5241843423218761E-5</v>
      </c>
      <c r="Q359" s="6">
        <f t="shared" si="78"/>
        <v>-6.1689621641305957E-6</v>
      </c>
      <c r="R359" s="4">
        <f>SUM($Q$54:Q359)*0.1+$O$8</f>
        <v>7.6549175707537484E-5</v>
      </c>
      <c r="S359" s="4">
        <f>SUM($R$235:R359)</f>
        <v>1.370708058024092E-2</v>
      </c>
      <c r="T359">
        <f t="shared" si="79"/>
        <v>7.6909901717888446E-5</v>
      </c>
      <c r="U359">
        <f t="shared" si="80"/>
        <v>1.3707125884763211E-2</v>
      </c>
      <c r="X359" s="1"/>
    </row>
    <row r="360" spans="1:24" x14ac:dyDescent="0.3">
      <c r="A360" s="8"/>
      <c r="B360">
        <f t="shared" si="65"/>
        <v>30.600000000000165</v>
      </c>
      <c r="C360">
        <f t="shared" si="66"/>
        <v>-1396.6998684018731</v>
      </c>
      <c r="D360">
        <f t="shared" si="67"/>
        <v>-725.74654049904279</v>
      </c>
      <c r="E360">
        <f t="shared" si="68"/>
        <v>29.169165961926041</v>
      </c>
      <c r="F360">
        <f t="shared" si="69"/>
        <v>36287.327024952137</v>
      </c>
      <c r="G360">
        <f t="shared" si="70"/>
        <v>-3594.7205843295642</v>
      </c>
      <c r="H360">
        <f t="shared" si="71"/>
        <v>18471.696782725689</v>
      </c>
      <c r="I360">
        <f t="shared" si="72"/>
        <v>18818.225158403257</v>
      </c>
      <c r="J360" s="43">
        <f t="shared" si="73"/>
        <v>726.33248673678577</v>
      </c>
      <c r="K360">
        <f t="shared" si="74"/>
        <v>23.96010843340915</v>
      </c>
      <c r="L360">
        <f t="shared" si="75"/>
        <v>2.3119881118477594E-2</v>
      </c>
      <c r="M360" s="43">
        <f t="shared" si="76"/>
        <v>23.960141897063821</v>
      </c>
      <c r="N360" s="6">
        <f t="shared" si="77"/>
        <v>1.2044580000636558E-6</v>
      </c>
      <c r="O360" s="4">
        <f>SUM($N$54:N360)*0.1+$O$30</f>
        <v>7.5606528368981597E-6</v>
      </c>
      <c r="P360" s="4">
        <f>SUM($O$235:O360)</f>
        <v>-2.7681190586320602E-5</v>
      </c>
      <c r="Q360" s="6">
        <f t="shared" si="78"/>
        <v>-6.1891828426641121E-6</v>
      </c>
      <c r="R360" s="4">
        <f>SUM($Q$54:Q360)*0.1+$O$8</f>
        <v>7.5930257423271067E-5</v>
      </c>
      <c r="S360" s="4">
        <f>SUM($R$235:R360)</f>
        <v>1.378301083766419E-2</v>
      </c>
      <c r="T360">
        <f t="shared" si="79"/>
        <v>7.6305749873022721E-5</v>
      </c>
      <c r="U360">
        <f t="shared" si="80"/>
        <v>1.3783038634476824E-2</v>
      </c>
      <c r="X360" s="1"/>
    </row>
    <row r="361" spans="1:24" x14ac:dyDescent="0.3">
      <c r="A361" s="8"/>
      <c r="B361">
        <f t="shared" si="65"/>
        <v>30.700000000000166</v>
      </c>
      <c r="C361">
        <f t="shared" si="66"/>
        <v>-1396.6998684018731</v>
      </c>
      <c r="D361">
        <f t="shared" si="67"/>
        <v>-725.74654049904279</v>
      </c>
      <c r="E361">
        <f t="shared" si="68"/>
        <v>29.169165961926041</v>
      </c>
      <c r="F361">
        <f t="shared" si="69"/>
        <v>36287.327024952137</v>
      </c>
      <c r="G361">
        <f t="shared" si="70"/>
        <v>-3591.8036677333716</v>
      </c>
      <c r="H361">
        <f t="shared" si="71"/>
        <v>18532.045661100608</v>
      </c>
      <c r="I361">
        <f t="shared" si="72"/>
        <v>18876.911028361097</v>
      </c>
      <c r="J361" s="43">
        <f t="shared" si="73"/>
        <v>726.33248673678577</v>
      </c>
      <c r="K361">
        <f t="shared" si="74"/>
        <v>24.034829603756659</v>
      </c>
      <c r="L361">
        <f t="shared" si="75"/>
        <v>2.3119881118477594E-2</v>
      </c>
      <c r="M361" s="43">
        <f t="shared" si="76"/>
        <v>24.034862963377311</v>
      </c>
      <c r="N361" s="6">
        <f t="shared" si="77"/>
        <v>1.2034806491270856E-6</v>
      </c>
      <c r="O361" s="4">
        <f>SUM($N$54:N361)*0.1+$O$30</f>
        <v>7.6810009018108693E-6</v>
      </c>
      <c r="P361" s="4">
        <f>SUM($O$235:O361)</f>
        <v>-2.0000189684509732E-5</v>
      </c>
      <c r="Q361" s="6">
        <f t="shared" si="78"/>
        <v>-6.2094035211976278E-6</v>
      </c>
      <c r="R361" s="4">
        <f>SUM($Q$54:Q361)*0.1+$O$8</f>
        <v>7.5309317071151297E-5</v>
      </c>
      <c r="S361" s="4">
        <f>SUM($R$235:R361)</f>
        <v>1.3858320154735341E-2</v>
      </c>
      <c r="T361">
        <f t="shared" si="79"/>
        <v>7.5700006688089668E-5</v>
      </c>
      <c r="U361">
        <f t="shared" si="80"/>
        <v>1.3858334586765149E-2</v>
      </c>
      <c r="X361" s="1"/>
    </row>
    <row r="362" spans="1:24" x14ac:dyDescent="0.3">
      <c r="A362" s="8"/>
      <c r="B362">
        <f t="shared" si="65"/>
        <v>30.800000000000168</v>
      </c>
      <c r="C362">
        <f t="shared" si="66"/>
        <v>-1396.6998684018731</v>
      </c>
      <c r="D362">
        <f t="shared" si="67"/>
        <v>-725.74654049904279</v>
      </c>
      <c r="E362">
        <f t="shared" si="68"/>
        <v>29.169165961926041</v>
      </c>
      <c r="F362">
        <f t="shared" si="69"/>
        <v>36287.327024952137</v>
      </c>
      <c r="G362">
        <f t="shared" si="70"/>
        <v>-3588.8867511371786</v>
      </c>
      <c r="H362">
        <f t="shared" si="71"/>
        <v>18592.394539475528</v>
      </c>
      <c r="I362">
        <f t="shared" si="72"/>
        <v>18935.607801811046</v>
      </c>
      <c r="J362" s="43">
        <f t="shared" si="73"/>
        <v>726.33248673678577</v>
      </c>
      <c r="K362">
        <f t="shared" si="74"/>
        <v>24.109564656861494</v>
      </c>
      <c r="L362">
        <f t="shared" si="75"/>
        <v>2.3119881118477594E-2</v>
      </c>
      <c r="M362" s="43">
        <f t="shared" si="76"/>
        <v>24.109597913073824</v>
      </c>
      <c r="N362" s="6">
        <f t="shared" si="77"/>
        <v>1.2025032981905153E-6</v>
      </c>
      <c r="O362" s="4">
        <f>SUM($N$54:N362)*0.1+$O$30</f>
        <v>7.8012512316299197E-6</v>
      </c>
      <c r="P362" s="4">
        <f>SUM($O$235:O362)</f>
        <v>-1.2198938452879813E-5</v>
      </c>
      <c r="Q362" s="6">
        <f t="shared" si="78"/>
        <v>-6.2296241997311434E-6</v>
      </c>
      <c r="R362" s="4">
        <f>SUM($Q$54:Q362)*0.1+$O$8</f>
        <v>7.4686354651178186E-5</v>
      </c>
      <c r="S362" s="4">
        <f>SUM($R$235:R362)</f>
        <v>1.3933006509386519E-2</v>
      </c>
      <c r="T362">
        <f t="shared" si="79"/>
        <v>7.5092683344388309E-5</v>
      </c>
      <c r="U362">
        <f t="shared" si="80"/>
        <v>1.3933011849729638E-2</v>
      </c>
      <c r="X362" s="1"/>
    </row>
    <row r="363" spans="1:24" x14ac:dyDescent="0.3">
      <c r="A363" s="8"/>
      <c r="B363">
        <f t="shared" ref="B363:B426" si="81">B362+0.1</f>
        <v>30.900000000000169</v>
      </c>
      <c r="C363">
        <f t="shared" si="66"/>
        <v>-1396.6998684018731</v>
      </c>
      <c r="D363">
        <f t="shared" si="67"/>
        <v>-725.74654049904279</v>
      </c>
      <c r="E363">
        <f t="shared" si="68"/>
        <v>29.169165961926041</v>
      </c>
      <c r="F363">
        <f t="shared" si="69"/>
        <v>36287.327024952137</v>
      </c>
      <c r="G363">
        <f t="shared" si="70"/>
        <v>-3585.9698345409861</v>
      </c>
      <c r="H363">
        <f t="shared" si="71"/>
        <v>18652.743417850452</v>
      </c>
      <c r="I363">
        <f t="shared" si="72"/>
        <v>18994.315377670271</v>
      </c>
      <c r="J363" s="43">
        <f t="shared" si="73"/>
        <v>726.33248673678577</v>
      </c>
      <c r="K363">
        <f t="shared" si="74"/>
        <v>24.184313464020999</v>
      </c>
      <c r="L363">
        <f t="shared" si="75"/>
        <v>2.3119881118477594E-2</v>
      </c>
      <c r="M363" s="43">
        <f t="shared" si="76"/>
        <v>24.184346617445264</v>
      </c>
      <c r="N363" s="6">
        <f t="shared" si="77"/>
        <v>1.2015259472539452E-6</v>
      </c>
      <c r="O363" s="4">
        <f>SUM($N$54:N363)*0.1+$O$30</f>
        <v>7.9214038263553144E-6</v>
      </c>
      <c r="P363" s="4">
        <f>SUM($O$235:O363)</f>
        <v>-4.2775346265244982E-6</v>
      </c>
      <c r="Q363" s="6">
        <f t="shared" si="78"/>
        <v>-6.2498448782646608E-6</v>
      </c>
      <c r="R363" s="4">
        <f>SUM($Q$54:Q363)*0.1+$O$8</f>
        <v>7.406137016335172E-5</v>
      </c>
      <c r="S363" s="4">
        <f>SUM($R$235:R363)</f>
        <v>1.400706787954987E-2</v>
      </c>
      <c r="T363">
        <f t="shared" si="79"/>
        <v>7.4483791451920601E-5</v>
      </c>
      <c r="U363">
        <f t="shared" si="80"/>
        <v>1.4007068532695203E-2</v>
      </c>
      <c r="X363" s="1"/>
    </row>
    <row r="364" spans="1:24" x14ac:dyDescent="0.3">
      <c r="A364" s="8"/>
      <c r="B364">
        <f t="shared" si="81"/>
        <v>31.000000000000171</v>
      </c>
      <c r="C364">
        <f t="shared" si="66"/>
        <v>-1396.6998684018731</v>
      </c>
      <c r="D364">
        <f t="shared" si="67"/>
        <v>-725.74654049904279</v>
      </c>
      <c r="E364">
        <f t="shared" si="68"/>
        <v>29.169165961926041</v>
      </c>
      <c r="F364">
        <f t="shared" si="69"/>
        <v>36287.327024952137</v>
      </c>
      <c r="G364">
        <f t="shared" si="70"/>
        <v>-3583.0529179447935</v>
      </c>
      <c r="H364">
        <f t="shared" si="71"/>
        <v>18713.092296225372</v>
      </c>
      <c r="I364">
        <f t="shared" si="72"/>
        <v>19053.033656083277</v>
      </c>
      <c r="J364" s="43">
        <f t="shared" si="73"/>
        <v>726.33248673678577</v>
      </c>
      <c r="K364">
        <f t="shared" si="74"/>
        <v>24.259075898095205</v>
      </c>
      <c r="L364">
        <f t="shared" si="75"/>
        <v>2.3119881118477594E-2</v>
      </c>
      <c r="M364" s="43">
        <f t="shared" si="76"/>
        <v>24.259108949346274</v>
      </c>
      <c r="N364" s="6">
        <f t="shared" si="77"/>
        <v>1.2005485963173751E-6</v>
      </c>
      <c r="O364" s="4">
        <f>SUM($N$54:N364)*0.1+$O$30</f>
        <v>8.0414586859870534E-6</v>
      </c>
      <c r="P364" s="4">
        <f>SUM($O$235:O364)</f>
        <v>3.7639240594625552E-6</v>
      </c>
      <c r="Q364" s="6">
        <f t="shared" si="78"/>
        <v>-6.2700655567981773E-6</v>
      </c>
      <c r="R364" s="4">
        <f>SUM($Q$54:Q364)*0.1+$O$8</f>
        <v>7.3434363607671901E-5</v>
      </c>
      <c r="S364" s="4">
        <f>SUM($R$235:R364)</f>
        <v>1.4080502243157543E-2</v>
      </c>
      <c r="T364">
        <f t="shared" si="79"/>
        <v>7.3873343069487548E-5</v>
      </c>
      <c r="U364">
        <f t="shared" si="80"/>
        <v>1.4080502746233492E-2</v>
      </c>
      <c r="X364" s="1"/>
    </row>
    <row r="365" spans="1:24" x14ac:dyDescent="0.3">
      <c r="A365" s="8"/>
      <c r="B365">
        <f t="shared" si="81"/>
        <v>31.100000000000172</v>
      </c>
      <c r="C365">
        <f t="shared" si="66"/>
        <v>-1396.6998684018731</v>
      </c>
      <c r="D365">
        <f t="shared" si="67"/>
        <v>-725.74654049904279</v>
      </c>
      <c r="E365">
        <f t="shared" si="68"/>
        <v>29.169165961926041</v>
      </c>
      <c r="F365">
        <f t="shared" si="69"/>
        <v>36287.327024952137</v>
      </c>
      <c r="G365">
        <f t="shared" si="70"/>
        <v>-3580.1360013486005</v>
      </c>
      <c r="H365">
        <f t="shared" si="71"/>
        <v>18773.441174600292</v>
      </c>
      <c r="I365">
        <f t="shared" si="72"/>
        <v>19111.762538403669</v>
      </c>
      <c r="J365" s="43">
        <f t="shared" si="73"/>
        <v>726.33248673678577</v>
      </c>
      <c r="K365">
        <f t="shared" si="74"/>
        <v>24.333851833483628</v>
      </c>
      <c r="L365">
        <f t="shared" si="75"/>
        <v>2.3119881118477594E-2</v>
      </c>
      <c r="M365" s="43">
        <f t="shared" si="76"/>
        <v>24.333884783171044</v>
      </c>
      <c r="N365" s="6">
        <f t="shared" si="77"/>
        <v>1.1995712453808047E-6</v>
      </c>
      <c r="O365" s="4">
        <f>SUM($N$54:N365)*0.1+$O$30</f>
        <v>8.1614158105251332E-6</v>
      </c>
      <c r="P365" s="4">
        <f>SUM($O$235:O365)</f>
        <v>1.1925339869987688E-5</v>
      </c>
      <c r="Q365" s="6">
        <f t="shared" si="78"/>
        <v>-6.2902862353316929E-6</v>
      </c>
      <c r="R365" s="4">
        <f>SUM($Q$54:Q365)*0.1+$O$8</f>
        <v>7.2805334984138727E-5</v>
      </c>
      <c r="S365" s="4">
        <f>SUM($R$235:R365)</f>
        <v>1.4153307578141681E-2</v>
      </c>
      <c r="T365">
        <f t="shared" si="79"/>
        <v>7.3261350725911016E-5</v>
      </c>
      <c r="U365">
        <f t="shared" si="80"/>
        <v>1.415331260218659E-2</v>
      </c>
      <c r="X365" s="1"/>
    </row>
    <row r="366" spans="1:24" x14ac:dyDescent="0.3">
      <c r="A366" s="8"/>
      <c r="B366">
        <f t="shared" si="81"/>
        <v>31.200000000000173</v>
      </c>
      <c r="C366">
        <f t="shared" si="66"/>
        <v>-1396.6998684018731</v>
      </c>
      <c r="D366">
        <f t="shared" si="67"/>
        <v>-725.74654049904279</v>
      </c>
      <c r="E366">
        <f t="shared" si="68"/>
        <v>29.169165961926041</v>
      </c>
      <c r="F366">
        <f t="shared" si="69"/>
        <v>36287.327024952137</v>
      </c>
      <c r="G366">
        <f t="shared" si="70"/>
        <v>-3577.219084752408</v>
      </c>
      <c r="H366">
        <f t="shared" si="71"/>
        <v>18833.790052975215</v>
      </c>
      <c r="I366">
        <f t="shared" si="72"/>
        <v>19170.501927176163</v>
      </c>
      <c r="J366" s="43">
        <f t="shared" si="73"/>
        <v>726.33248673678577</v>
      </c>
      <c r="K366">
        <f t="shared" si="74"/>
        <v>24.40864114610234</v>
      </c>
      <c r="L366">
        <f t="shared" si="75"/>
        <v>2.3119881118477594E-2</v>
      </c>
      <c r="M366" s="43">
        <f t="shared" si="76"/>
        <v>24.408673994830384</v>
      </c>
      <c r="N366" s="6">
        <f t="shared" si="77"/>
        <v>1.1985938944442346E-6</v>
      </c>
      <c r="O366" s="4">
        <f>SUM($N$54:N366)*0.1+$O$30</f>
        <v>8.2812751999695607E-6</v>
      </c>
      <c r="P366" s="4">
        <f>SUM($O$235:O366)</f>
        <v>2.0206615069957249E-5</v>
      </c>
      <c r="Q366" s="6">
        <f t="shared" si="78"/>
        <v>-6.3105069138652102E-6</v>
      </c>
      <c r="R366" s="4">
        <f>SUM($Q$54:Q366)*0.1+$O$8</f>
        <v>7.2174284292752199E-5</v>
      </c>
      <c r="S366" s="4">
        <f>SUM($R$235:R366)</f>
        <v>1.4225481862434433E-2</v>
      </c>
      <c r="T366">
        <f t="shared" si="79"/>
        <v>7.2647827442454517E-5</v>
      </c>
      <c r="U366">
        <f t="shared" si="80"/>
        <v>1.4225496213691234E-2</v>
      </c>
      <c r="X366" s="1"/>
    </row>
    <row r="367" spans="1:24" x14ac:dyDescent="0.3">
      <c r="A367" s="8"/>
      <c r="B367">
        <f t="shared" si="81"/>
        <v>31.300000000000175</v>
      </c>
      <c r="C367">
        <f t="shared" si="66"/>
        <v>-1396.6998684018731</v>
      </c>
      <c r="D367">
        <f t="shared" si="67"/>
        <v>-725.74654049904279</v>
      </c>
      <c r="E367">
        <f t="shared" si="68"/>
        <v>29.169165961926041</v>
      </c>
      <c r="F367">
        <f t="shared" si="69"/>
        <v>36287.327024952137</v>
      </c>
      <c r="G367">
        <f t="shared" si="70"/>
        <v>-3574.3021681562154</v>
      </c>
      <c r="H367">
        <f t="shared" si="71"/>
        <v>18894.138931350135</v>
      </c>
      <c r="I367">
        <f t="shared" si="72"/>
        <v>19229.25172611891</v>
      </c>
      <c r="J367" s="43">
        <f t="shared" si="73"/>
        <v>726.33248673678577</v>
      </c>
      <c r="K367">
        <f t="shared" si="74"/>
        <v>24.483443713361485</v>
      </c>
      <c r="L367">
        <f t="shared" si="75"/>
        <v>2.3119881118477594E-2</v>
      </c>
      <c r="M367" s="43">
        <f t="shared" si="76"/>
        <v>24.483476461729222</v>
      </c>
      <c r="N367" s="6">
        <f t="shared" si="77"/>
        <v>1.1976165435076643E-6</v>
      </c>
      <c r="O367" s="4">
        <f>SUM($N$54:N367)*0.1+$O$30</f>
        <v>8.401036854320329E-6</v>
      </c>
      <c r="P367" s="4">
        <f>SUM($O$235:O367)</f>
        <v>2.8607651924277578E-5</v>
      </c>
      <c r="Q367" s="6">
        <f t="shared" si="78"/>
        <v>-6.3307275923987259E-6</v>
      </c>
      <c r="R367" s="4">
        <f>SUM($Q$54:Q367)*0.1+$O$8</f>
        <v>7.1541211533512317E-5</v>
      </c>
      <c r="S367" s="4">
        <f>SUM($R$235:R367)</f>
        <v>1.4297023073967945E-2</v>
      </c>
      <c r="T367">
        <f t="shared" si="79"/>
        <v>7.2032786756520844E-5</v>
      </c>
      <c r="U367">
        <f t="shared" si="80"/>
        <v>1.4297051695203473E-2</v>
      </c>
      <c r="X367" s="1"/>
    </row>
    <row r="368" spans="1:24" x14ac:dyDescent="0.3">
      <c r="A368" s="8"/>
      <c r="B368">
        <f t="shared" si="81"/>
        <v>31.400000000000176</v>
      </c>
      <c r="C368">
        <f t="shared" si="66"/>
        <v>-1396.6998684018731</v>
      </c>
      <c r="D368">
        <f t="shared" si="67"/>
        <v>-725.74654049904279</v>
      </c>
      <c r="E368">
        <f t="shared" si="68"/>
        <v>29.169165961926041</v>
      </c>
      <c r="F368">
        <f t="shared" si="69"/>
        <v>36287.327024952137</v>
      </c>
      <c r="G368">
        <f t="shared" si="70"/>
        <v>-3571.3852515600229</v>
      </c>
      <c r="H368">
        <f t="shared" si="71"/>
        <v>18954.487809725055</v>
      </c>
      <c r="I368">
        <f t="shared" si="72"/>
        <v>19288.011840106177</v>
      </c>
      <c r="J368" s="43">
        <f t="shared" si="73"/>
        <v>726.33248673678577</v>
      </c>
      <c r="K368">
        <f t="shared" si="74"/>
        <v>24.558259414143219</v>
      </c>
      <c r="L368">
        <f t="shared" si="75"/>
        <v>2.3119881118477594E-2</v>
      </c>
      <c r="M368" s="43">
        <f t="shared" si="76"/>
        <v>24.558292062744567</v>
      </c>
      <c r="N368" s="6">
        <f t="shared" si="77"/>
        <v>1.1966391925710942E-6</v>
      </c>
      <c r="O368" s="4">
        <f>SUM($N$54:N368)*0.1+$O$30</f>
        <v>8.5207007735774348E-6</v>
      </c>
      <c r="P368" s="4">
        <f>SUM($O$235:O368)</f>
        <v>3.7128352697855013E-5</v>
      </c>
      <c r="Q368" s="6">
        <f t="shared" si="78"/>
        <v>-6.3509482709322424E-6</v>
      </c>
      <c r="R368" s="4">
        <f>SUM($Q$54:Q368)*0.1+$O$8</f>
        <v>7.0906116706419094E-5</v>
      </c>
      <c r="S368" s="4">
        <f>SUM($R$235:R368)</f>
        <v>1.4367929190674365E-2</v>
      </c>
      <c r="T368">
        <f t="shared" si="79"/>
        <v>7.1416242746711114E-5</v>
      </c>
      <c r="U368">
        <f t="shared" si="80"/>
        <v>1.4367977162523839E-2</v>
      </c>
      <c r="X368" s="1"/>
    </row>
    <row r="369" spans="1:24" x14ac:dyDescent="0.3">
      <c r="A369" s="8"/>
      <c r="B369">
        <f t="shared" si="81"/>
        <v>31.500000000000178</v>
      </c>
      <c r="C369">
        <f t="shared" si="66"/>
        <v>-1396.6998684018731</v>
      </c>
      <c r="D369">
        <f t="shared" si="67"/>
        <v>-725.74654049904279</v>
      </c>
      <c r="E369">
        <f t="shared" si="68"/>
        <v>29.169165961926041</v>
      </c>
      <c r="F369">
        <f t="shared" si="69"/>
        <v>36287.327024952137</v>
      </c>
      <c r="G369">
        <f t="shared" si="70"/>
        <v>-3568.4683349638308</v>
      </c>
      <c r="H369">
        <f t="shared" si="71"/>
        <v>19014.836688099975</v>
      </c>
      <c r="I369">
        <f t="shared" si="72"/>
        <v>19346.782175151307</v>
      </c>
      <c r="J369" s="43">
        <f t="shared" si="73"/>
        <v>726.33248673678577</v>
      </c>
      <c r="K369">
        <f t="shared" si="74"/>
        <v>24.633088128780013</v>
      </c>
      <c r="L369">
        <f t="shared" si="75"/>
        <v>2.3119881118477594E-2</v>
      </c>
      <c r="M369" s="43">
        <f t="shared" si="76"/>
        <v>24.633120678203799</v>
      </c>
      <c r="N369" s="6">
        <f t="shared" si="77"/>
        <v>1.1956618416345242E-6</v>
      </c>
      <c r="O369" s="4">
        <f>SUM($N$54:N369)*0.1+$O$30</f>
        <v>8.6402669577408849E-6</v>
      </c>
      <c r="P369" s="4">
        <f>SUM($O$235:O369)</f>
        <v>4.5768619655595898E-5</v>
      </c>
      <c r="Q369" s="6">
        <f t="shared" si="78"/>
        <v>-6.371168949465758E-6</v>
      </c>
      <c r="R369" s="4">
        <f>SUM($Q$54:Q369)*0.1+$O$8</f>
        <v>7.0268999811472517E-5</v>
      </c>
      <c r="S369" s="4">
        <f>SUM($R$235:R369)</f>
        <v>1.4438198190485838E-2</v>
      </c>
      <c r="T369">
        <f t="shared" si="79"/>
        <v>7.079821005933521E-5</v>
      </c>
      <c r="U369">
        <f t="shared" si="80"/>
        <v>1.4438270732823017E-2</v>
      </c>
      <c r="X369" s="1"/>
    </row>
    <row r="370" spans="1:24" x14ac:dyDescent="0.3">
      <c r="A370" s="8"/>
      <c r="B370">
        <f t="shared" si="81"/>
        <v>31.600000000000179</v>
      </c>
      <c r="C370">
        <f t="shared" si="66"/>
        <v>-1396.6998684018731</v>
      </c>
      <c r="D370">
        <f t="shared" si="67"/>
        <v>-725.74654049904279</v>
      </c>
      <c r="E370">
        <f t="shared" si="68"/>
        <v>29.169165961926041</v>
      </c>
      <c r="F370">
        <f t="shared" si="69"/>
        <v>36287.327024952137</v>
      </c>
      <c r="G370">
        <f t="shared" si="70"/>
        <v>-3565.5514183676382</v>
      </c>
      <c r="H370">
        <f t="shared" si="71"/>
        <v>19075.185566474902</v>
      </c>
      <c r="I370">
        <f t="shared" si="72"/>
        <v>19405.562638389951</v>
      </c>
      <c r="J370" s="43">
        <f t="shared" si="73"/>
        <v>726.33248673678577</v>
      </c>
      <c r="K370">
        <f t="shared" si="74"/>
        <v>24.707929739033307</v>
      </c>
      <c r="L370">
        <f t="shared" si="75"/>
        <v>2.3119881118477594E-2</v>
      </c>
      <c r="M370" s="43">
        <f t="shared" si="76"/>
        <v>24.70796218986332</v>
      </c>
      <c r="N370" s="6">
        <f t="shared" si="77"/>
        <v>1.1946844906979539E-6</v>
      </c>
      <c r="O370" s="4">
        <f>SUM($N$54:N370)*0.1+$O$30</f>
        <v>8.7597354068106792E-6</v>
      </c>
      <c r="P370" s="4">
        <f>SUM($O$235:O370)</f>
        <v>5.4528355062406577E-5</v>
      </c>
      <c r="Q370" s="6">
        <f t="shared" si="78"/>
        <v>-6.3913896279992762E-6</v>
      </c>
      <c r="R370" s="4">
        <f>SUM($Q$54:Q370)*0.1+$O$8</f>
        <v>6.9629860848672586E-5</v>
      </c>
      <c r="S370" s="4">
        <f>SUM($R$235:R370)</f>
        <v>1.450782805133451E-2</v>
      </c>
      <c r="T370">
        <f t="shared" si="79"/>
        <v>7.0178703936470927E-5</v>
      </c>
      <c r="U370">
        <f t="shared" si="80"/>
        <v>1.4507930524668027E-2</v>
      </c>
      <c r="X370" s="1"/>
    </row>
    <row r="371" spans="1:24" x14ac:dyDescent="0.3">
      <c r="A371" s="8"/>
      <c r="B371">
        <f t="shared" si="81"/>
        <v>31.70000000000018</v>
      </c>
      <c r="C371">
        <f t="shared" si="66"/>
        <v>-1396.6998684018731</v>
      </c>
      <c r="D371">
        <f t="shared" si="67"/>
        <v>-725.74654049904279</v>
      </c>
      <c r="E371">
        <f t="shared" si="68"/>
        <v>29.169165961926041</v>
      </c>
      <c r="F371">
        <f t="shared" si="69"/>
        <v>36287.327024952137</v>
      </c>
      <c r="G371">
        <f t="shared" si="70"/>
        <v>-3562.6345017714457</v>
      </c>
      <c r="H371">
        <f t="shared" si="71"/>
        <v>19135.534444849822</v>
      </c>
      <c r="I371">
        <f t="shared" si="72"/>
        <v>19464.353138063598</v>
      </c>
      <c r="J371" s="43">
        <f t="shared" si="73"/>
        <v>726.33248673678577</v>
      </c>
      <c r="K371">
        <f t="shared" si="74"/>
        <v>24.782784128072532</v>
      </c>
      <c r="L371">
        <f t="shared" si="75"/>
        <v>2.3119881118477594E-2</v>
      </c>
      <c r="M371" s="43">
        <f t="shared" si="76"/>
        <v>24.782816480887572</v>
      </c>
      <c r="N371" s="6">
        <f t="shared" si="77"/>
        <v>1.1937071397613838E-6</v>
      </c>
      <c r="O371" s="4">
        <f>SUM($N$54:N371)*0.1+$O$30</f>
        <v>8.8791061207868178E-6</v>
      </c>
      <c r="P371" s="4">
        <f>SUM($O$235:O371)</f>
        <v>6.3407461183193398E-5</v>
      </c>
      <c r="Q371" s="6">
        <f t="shared" si="78"/>
        <v>-6.4116103065327927E-6</v>
      </c>
      <c r="R371" s="4">
        <f>SUM($Q$54:Q371)*0.1+$O$8</f>
        <v>6.8988699818019314E-5</v>
      </c>
      <c r="S371" s="4">
        <f>SUM($R$235:R371)</f>
        <v>1.4576816751152528E-2</v>
      </c>
      <c r="T371">
        <f t="shared" si="79"/>
        <v>6.9557740245676264E-5</v>
      </c>
      <c r="U371">
        <f t="shared" si="80"/>
        <v>1.4576954658048938E-2</v>
      </c>
      <c r="X371" s="1"/>
    </row>
    <row r="372" spans="1:24" x14ac:dyDescent="0.3">
      <c r="A372" s="8"/>
      <c r="B372">
        <f t="shared" si="81"/>
        <v>31.800000000000182</v>
      </c>
      <c r="C372">
        <f t="shared" si="66"/>
        <v>-1396.6998684018731</v>
      </c>
      <c r="D372">
        <f t="shared" si="67"/>
        <v>-725.74654049904279</v>
      </c>
      <c r="E372">
        <f t="shared" si="68"/>
        <v>29.169165961926041</v>
      </c>
      <c r="F372">
        <f t="shared" si="69"/>
        <v>36287.327024952137</v>
      </c>
      <c r="G372">
        <f t="shared" si="70"/>
        <v>-3559.7175851752527</v>
      </c>
      <c r="H372">
        <f t="shared" si="71"/>
        <v>19195.883323224742</v>
      </c>
      <c r="I372">
        <f t="shared" si="72"/>
        <v>19523.153583503452</v>
      </c>
      <c r="J372" s="43">
        <f t="shared" si="73"/>
        <v>726.33248673678577</v>
      </c>
      <c r="K372">
        <f t="shared" si="74"/>
        <v>24.857651180454599</v>
      </c>
      <c r="L372">
        <f t="shared" si="75"/>
        <v>2.3119881118477594E-2</v>
      </c>
      <c r="M372" s="43">
        <f t="shared" si="76"/>
        <v>24.857683435828545</v>
      </c>
      <c r="N372" s="6">
        <f t="shared" si="77"/>
        <v>1.1927297888248135E-6</v>
      </c>
      <c r="O372" s="4">
        <f>SUM($N$54:N372)*0.1+$O$30</f>
        <v>8.9983790996693007E-6</v>
      </c>
      <c r="P372" s="4">
        <f>SUM($O$235:O372)</f>
        <v>7.2405840282862695E-5</v>
      </c>
      <c r="Q372" s="6">
        <f t="shared" si="78"/>
        <v>-6.4318309850663083E-6</v>
      </c>
      <c r="R372" s="4">
        <f>SUM($Q$54:Q372)*0.1+$O$8</f>
        <v>6.8345516719512688E-5</v>
      </c>
      <c r="S372" s="4">
        <f>SUM($R$235:R372)</f>
        <v>1.464516226787204E-2</v>
      </c>
      <c r="T372">
        <f t="shared" si="79"/>
        <v>6.8935335511467218E-5</v>
      </c>
      <c r="U372">
        <f t="shared" si="80"/>
        <v>1.4645341254406126E-2</v>
      </c>
      <c r="X372" s="1"/>
    </row>
    <row r="373" spans="1:24" x14ac:dyDescent="0.3">
      <c r="A373" s="8"/>
      <c r="B373">
        <f t="shared" si="81"/>
        <v>31.900000000000183</v>
      </c>
      <c r="C373">
        <f t="shared" si="66"/>
        <v>-1396.6998684018731</v>
      </c>
      <c r="D373">
        <f t="shared" si="67"/>
        <v>-725.74654049904279</v>
      </c>
      <c r="E373">
        <f t="shared" si="68"/>
        <v>29.169165961926041</v>
      </c>
      <c r="F373">
        <f t="shared" si="69"/>
        <v>36287.327024952137</v>
      </c>
      <c r="G373">
        <f t="shared" si="70"/>
        <v>-3556.8006685790601</v>
      </c>
      <c r="H373">
        <f t="shared" si="71"/>
        <v>19256.232201599661</v>
      </c>
      <c r="I373">
        <f t="shared" si="72"/>
        <v>19581.963885114492</v>
      </c>
      <c r="J373" s="43">
        <f t="shared" si="73"/>
        <v>726.33248673678577</v>
      </c>
      <c r="K373">
        <f t="shared" si="74"/>
        <v>24.932530782103576</v>
      </c>
      <c r="L373">
        <f t="shared" si="75"/>
        <v>2.3119881118477594E-2</v>
      </c>
      <c r="M373" s="43">
        <f t="shared" si="76"/>
        <v>24.932562940605429</v>
      </c>
      <c r="N373" s="6">
        <f t="shared" si="77"/>
        <v>1.1917524378882433E-6</v>
      </c>
      <c r="O373" s="4">
        <f>SUM($N$54:N373)*0.1+$O$30</f>
        <v>9.1175543434581244E-6</v>
      </c>
      <c r="P373" s="4">
        <f>SUM($O$235:O373)</f>
        <v>8.1523394626320823E-5</v>
      </c>
      <c r="Q373" s="6">
        <f t="shared" si="78"/>
        <v>-6.452051663599824E-6</v>
      </c>
      <c r="R373" s="4">
        <f>SUM($Q$54:Q373)*0.1+$O$8</f>
        <v>6.7700311553152721E-5</v>
      </c>
      <c r="S373" s="4">
        <f>SUM($R$235:R373)</f>
        <v>1.4712862579425194E-2</v>
      </c>
      <c r="T373">
        <f t="shared" si="79"/>
        <v>6.8311506948682188E-5</v>
      </c>
      <c r="U373">
        <f t="shared" si="80"/>
        <v>1.4713088436658075E-2</v>
      </c>
      <c r="X373" s="1"/>
    </row>
    <row r="374" spans="1:24" x14ac:dyDescent="0.3">
      <c r="A374" s="8"/>
      <c r="B374">
        <f t="shared" si="81"/>
        <v>32.000000000000185</v>
      </c>
      <c r="C374">
        <f t="shared" si="66"/>
        <v>-1396.6998684018731</v>
      </c>
      <c r="D374">
        <f t="shared" si="67"/>
        <v>-725.74654049904279</v>
      </c>
      <c r="E374">
        <f t="shared" si="68"/>
        <v>29.169165961926041</v>
      </c>
      <c r="F374">
        <f t="shared" si="69"/>
        <v>36287.327024952137</v>
      </c>
      <c r="G374">
        <f t="shared" si="70"/>
        <v>-3553.8837519828676</v>
      </c>
      <c r="H374">
        <f t="shared" si="71"/>
        <v>19316.581079974585</v>
      </c>
      <c r="I374">
        <f t="shared" si="72"/>
        <v>19640.783954359867</v>
      </c>
      <c r="J374" s="43">
        <f t="shared" si="73"/>
        <v>726.33248673678577</v>
      </c>
      <c r="K374">
        <f t="shared" si="74"/>
        <v>25.007422820290849</v>
      </c>
      <c r="L374">
        <f t="shared" si="75"/>
        <v>2.3119881118477594E-2</v>
      </c>
      <c r="M374" s="43">
        <f t="shared" si="76"/>
        <v>25.00745488248479</v>
      </c>
      <c r="N374" s="6">
        <f t="shared" si="77"/>
        <v>1.1907750869516732E-6</v>
      </c>
      <c r="O374" s="4">
        <f>SUM($N$54:N374)*0.1+$O$30</f>
        <v>9.2366318521532923E-6</v>
      </c>
      <c r="P374" s="4">
        <f>SUM($O$235:O374)</f>
        <v>9.0760026478474122E-5</v>
      </c>
      <c r="Q374" s="6">
        <f t="shared" si="78"/>
        <v>-6.4722723421333413E-6</v>
      </c>
      <c r="R374" s="4">
        <f>SUM($Q$54:Q374)*0.1+$O$8</f>
        <v>6.7053084318939373E-5</v>
      </c>
      <c r="S374" s="4">
        <f>SUM($R$235:R374)</f>
        <v>1.4779915663744134E-2</v>
      </c>
      <c r="T374">
        <f t="shared" si="79"/>
        <v>6.7686272497863306E-5</v>
      </c>
      <c r="U374">
        <f t="shared" si="80"/>
        <v>1.478019432922976E-2</v>
      </c>
      <c r="X374" s="1"/>
    </row>
    <row r="375" spans="1:24" x14ac:dyDescent="0.3">
      <c r="A375" s="8"/>
      <c r="B375">
        <f t="shared" si="81"/>
        <v>32.100000000000186</v>
      </c>
      <c r="C375">
        <f t="shared" ref="C375:C438" si="82">IF(B375&lt;$B$41,0,IF(AND($B$41&lt;=B375,B375&lt;$B$41+$G$8),$B$15,$B$15+$B$12))</f>
        <v>-1396.6998684018731</v>
      </c>
      <c r="D375">
        <f t="shared" ref="D375:D438" si="83">IF(B375&lt;$B$41,$B$13,IF(AND($B$41&lt;=B375,B375&lt;$B$41+$G$8),$B$13+$B$16,$B$13+$B$16+$B$10))</f>
        <v>-725.74654049904279</v>
      </c>
      <c r="E375">
        <f t="shared" ref="E375:E438" si="84">IF(B375&lt;$B$41,$B$14,IF(AND($B$41&lt;=B375,B375&lt;$B$41+$G$8),$B$14+$B$17,$B$14+$B$17+$B$11))</f>
        <v>29.169165961926041</v>
      </c>
      <c r="F375">
        <f t="shared" ref="F375:F438" si="85">IF(B375&lt;$B$41,-$G$6*$B$13,IF(AND($B$41&lt;=B375,B375&lt;$B$41+$G$8),-$G$6*$B$13,-$G$6*$B$13-$G$5*$B$10))</f>
        <v>36287.327024952137</v>
      </c>
      <c r="G375">
        <f t="shared" ref="G375:G438" si="86">IF(B375&lt;$B$41,$B$14*B375,IF(AND($B$41&lt;=B375,B375&lt;$B$41+$G$8),$B$14*B375-(-B375+$B$41)*$B$17,$B$14*B375-(-B375+$B$41)*$B$17-(-B375+$B$41+$G$8)*$B$11+$G$5*$B$12))</f>
        <v>-3550.966835386675</v>
      </c>
      <c r="H375">
        <f t="shared" ref="H375:H438" si="87">IF(B375&lt;$B$41,-$B$13*B375,IF(AND($B$41&lt;=B375,B375&lt;=$B$41+$G$8),-$B$13*B375+(-B375+B362)*B337,-$B$13*B375+(-B375+$B$41)*$B$16+(-B375+$B$41+$G$8)*$B$10))</f>
        <v>19376.929958349505</v>
      </c>
      <c r="I375">
        <f t="shared" ref="I375:I438" si="88">SQRT(SUMSQ(H375,G375))</f>
        <v>19699.61370374553</v>
      </c>
      <c r="J375" s="43">
        <f t="shared" ref="J375:J438" si="89">SQRT(SUMSQ(D375:E375))</f>
        <v>726.33248673678577</v>
      </c>
      <c r="K375">
        <f t="shared" ref="K375:K438" si="90">32*I375/(PI()*$G$13^3)</f>
        <v>25.082327183615533</v>
      </c>
      <c r="L375">
        <f t="shared" ref="L375:L438" si="91">16*J375/(PI()*$G$13^4)</f>
        <v>2.3119881118477594E-2</v>
      </c>
      <c r="M375" s="43">
        <f t="shared" ref="M375:M438" si="92">SQRT(K375^2+3*L375^2)</f>
        <v>25.082359150060974</v>
      </c>
      <c r="N375" s="6">
        <f t="shared" ref="N375:N438" si="93">-G375/($G$15*$B$42)</f>
        <v>1.1897977360151031E-6</v>
      </c>
      <c r="O375" s="4">
        <f>SUM($N$54:N375)*0.1+$O$30</f>
        <v>9.3556116257548046E-6</v>
      </c>
      <c r="P375" s="4">
        <f>SUM($O$235:O375)</f>
        <v>1.0011563810422892E-4</v>
      </c>
      <c r="Q375" s="6">
        <f t="shared" ref="Q375:Q438" si="94">-H375/($B$42*$G$15)</f>
        <v>-6.4924930206668578E-6</v>
      </c>
      <c r="R375" s="4">
        <f>SUM($Q$54:Q375)*0.1+$O$8</f>
        <v>6.6403835016872685E-5</v>
      </c>
      <c r="S375" s="4">
        <f>SUM($R$235:R375)</f>
        <v>1.4846319498761007E-2</v>
      </c>
      <c r="T375">
        <f t="shared" ref="T375:T438" si="95">SQRT(SUMSQ(O375,R375))</f>
        <v>6.7059650862795323E-5</v>
      </c>
      <c r="U375">
        <f t="shared" ref="U375:U438" si="96">SQRT(S375^2+P375^2)</f>
        <v>1.4846657058081603E-2</v>
      </c>
      <c r="X375" s="1"/>
    </row>
    <row r="376" spans="1:24" x14ac:dyDescent="0.3">
      <c r="A376" s="8"/>
      <c r="B376">
        <f t="shared" si="81"/>
        <v>32.200000000000188</v>
      </c>
      <c r="C376">
        <f t="shared" si="82"/>
        <v>-1396.6998684018731</v>
      </c>
      <c r="D376">
        <f t="shared" si="83"/>
        <v>-725.74654049904279</v>
      </c>
      <c r="E376">
        <f t="shared" si="84"/>
        <v>29.169165961926041</v>
      </c>
      <c r="F376">
        <f t="shared" si="85"/>
        <v>36287.327024952137</v>
      </c>
      <c r="G376">
        <f t="shared" si="86"/>
        <v>-3548.049918790482</v>
      </c>
      <c r="H376">
        <f t="shared" si="87"/>
        <v>19437.278836724425</v>
      </c>
      <c r="I376">
        <f t="shared" si="88"/>
        <v>19758.453046805167</v>
      </c>
      <c r="J376" s="43">
        <f t="shared" si="89"/>
        <v>726.33248673678577</v>
      </c>
      <c r="K376">
        <f t="shared" si="90"/>
        <v>25.157243761985303</v>
      </c>
      <c r="L376">
        <f t="shared" si="91"/>
        <v>2.3119881118477594E-2</v>
      </c>
      <c r="M376" s="43">
        <f t="shared" si="92"/>
        <v>25.157275633236942</v>
      </c>
      <c r="N376" s="6">
        <f t="shared" si="93"/>
        <v>1.1888203850785328E-6</v>
      </c>
      <c r="O376" s="4">
        <f>SUM($N$54:N376)*0.1+$O$30</f>
        <v>9.4744936642626611E-6</v>
      </c>
      <c r="P376" s="4">
        <f>SUM($O$235:O376)</f>
        <v>1.0959013176849158E-4</v>
      </c>
      <c r="Q376" s="6">
        <f t="shared" si="94"/>
        <v>-6.5127136992003734E-6</v>
      </c>
      <c r="R376" s="4">
        <f>SUM($Q$54:Q376)*0.1+$O$8</f>
        <v>6.5752563646952642E-5</v>
      </c>
      <c r="S376" s="4">
        <f>SUM($R$235:R376)</f>
        <v>1.4912072062407959E-2</v>
      </c>
      <c r="T376">
        <f t="shared" si="95"/>
        <v>6.6431661550353467E-5</v>
      </c>
      <c r="U376">
        <f t="shared" si="96"/>
        <v>1.4912474750739027E-2</v>
      </c>
      <c r="X376" s="1"/>
    </row>
    <row r="377" spans="1:24" x14ac:dyDescent="0.3">
      <c r="A377" s="8"/>
      <c r="B377">
        <f t="shared" si="81"/>
        <v>32.300000000000189</v>
      </c>
      <c r="C377">
        <f t="shared" si="82"/>
        <v>-1396.6998684018731</v>
      </c>
      <c r="D377">
        <f t="shared" si="83"/>
        <v>-725.74654049904279</v>
      </c>
      <c r="E377">
        <f t="shared" si="84"/>
        <v>29.169165961926041</v>
      </c>
      <c r="F377">
        <f t="shared" si="85"/>
        <v>36287.327024952137</v>
      </c>
      <c r="G377">
        <f t="shared" si="86"/>
        <v>-3545.1330021942895</v>
      </c>
      <c r="H377">
        <f t="shared" si="87"/>
        <v>19497.627715099348</v>
      </c>
      <c r="I377">
        <f t="shared" si="88"/>
        <v>19817.301898085352</v>
      </c>
      <c r="J377" s="43">
        <f t="shared" si="89"/>
        <v>726.33248673678577</v>
      </c>
      <c r="K377">
        <f t="shared" si="90"/>
        <v>25.23217244659747</v>
      </c>
      <c r="L377">
        <f t="shared" si="91"/>
        <v>2.3119881118477594E-2</v>
      </c>
      <c r="M377" s="43">
        <f t="shared" si="92"/>
        <v>25.23220422320534</v>
      </c>
      <c r="N377" s="6">
        <f t="shared" si="93"/>
        <v>1.1878430341419624E-6</v>
      </c>
      <c r="O377" s="4">
        <f>SUM($N$54:N377)*0.1+$O$30</f>
        <v>9.5932779676768551E-6</v>
      </c>
      <c r="P377" s="4">
        <f>SUM($O$235:O377)</f>
        <v>1.1918340973616844E-4</v>
      </c>
      <c r="Q377" s="6">
        <f t="shared" si="94"/>
        <v>-6.5329343777338908E-6</v>
      </c>
      <c r="R377" s="4">
        <f>SUM($Q$54:Q377)*0.1+$O$8</f>
        <v>6.5099270209179259E-5</v>
      </c>
      <c r="S377" s="4">
        <f>SUM($R$235:R377)</f>
        <v>1.4977171332617138E-2</v>
      </c>
      <c r="T377">
        <f t="shared" si="95"/>
        <v>6.5802324912823918E-5</v>
      </c>
      <c r="U377">
        <f t="shared" si="96"/>
        <v>1.4977645536322621E-2</v>
      </c>
      <c r="X377" s="1"/>
    </row>
    <row r="378" spans="1:24" x14ac:dyDescent="0.3">
      <c r="A378" s="8"/>
      <c r="B378">
        <f t="shared" si="81"/>
        <v>32.40000000000019</v>
      </c>
      <c r="C378">
        <f t="shared" si="82"/>
        <v>-1396.6998684018731</v>
      </c>
      <c r="D378">
        <f t="shared" si="83"/>
        <v>-725.74654049904279</v>
      </c>
      <c r="E378">
        <f t="shared" si="84"/>
        <v>29.169165961926041</v>
      </c>
      <c r="F378">
        <f t="shared" si="85"/>
        <v>36287.327024952137</v>
      </c>
      <c r="G378">
        <f t="shared" si="86"/>
        <v>-3542.2160855980969</v>
      </c>
      <c r="H378">
        <f t="shared" si="87"/>
        <v>19557.976593474268</v>
      </c>
      <c r="I378">
        <f t="shared" si="88"/>
        <v>19876.160173130957</v>
      </c>
      <c r="J378" s="43">
        <f t="shared" si="89"/>
        <v>726.33248673678577</v>
      </c>
      <c r="K378">
        <f t="shared" si="90"/>
        <v>25.307113129920435</v>
      </c>
      <c r="L378">
        <f t="shared" si="91"/>
        <v>2.3119881118477594E-2</v>
      </c>
      <c r="M378" s="43">
        <f t="shared" si="92"/>
        <v>25.30714481242995</v>
      </c>
      <c r="N378" s="6">
        <f t="shared" si="93"/>
        <v>1.1868656832053923E-6</v>
      </c>
      <c r="O378" s="4">
        <f>SUM($N$54:N378)*0.1+$O$30</f>
        <v>9.7119645359973933E-6</v>
      </c>
      <c r="P378" s="4">
        <f>SUM($O$235:O378)</f>
        <v>1.2889537427216585E-4</v>
      </c>
      <c r="Q378" s="6">
        <f t="shared" si="94"/>
        <v>-6.5531550562674064E-6</v>
      </c>
      <c r="R378" s="4">
        <f>SUM($Q$54:Q378)*0.1+$O$8</f>
        <v>6.4443954703552521E-5</v>
      </c>
      <c r="S378" s="4">
        <f>SUM($R$235:R378)</f>
        <v>1.5041615287320691E-2</v>
      </c>
      <c r="T378">
        <f t="shared" si="95"/>
        <v>6.5171662192873374E-5</v>
      </c>
      <c r="U378">
        <f t="shared" si="96"/>
        <v>1.5042167545578938E-2</v>
      </c>
      <c r="X378" s="1"/>
    </row>
    <row r="379" spans="1:24" x14ac:dyDescent="0.3">
      <c r="A379" s="8"/>
      <c r="B379">
        <f t="shared" si="81"/>
        <v>32.500000000000192</v>
      </c>
      <c r="C379">
        <f t="shared" si="82"/>
        <v>-1396.6998684018731</v>
      </c>
      <c r="D379">
        <f t="shared" si="83"/>
        <v>-725.74654049904279</v>
      </c>
      <c r="E379">
        <f t="shared" si="84"/>
        <v>29.169165961926041</v>
      </c>
      <c r="F379">
        <f t="shared" si="85"/>
        <v>36287.327024952137</v>
      </c>
      <c r="G379">
        <f t="shared" si="86"/>
        <v>-3539.2991690019039</v>
      </c>
      <c r="H379">
        <f t="shared" si="87"/>
        <v>19618.325471849188</v>
      </c>
      <c r="I379">
        <f t="shared" si="88"/>
        <v>19935.02778847083</v>
      </c>
      <c r="J379" s="43">
        <f t="shared" si="89"/>
        <v>726.33248673678577</v>
      </c>
      <c r="K379">
        <f t="shared" si="90"/>
        <v>25.382065705675419</v>
      </c>
      <c r="L379">
        <f t="shared" si="91"/>
        <v>2.3119881118477594E-2</v>
      </c>
      <c r="M379" s="43">
        <f t="shared" si="92"/>
        <v>25.382097294627428</v>
      </c>
      <c r="N379" s="6">
        <f t="shared" si="93"/>
        <v>1.185888332268822E-6</v>
      </c>
      <c r="O379" s="4">
        <f>SUM($N$54:N379)*0.1+$O$30</f>
        <v>9.8305533692242758E-6</v>
      </c>
      <c r="P379" s="4">
        <f>SUM($O$235:O379)</f>
        <v>1.3872592764139013E-4</v>
      </c>
      <c r="Q379" s="6">
        <f t="shared" si="94"/>
        <v>-6.5733757348009229E-6</v>
      </c>
      <c r="R379" s="4">
        <f>SUM($Q$54:Q379)*0.1+$O$8</f>
        <v>6.3786617130072429E-5</v>
      </c>
      <c r="S379" s="4">
        <f>SUM($R$235:R379)</f>
        <v>1.5105401904450763E-2</v>
      </c>
      <c r="T379">
        <f t="shared" si="95"/>
        <v>6.4539695571358378E-5</v>
      </c>
      <c r="U379">
        <f t="shared" si="96"/>
        <v>1.5106038910911911E-2</v>
      </c>
      <c r="X379" s="1"/>
    </row>
    <row r="380" spans="1:24" x14ac:dyDescent="0.3">
      <c r="A380" s="8"/>
      <c r="B380">
        <f t="shared" si="81"/>
        <v>32.600000000000193</v>
      </c>
      <c r="C380">
        <f t="shared" si="82"/>
        <v>-1396.6998684018731</v>
      </c>
      <c r="D380">
        <f t="shared" si="83"/>
        <v>-725.74654049904279</v>
      </c>
      <c r="E380">
        <f t="shared" si="84"/>
        <v>29.169165961926041</v>
      </c>
      <c r="F380">
        <f t="shared" si="85"/>
        <v>36287.327024952137</v>
      </c>
      <c r="G380">
        <f t="shared" si="86"/>
        <v>-3536.3822524057114</v>
      </c>
      <c r="H380">
        <f t="shared" si="87"/>
        <v>19678.674350224108</v>
      </c>
      <c r="I380">
        <f t="shared" si="88"/>
        <v>19993.904661603705</v>
      </c>
      <c r="J380" s="43">
        <f t="shared" si="89"/>
        <v>726.33248673678577</v>
      </c>
      <c r="K380">
        <f t="shared" si="90"/>
        <v>25.45703006881855</v>
      </c>
      <c r="L380">
        <f t="shared" si="91"/>
        <v>2.3119881118477594E-2</v>
      </c>
      <c r="M380" s="43">
        <f t="shared" si="92"/>
        <v>25.457061564749388</v>
      </c>
      <c r="N380" s="6">
        <f t="shared" si="93"/>
        <v>1.1849109813322518E-6</v>
      </c>
      <c r="O380" s="4">
        <f>SUM($N$54:N380)*0.1+$O$30</f>
        <v>9.9490444673574992E-6</v>
      </c>
      <c r="P380" s="4">
        <f>SUM($O$235:O380)</f>
        <v>1.4867497210874762E-4</v>
      </c>
      <c r="Q380" s="6">
        <f t="shared" si="94"/>
        <v>-6.5935964133344385E-6</v>
      </c>
      <c r="R380" s="4">
        <f>SUM($Q$54:Q380)*0.1+$O$8</f>
        <v>6.3127257488738997E-5</v>
      </c>
      <c r="S380" s="4">
        <f>SUM($R$235:R380)</f>
        <v>1.5168529161939502E-2</v>
      </c>
      <c r="T380">
        <f t="shared" si="95"/>
        <v>6.3906448218180691E-5</v>
      </c>
      <c r="U380">
        <f t="shared" si="96"/>
        <v>1.5169257766414961E-2</v>
      </c>
      <c r="X380" s="1"/>
    </row>
    <row r="381" spans="1:24" x14ac:dyDescent="0.3">
      <c r="A381" s="8"/>
      <c r="B381">
        <f t="shared" si="81"/>
        <v>32.700000000000195</v>
      </c>
      <c r="C381">
        <f t="shared" si="82"/>
        <v>-1396.6998684018731</v>
      </c>
      <c r="D381">
        <f t="shared" si="83"/>
        <v>-725.74654049904279</v>
      </c>
      <c r="E381">
        <f t="shared" si="84"/>
        <v>29.169165961926041</v>
      </c>
      <c r="F381">
        <f t="shared" si="85"/>
        <v>36287.327024952137</v>
      </c>
      <c r="G381">
        <f t="shared" si="86"/>
        <v>-3533.4653358095188</v>
      </c>
      <c r="H381">
        <f t="shared" si="87"/>
        <v>19739.023228599031</v>
      </c>
      <c r="I381">
        <f t="shared" si="88"/>
        <v>20052.790710984333</v>
      </c>
      <c r="J381" s="43">
        <f t="shared" si="89"/>
        <v>726.33248673678577</v>
      </c>
      <c r="K381">
        <f t="shared" si="90"/>
        <v>25.532006115523192</v>
      </c>
      <c r="L381">
        <f t="shared" si="91"/>
        <v>2.3119881118477594E-2</v>
      </c>
      <c r="M381" s="43">
        <f t="shared" si="92"/>
        <v>25.532037518964728</v>
      </c>
      <c r="N381" s="6">
        <f t="shared" si="93"/>
        <v>1.1839336303956817E-6</v>
      </c>
      <c r="O381" s="4">
        <f>SUM($N$54:N381)*0.1+$O$30</f>
        <v>1.0067437830397067E-5</v>
      </c>
      <c r="P381" s="4">
        <f>SUM($O$235:O381)</f>
        <v>1.5874240993914469E-4</v>
      </c>
      <c r="Q381" s="6">
        <f t="shared" si="94"/>
        <v>-6.6138170918679559E-6</v>
      </c>
      <c r="R381" s="4">
        <f>SUM($Q$54:Q381)*0.1+$O$8</f>
        <v>6.2465875779552197E-5</v>
      </c>
      <c r="S381" s="4">
        <f>SUM($R$235:R381)</f>
        <v>1.5230995037719054E-2</v>
      </c>
      <c r="T381">
        <f t="shared" si="95"/>
        <v>6.3271944346411193E-5</v>
      </c>
      <c r="U381">
        <f t="shared" si="96"/>
        <v>1.5231822247903754E-2</v>
      </c>
      <c r="X381" s="1"/>
    </row>
    <row r="382" spans="1:24" x14ac:dyDescent="0.3">
      <c r="A382" s="8"/>
      <c r="B382">
        <f t="shared" si="81"/>
        <v>32.800000000000196</v>
      </c>
      <c r="C382">
        <f t="shared" si="82"/>
        <v>-1396.6998684018731</v>
      </c>
      <c r="D382">
        <f t="shared" si="83"/>
        <v>-725.74654049904279</v>
      </c>
      <c r="E382">
        <f t="shared" si="84"/>
        <v>29.169165961926041</v>
      </c>
      <c r="F382">
        <f t="shared" si="85"/>
        <v>36287.327024952137</v>
      </c>
      <c r="G382">
        <f t="shared" si="86"/>
        <v>-3530.5484192133263</v>
      </c>
      <c r="H382">
        <f t="shared" si="87"/>
        <v>19799.372106973951</v>
      </c>
      <c r="I382">
        <f t="shared" si="88"/>
        <v>20111.685856009877</v>
      </c>
      <c r="J382" s="43">
        <f t="shared" si="89"/>
        <v>726.33248673678577</v>
      </c>
      <c r="K382">
        <f t="shared" si="90"/>
        <v>25.606993743162629</v>
      </c>
      <c r="L382">
        <f t="shared" si="91"/>
        <v>2.3119881118477594E-2</v>
      </c>
      <c r="M382" s="43">
        <f t="shared" si="92"/>
        <v>25.607025054642307</v>
      </c>
      <c r="N382" s="6">
        <f t="shared" si="93"/>
        <v>1.1829562794591116E-6</v>
      </c>
      <c r="O382" s="4">
        <f>SUM($N$54:N382)*0.1+$O$30</f>
        <v>1.0185733458342982E-5</v>
      </c>
      <c r="P382" s="4">
        <f>SUM($O$235:O382)</f>
        <v>1.6892814339748767E-4</v>
      </c>
      <c r="Q382" s="6">
        <f t="shared" si="94"/>
        <v>-6.6340377704014715E-6</v>
      </c>
      <c r="R382" s="4">
        <f>SUM($Q$54:Q382)*0.1+$O$8</f>
        <v>6.1802472002512042E-5</v>
      </c>
      <c r="S382" s="4">
        <f>SUM($R$235:R382)</f>
        <v>1.5292797509721566E-2</v>
      </c>
      <c r="T382">
        <f t="shared" si="95"/>
        <v>6.2636209269923833E-5</v>
      </c>
      <c r="U382">
        <f t="shared" si="96"/>
        <v>1.5293730492949647E-2</v>
      </c>
      <c r="X382" s="1"/>
    </row>
    <row r="383" spans="1:24" x14ac:dyDescent="0.3">
      <c r="A383" s="8"/>
      <c r="B383">
        <f t="shared" si="81"/>
        <v>32.900000000000198</v>
      </c>
      <c r="C383">
        <f t="shared" si="82"/>
        <v>-1396.6998684018731</v>
      </c>
      <c r="D383">
        <f t="shared" si="83"/>
        <v>-725.74654049904279</v>
      </c>
      <c r="E383">
        <f t="shared" si="84"/>
        <v>29.169165961926041</v>
      </c>
      <c r="F383">
        <f t="shared" si="85"/>
        <v>36287.327024952137</v>
      </c>
      <c r="G383">
        <f t="shared" si="86"/>
        <v>-3527.6315026171333</v>
      </c>
      <c r="H383">
        <f t="shared" si="87"/>
        <v>19859.720985348871</v>
      </c>
      <c r="I383">
        <f t="shared" si="88"/>
        <v>20170.590017006522</v>
      </c>
      <c r="J383" s="43">
        <f t="shared" si="89"/>
        <v>726.33248673678577</v>
      </c>
      <c r="K383">
        <f t="shared" si="90"/>
        <v>25.681992850293003</v>
      </c>
      <c r="L383">
        <f t="shared" si="91"/>
        <v>2.3119881118477594E-2</v>
      </c>
      <c r="M383" s="43">
        <f t="shared" si="92"/>
        <v>25.682024070333899</v>
      </c>
      <c r="N383" s="6">
        <f t="shared" si="93"/>
        <v>1.1819789285225413E-6</v>
      </c>
      <c r="O383" s="4">
        <f>SUM($N$54:N383)*0.1+$O$30</f>
        <v>1.0303931351195235E-5</v>
      </c>
      <c r="P383" s="4">
        <f>SUM($O$235:O383)</f>
        <v>1.7923207474868292E-4</v>
      </c>
      <c r="Q383" s="6">
        <f t="shared" si="94"/>
        <v>-6.654258448934988E-6</v>
      </c>
      <c r="R383" s="4">
        <f>SUM($Q$54:Q383)*0.1+$O$8</f>
        <v>6.1137046157618534E-5</v>
      </c>
      <c r="S383" s="4">
        <f>SUM($R$235:R383)</f>
        <v>1.5353934555879184E-2</v>
      </c>
      <c r="T383">
        <f t="shared" si="95"/>
        <v>6.1999269464800327E-5</v>
      </c>
      <c r="U383">
        <f t="shared" si="96"/>
        <v>1.5354980640913868E-2</v>
      </c>
      <c r="X383" s="1"/>
    </row>
    <row r="384" spans="1:24" x14ac:dyDescent="0.3">
      <c r="A384" s="8"/>
      <c r="B384">
        <f t="shared" si="81"/>
        <v>33.000000000000199</v>
      </c>
      <c r="C384">
        <f t="shared" si="82"/>
        <v>-1396.6998684018731</v>
      </c>
      <c r="D384">
        <f t="shared" si="83"/>
        <v>-725.74654049904279</v>
      </c>
      <c r="E384">
        <f t="shared" si="84"/>
        <v>29.169165961926041</v>
      </c>
      <c r="F384">
        <f t="shared" si="85"/>
        <v>36287.327024952137</v>
      </c>
      <c r="G384">
        <f t="shared" si="86"/>
        <v>-3524.7145860209407</v>
      </c>
      <c r="H384">
        <f t="shared" si="87"/>
        <v>19920.069863723795</v>
      </c>
      <c r="I384">
        <f t="shared" si="88"/>
        <v>20229.503115216292</v>
      </c>
      <c r="J384" s="43">
        <f t="shared" si="89"/>
        <v>726.33248673678577</v>
      </c>
      <c r="K384">
        <f t="shared" si="90"/>
        <v>25.757003336636551</v>
      </c>
      <c r="L384">
        <f t="shared" si="91"/>
        <v>2.3119881118477594E-2</v>
      </c>
      <c r="M384" s="43">
        <f t="shared" si="92"/>
        <v>25.75703446575741</v>
      </c>
      <c r="N384" s="6">
        <f t="shared" si="93"/>
        <v>1.1810015775859709E-6</v>
      </c>
      <c r="O384" s="4">
        <f>SUM($N$54:N384)*0.1+$O$30</f>
        <v>1.0422031508953835E-5</v>
      </c>
      <c r="P384" s="4">
        <f>SUM($O$235:O384)</f>
        <v>1.8965410625763676E-4</v>
      </c>
      <c r="Q384" s="6">
        <f t="shared" si="94"/>
        <v>-6.6744791274685045E-6</v>
      </c>
      <c r="R384" s="4">
        <f>SUM($Q$54:Q384)*0.1+$O$8</f>
        <v>6.0469598244871685E-5</v>
      </c>
      <c r="S384" s="4">
        <f>SUM($R$235:R384)</f>
        <v>1.5414404154124057E-2</v>
      </c>
      <c r="T384">
        <f t="shared" si="95"/>
        <v>6.1361152634788527E-5</v>
      </c>
      <c r="U384">
        <f t="shared" si="96"/>
        <v>1.541557083298239E-2</v>
      </c>
      <c r="X384" s="1"/>
    </row>
    <row r="385" spans="1:24" x14ac:dyDescent="0.3">
      <c r="A385" s="8"/>
      <c r="B385">
        <f t="shared" si="81"/>
        <v>33.1000000000002</v>
      </c>
      <c r="C385">
        <f t="shared" si="82"/>
        <v>-1396.6998684018731</v>
      </c>
      <c r="D385">
        <f t="shared" si="83"/>
        <v>-725.74654049904279</v>
      </c>
      <c r="E385">
        <f t="shared" si="84"/>
        <v>29.169165961926041</v>
      </c>
      <c r="F385">
        <f t="shared" si="85"/>
        <v>36287.327024952137</v>
      </c>
      <c r="G385">
        <f t="shared" si="86"/>
        <v>-3521.7976694247482</v>
      </c>
      <c r="H385">
        <f t="shared" si="87"/>
        <v>19980.418742098715</v>
      </c>
      <c r="I385">
        <f t="shared" si="88"/>
        <v>20288.425072784117</v>
      </c>
      <c r="J385" s="43">
        <f t="shared" si="89"/>
        <v>726.33248673678577</v>
      </c>
      <c r="K385">
        <f t="shared" si="90"/>
        <v>25.832025103065114</v>
      </c>
      <c r="L385">
        <f t="shared" si="91"/>
        <v>2.3119881118477594E-2</v>
      </c>
      <c r="M385" s="43">
        <f t="shared" si="92"/>
        <v>25.832056141780413</v>
      </c>
      <c r="N385" s="6">
        <f t="shared" si="93"/>
        <v>1.1800242266494008E-6</v>
      </c>
      <c r="O385" s="4">
        <f>SUM($N$54:N385)*0.1+$O$30</f>
        <v>1.0540033931618776E-5</v>
      </c>
      <c r="P385" s="4">
        <f>SUM($O$235:O385)</f>
        <v>2.0019414018925555E-4</v>
      </c>
      <c r="Q385" s="6">
        <f t="shared" si="94"/>
        <v>-6.694699806002021E-6</v>
      </c>
      <c r="R385" s="4">
        <f>SUM($Q$54:Q385)*0.1+$O$8</f>
        <v>5.9800128264271481E-5</v>
      </c>
      <c r="S385" s="4">
        <f>SUM($R$235:R385)</f>
        <v>1.5474204282388328E-2</v>
      </c>
      <c r="T385">
        <f t="shared" si="95"/>
        <v>6.072188778112054E-5</v>
      </c>
      <c r="U385">
        <f t="shared" si="96"/>
        <v>1.5475499212201569E-2</v>
      </c>
      <c r="X385" s="1"/>
    </row>
    <row r="386" spans="1:24" x14ac:dyDescent="0.3">
      <c r="A386" s="8"/>
      <c r="B386">
        <f t="shared" si="81"/>
        <v>33.200000000000202</v>
      </c>
      <c r="C386">
        <f t="shared" si="82"/>
        <v>-1396.6998684018731</v>
      </c>
      <c r="D386">
        <f t="shared" si="83"/>
        <v>-725.74654049904279</v>
      </c>
      <c r="E386">
        <f t="shared" si="84"/>
        <v>29.169165961926041</v>
      </c>
      <c r="F386">
        <f t="shared" si="85"/>
        <v>36287.327024952137</v>
      </c>
      <c r="G386">
        <f t="shared" si="86"/>
        <v>-3518.8807528285552</v>
      </c>
      <c r="H386">
        <f t="shared" si="87"/>
        <v>20040.767620473634</v>
      </c>
      <c r="I386">
        <f t="shared" si="88"/>
        <v>20347.3558127451</v>
      </c>
      <c r="J386" s="43">
        <f t="shared" si="89"/>
        <v>726.33248673678577</v>
      </c>
      <c r="K386">
        <f t="shared" si="90"/>
        <v>25.907058051583938</v>
      </c>
      <c r="L386">
        <f t="shared" si="91"/>
        <v>2.3119881118477594E-2</v>
      </c>
      <c r="M386" s="43">
        <f t="shared" si="92"/>
        <v>25.907089000403904</v>
      </c>
      <c r="N386" s="6">
        <f t="shared" si="93"/>
        <v>1.1790468757128305E-6</v>
      </c>
      <c r="O386" s="4">
        <f>SUM($N$54:N386)*0.1+$O$30</f>
        <v>1.0657938619190059E-5</v>
      </c>
      <c r="P386" s="4">
        <f>SUM($O$235:O386)</f>
        <v>2.1085207880844562E-4</v>
      </c>
      <c r="Q386" s="6">
        <f t="shared" si="94"/>
        <v>-6.7149204845355366E-6</v>
      </c>
      <c r="R386" s="4">
        <f>SUM($Q$54:Q386)*0.1+$O$8</f>
        <v>5.9128636215817937E-5</v>
      </c>
      <c r="S386" s="4">
        <f>SUM($R$235:R386)</f>
        <v>1.5533332918604146E-2</v>
      </c>
      <c r="T386">
        <f t="shared" si="95"/>
        <v>6.0081505277023139E-5</v>
      </c>
      <c r="U386">
        <f t="shared" si="96"/>
        <v>1.5534763923514546E-2</v>
      </c>
      <c r="X386" s="1"/>
    </row>
    <row r="387" spans="1:24" x14ac:dyDescent="0.3">
      <c r="A387" s="8"/>
      <c r="B387">
        <f t="shared" si="81"/>
        <v>33.300000000000203</v>
      </c>
      <c r="C387">
        <f t="shared" si="82"/>
        <v>-1396.6998684018731</v>
      </c>
      <c r="D387">
        <f t="shared" si="83"/>
        <v>-725.74654049904279</v>
      </c>
      <c r="E387">
        <f t="shared" si="84"/>
        <v>29.169165961926041</v>
      </c>
      <c r="F387">
        <f t="shared" si="85"/>
        <v>36287.327024952137</v>
      </c>
      <c r="G387">
        <f t="shared" si="86"/>
        <v>-3515.9638362323626</v>
      </c>
      <c r="H387">
        <f t="shared" si="87"/>
        <v>20101.116498848554</v>
      </c>
      <c r="I387">
        <f t="shared" si="88"/>
        <v>20406.295259011993</v>
      </c>
      <c r="J387" s="43">
        <f t="shared" si="89"/>
        <v>726.33248673678577</v>
      </c>
      <c r="K387">
        <f t="shared" si="90"/>
        <v>25.982102085315741</v>
      </c>
      <c r="L387">
        <f t="shared" si="91"/>
        <v>2.3119881118477594E-2</v>
      </c>
      <c r="M387" s="43">
        <f t="shared" si="92"/>
        <v>25.982132944746425</v>
      </c>
      <c r="N387" s="6">
        <f t="shared" si="93"/>
        <v>1.1780695247762604E-6</v>
      </c>
      <c r="O387" s="4">
        <f>SUM($N$54:N387)*0.1+$O$30</f>
        <v>1.0775745571667682E-5</v>
      </c>
      <c r="P387" s="4">
        <f>SUM($O$235:O387)</f>
        <v>2.2162782438011328E-4</v>
      </c>
      <c r="Q387" s="6">
        <f t="shared" si="94"/>
        <v>-6.7351411630690531E-6</v>
      </c>
      <c r="R387" s="4">
        <f>SUM($Q$54:Q387)*0.1+$O$8</f>
        <v>5.8455122099511039E-5</v>
      </c>
      <c r="S387" s="4">
        <f>SUM($R$235:R387)</f>
        <v>1.5591788040703658E-2</v>
      </c>
      <c r="T387">
        <f t="shared" si="95"/>
        <v>5.9440036947280406E-5</v>
      </c>
      <c r="U387">
        <f t="shared" si="96"/>
        <v>1.5593363113798418E-2</v>
      </c>
      <c r="X387" s="1"/>
    </row>
    <row r="388" spans="1:24" x14ac:dyDescent="0.3">
      <c r="A388" s="8"/>
      <c r="B388">
        <f t="shared" si="81"/>
        <v>33.400000000000205</v>
      </c>
      <c r="C388">
        <f t="shared" si="82"/>
        <v>-1396.6998684018731</v>
      </c>
      <c r="D388">
        <f t="shared" si="83"/>
        <v>-725.74654049904279</v>
      </c>
      <c r="E388">
        <f t="shared" si="84"/>
        <v>29.169165961926041</v>
      </c>
      <c r="F388">
        <f t="shared" si="85"/>
        <v>36287.327024952137</v>
      </c>
      <c r="G388">
        <f t="shared" si="86"/>
        <v>-3513.0469196361701</v>
      </c>
      <c r="H388">
        <f t="shared" si="87"/>
        <v>20161.465377223478</v>
      </c>
      <c r="I388">
        <f t="shared" si="88"/>
        <v>20465.243336362906</v>
      </c>
      <c r="J388" s="43">
        <f t="shared" si="89"/>
        <v>726.33248673678577</v>
      </c>
      <c r="K388">
        <f t="shared" si="90"/>
        <v>26.057157108485033</v>
      </c>
      <c r="L388">
        <f t="shared" si="91"/>
        <v>2.3119881118477594E-2</v>
      </c>
      <c r="M388" s="43">
        <f t="shared" si="92"/>
        <v>26.05718787902833</v>
      </c>
      <c r="N388" s="6">
        <f t="shared" si="93"/>
        <v>1.1770921738396902E-6</v>
      </c>
      <c r="O388" s="4">
        <f>SUM($N$54:N388)*0.1+$O$30</f>
        <v>1.0893454789051652E-5</v>
      </c>
      <c r="P388" s="4">
        <f>SUM($O$235:O388)</f>
        <v>2.3252127916916494E-4</v>
      </c>
      <c r="Q388" s="6">
        <f t="shared" si="94"/>
        <v>-6.7553618416025696E-6</v>
      </c>
      <c r="R388" s="4">
        <f>SUM($Q$54:Q388)*0.1+$O$8</f>
        <v>5.7779585915350787E-5</v>
      </c>
      <c r="S388" s="4">
        <f>SUM($R$235:R388)</f>
        <v>1.564956762661901E-2</v>
      </c>
      <c r="T388">
        <f t="shared" si="95"/>
        <v>5.8797516153239974E-5</v>
      </c>
      <c r="U388">
        <f t="shared" si="96"/>
        <v>1.5651294931902222E-2</v>
      </c>
      <c r="X388" s="1"/>
    </row>
    <row r="389" spans="1:24" x14ac:dyDescent="0.3">
      <c r="A389" s="8"/>
      <c r="B389">
        <f t="shared" si="81"/>
        <v>33.500000000000206</v>
      </c>
      <c r="C389">
        <f t="shared" si="82"/>
        <v>-1396.6998684018731</v>
      </c>
      <c r="D389">
        <f t="shared" si="83"/>
        <v>-725.74654049904279</v>
      </c>
      <c r="E389">
        <f t="shared" si="84"/>
        <v>29.169165961926041</v>
      </c>
      <c r="F389">
        <f t="shared" si="85"/>
        <v>36287.327024952137</v>
      </c>
      <c r="G389">
        <f t="shared" si="86"/>
        <v>-3510.1300030399775</v>
      </c>
      <c r="H389">
        <f t="shared" si="87"/>
        <v>20221.814255598398</v>
      </c>
      <c r="I389">
        <f t="shared" si="88"/>
        <v>20524.199970429152</v>
      </c>
      <c r="J389" s="43">
        <f t="shared" si="89"/>
        <v>726.33248673678577</v>
      </c>
      <c r="K389">
        <f t="shared" si="90"/>
        <v>26.132223026402656</v>
      </c>
      <c r="L389">
        <f t="shared" si="91"/>
        <v>2.3119881118477594E-2</v>
      </c>
      <c r="M389" s="43">
        <f t="shared" si="92"/>
        <v>26.132253708556366</v>
      </c>
      <c r="N389" s="6">
        <f t="shared" si="93"/>
        <v>1.1761148229031201E-6</v>
      </c>
      <c r="O389" s="4">
        <f>SUM($N$54:N389)*0.1+$O$30</f>
        <v>1.1011066271341964E-5</v>
      </c>
      <c r="P389" s="4">
        <f>SUM($O$235:O389)</f>
        <v>2.435323454405069E-4</v>
      </c>
      <c r="Q389" s="6">
        <f t="shared" si="94"/>
        <v>-6.7755825201360861E-6</v>
      </c>
      <c r="R389" s="4">
        <f>SUM($Q$54:Q389)*0.1+$O$8</f>
        <v>5.7102027663337166E-5</v>
      </c>
      <c r="S389" s="4">
        <f>SUM($R$235:R389)</f>
        <v>1.5706669654282347E-2</v>
      </c>
      <c r="T389">
        <f t="shared" si="95"/>
        <v>5.815397788368744E-5</v>
      </c>
      <c r="U389">
        <f t="shared" si="96"/>
        <v>1.5708557528685749E-2</v>
      </c>
      <c r="X389" s="1"/>
    </row>
    <row r="390" spans="1:24" x14ac:dyDescent="0.3">
      <c r="A390" s="8"/>
      <c r="B390">
        <f t="shared" si="81"/>
        <v>33.600000000000207</v>
      </c>
      <c r="C390">
        <f t="shared" si="82"/>
        <v>-1396.6998684018731</v>
      </c>
      <c r="D390">
        <f t="shared" si="83"/>
        <v>-725.74654049904279</v>
      </c>
      <c r="E390">
        <f t="shared" si="84"/>
        <v>29.169165961926041</v>
      </c>
      <c r="F390">
        <f t="shared" si="85"/>
        <v>36287.327024952137</v>
      </c>
      <c r="G390">
        <f t="shared" si="86"/>
        <v>-3507.2130864437845</v>
      </c>
      <c r="H390">
        <f t="shared" si="87"/>
        <v>20282.163133973321</v>
      </c>
      <c r="I390">
        <f t="shared" si="88"/>
        <v>20583.165087683406</v>
      </c>
      <c r="J390" s="43">
        <f t="shared" si="89"/>
        <v>726.33248673678577</v>
      </c>
      <c r="K390">
        <f t="shared" si="90"/>
        <v>26.207299745450719</v>
      </c>
      <c r="L390">
        <f t="shared" si="91"/>
        <v>2.3119881118477594E-2</v>
      </c>
      <c r="M390" s="43">
        <f t="shared" si="92"/>
        <v>26.207330339708587</v>
      </c>
      <c r="N390" s="6">
        <f t="shared" si="93"/>
        <v>1.1751374719665498E-6</v>
      </c>
      <c r="O390" s="4">
        <f>SUM($N$54:N390)*0.1+$O$30</f>
        <v>1.1128580018538616E-5</v>
      </c>
      <c r="P390" s="4">
        <f>SUM($O$235:O390)</f>
        <v>2.5466092545904553E-4</v>
      </c>
      <c r="Q390" s="6">
        <f t="shared" si="94"/>
        <v>-6.7958031986696034E-6</v>
      </c>
      <c r="R390" s="4">
        <f>SUM($Q$54:Q390)*0.1+$O$8</f>
        <v>5.6422447343470206E-5</v>
      </c>
      <c r="S390" s="4">
        <f>SUM($R$235:R390)</f>
        <v>1.5763092101625818E-2</v>
      </c>
      <c r="T390">
        <f t="shared" si="95"/>
        <v>5.7509458852050459E-5</v>
      </c>
      <c r="U390">
        <f t="shared" si="96"/>
        <v>1.5765149057059176E-2</v>
      </c>
      <c r="X390" s="1"/>
    </row>
    <row r="391" spans="1:24" x14ac:dyDescent="0.3">
      <c r="A391" s="8"/>
      <c r="B391">
        <f t="shared" si="81"/>
        <v>33.700000000000209</v>
      </c>
      <c r="C391">
        <f t="shared" si="82"/>
        <v>-1396.6998684018731</v>
      </c>
      <c r="D391">
        <f t="shared" si="83"/>
        <v>-725.74654049904279</v>
      </c>
      <c r="E391">
        <f t="shared" si="84"/>
        <v>29.169165961926041</v>
      </c>
      <c r="F391">
        <f t="shared" si="85"/>
        <v>36287.327024952137</v>
      </c>
      <c r="G391">
        <f t="shared" si="86"/>
        <v>-3504.296169847592</v>
      </c>
      <c r="H391">
        <f t="shared" si="87"/>
        <v>20342.512012348245</v>
      </c>
      <c r="I391">
        <f t="shared" si="88"/>
        <v>20642.138615427935</v>
      </c>
      <c r="J391" s="43">
        <f t="shared" si="89"/>
        <v>726.33248673678577</v>
      </c>
      <c r="K391">
        <f t="shared" si="90"/>
        <v>26.282387173067587</v>
      </c>
      <c r="L391">
        <f t="shared" si="91"/>
        <v>2.3119881118477594E-2</v>
      </c>
      <c r="M391" s="43">
        <f t="shared" si="92"/>
        <v>26.282417679919334</v>
      </c>
      <c r="N391" s="6">
        <f t="shared" si="93"/>
        <v>1.1741601210299794E-6</v>
      </c>
      <c r="O391" s="4">
        <f>SUM($N$54:N391)*0.1+$O$30</f>
        <v>1.1245996030641616E-5</v>
      </c>
      <c r="P391" s="4">
        <f>SUM($O$235:O391)</f>
        <v>2.6590692148968713E-4</v>
      </c>
      <c r="Q391" s="6">
        <f t="shared" si="94"/>
        <v>-6.8160238772031199E-6</v>
      </c>
      <c r="R391" s="4">
        <f>SUM($Q$54:Q391)*0.1+$O$8</f>
        <v>5.5740844955749891E-5</v>
      </c>
      <c r="S391" s="4">
        <f>SUM($R$235:R391)</f>
        <v>1.5818832946581568E-2</v>
      </c>
      <c r="T391">
        <f t="shared" si="95"/>
        <v>5.6863997600433929E-5</v>
      </c>
      <c r="U391">
        <f t="shared" si="96"/>
        <v>1.5821067672023612E-2</v>
      </c>
      <c r="X391" s="1"/>
    </row>
    <row r="392" spans="1:24" x14ac:dyDescent="0.3">
      <c r="A392" s="8"/>
      <c r="B392">
        <f t="shared" si="81"/>
        <v>33.80000000000021</v>
      </c>
      <c r="C392">
        <f t="shared" si="82"/>
        <v>-1396.6998684018731</v>
      </c>
      <c r="D392">
        <f t="shared" si="83"/>
        <v>-725.74654049904279</v>
      </c>
      <c r="E392">
        <f t="shared" si="84"/>
        <v>29.169165961926041</v>
      </c>
      <c r="F392">
        <f t="shared" si="85"/>
        <v>36287.327024952137</v>
      </c>
      <c r="G392">
        <f t="shared" si="86"/>
        <v>-3501.3792532513994</v>
      </c>
      <c r="H392">
        <f t="shared" si="87"/>
        <v>20402.860890723165</v>
      </c>
      <c r="I392">
        <f t="shared" si="88"/>
        <v>20701.120481783109</v>
      </c>
      <c r="J392" s="43">
        <f t="shared" si="89"/>
        <v>726.33248673678577</v>
      </c>
      <c r="K392">
        <f t="shared" si="90"/>
        <v>26.357485217733281</v>
      </c>
      <c r="L392">
        <f t="shared" si="91"/>
        <v>2.3119881118477594E-2</v>
      </c>
      <c r="M392" s="43">
        <f t="shared" si="92"/>
        <v>26.357515637664662</v>
      </c>
      <c r="N392" s="6">
        <f t="shared" si="93"/>
        <v>1.1731827700934093E-6</v>
      </c>
      <c r="O392" s="4">
        <f>SUM($N$54:N392)*0.1+$O$30</f>
        <v>1.1363314307650957E-5</v>
      </c>
      <c r="P392" s="4">
        <f>SUM($O$235:O392)</f>
        <v>2.7727023579733807E-4</v>
      </c>
      <c r="Q392" s="6">
        <f t="shared" si="94"/>
        <v>-6.8362445557366364E-6</v>
      </c>
      <c r="R392" s="4">
        <f>SUM($Q$54:Q392)*0.1+$O$8</f>
        <v>5.5057220500176222E-5</v>
      </c>
      <c r="S392" s="4">
        <f>SUM($R$235:R392)</f>
        <v>1.5873890167081746E-2</v>
      </c>
      <c r="T392">
        <f t="shared" si="95"/>
        <v>5.6217634611031884E-5</v>
      </c>
      <c r="U392">
        <f t="shared" si="96"/>
        <v>1.5876311530712468E-2</v>
      </c>
      <c r="X392" s="1"/>
    </row>
    <row r="393" spans="1:24" x14ac:dyDescent="0.3">
      <c r="A393" s="8"/>
      <c r="B393">
        <f t="shared" si="81"/>
        <v>33.900000000000212</v>
      </c>
      <c r="C393">
        <f t="shared" si="82"/>
        <v>-1396.6998684018731</v>
      </c>
      <c r="D393">
        <f t="shared" si="83"/>
        <v>-725.74654049904279</v>
      </c>
      <c r="E393">
        <f t="shared" si="84"/>
        <v>29.169165961926041</v>
      </c>
      <c r="F393">
        <f t="shared" si="85"/>
        <v>36287.327024952137</v>
      </c>
      <c r="G393">
        <f t="shared" si="86"/>
        <v>-3498.4623366552064</v>
      </c>
      <c r="H393">
        <f t="shared" si="87"/>
        <v>20463.209769098085</v>
      </c>
      <c r="I393">
        <f t="shared" si="88"/>
        <v>20760.110615676072</v>
      </c>
      <c r="J393" s="43">
        <f t="shared" si="89"/>
        <v>726.33248673678577</v>
      </c>
      <c r="K393">
        <f t="shared" si="90"/>
        <v>26.432593788955025</v>
      </c>
      <c r="L393">
        <f t="shared" si="91"/>
        <v>2.3119881118477594E-2</v>
      </c>
      <c r="M393" s="43">
        <f t="shared" si="92"/>
        <v>26.432624122447862</v>
      </c>
      <c r="N393" s="6">
        <f t="shared" si="93"/>
        <v>1.172205419156839E-6</v>
      </c>
      <c r="O393" s="4">
        <f>SUM($N$54:N393)*0.1+$O$30</f>
        <v>1.1480534849566646E-5</v>
      </c>
      <c r="P393" s="4">
        <f>SUM($O$235:O393)</f>
        <v>2.8875077064690474E-4</v>
      </c>
      <c r="Q393" s="6">
        <f t="shared" si="94"/>
        <v>-6.8564652342701521E-6</v>
      </c>
      <c r="R393" s="4">
        <f>SUM($Q$54:Q393)*0.1+$O$8</f>
        <v>5.4371573976749212E-5</v>
      </c>
      <c r="S393" s="4">
        <f>SUM($R$235:R393)</f>
        <v>1.5928261741058495E-2</v>
      </c>
      <c r="T393">
        <f t="shared" si="95"/>
        <v>5.5570412425509547E-5</v>
      </c>
      <c r="U393">
        <f t="shared" si="96"/>
        <v>1.5930878792433798E-2</v>
      </c>
      <c r="X393" s="1"/>
    </row>
    <row r="394" spans="1:24" x14ac:dyDescent="0.3">
      <c r="A394" s="8"/>
      <c r="B394">
        <f t="shared" si="81"/>
        <v>34.000000000000213</v>
      </c>
      <c r="C394">
        <f t="shared" si="82"/>
        <v>-1396.6998684018731</v>
      </c>
      <c r="D394">
        <f t="shared" si="83"/>
        <v>-725.74654049904279</v>
      </c>
      <c r="E394">
        <f t="shared" si="84"/>
        <v>29.169165961926041</v>
      </c>
      <c r="F394">
        <f t="shared" si="85"/>
        <v>36287.327024952137</v>
      </c>
      <c r="G394">
        <f t="shared" si="86"/>
        <v>-3495.5454200590138</v>
      </c>
      <c r="H394">
        <f t="shared" si="87"/>
        <v>20523.558647473004</v>
      </c>
      <c r="I394">
        <f t="shared" si="88"/>
        <v>20819.10894682958</v>
      </c>
      <c r="J394" s="43">
        <f t="shared" si="89"/>
        <v>726.33248673678577</v>
      </c>
      <c r="K394">
        <f t="shared" si="90"/>
        <v>26.507712797253049</v>
      </c>
      <c r="L394">
        <f t="shared" si="91"/>
        <v>2.3119881118477594E-2</v>
      </c>
      <c r="M394" s="43">
        <f t="shared" si="92"/>
        <v>26.507743044785272</v>
      </c>
      <c r="N394" s="6">
        <f t="shared" si="93"/>
        <v>1.1712280682202689E-6</v>
      </c>
      <c r="O394" s="4">
        <f>SUM($N$54:N394)*0.1+$O$30</f>
        <v>1.1597657656388675E-5</v>
      </c>
      <c r="P394" s="4">
        <f>SUM($O$235:O394)</f>
        <v>3.0034842830329342E-4</v>
      </c>
      <c r="Q394" s="6">
        <f t="shared" si="94"/>
        <v>-6.8766859128036686E-6</v>
      </c>
      <c r="R394" s="4">
        <f>SUM($Q$54:Q394)*0.1+$O$8</f>
        <v>5.3683905385468848E-5</v>
      </c>
      <c r="S394" s="4">
        <f>SUM($R$235:R394)</f>
        <v>1.5981945646443965E-2</v>
      </c>
      <c r="T394">
        <f t="shared" si="95"/>
        <v>5.4922375773001318E-5</v>
      </c>
      <c r="U394">
        <f t="shared" si="96"/>
        <v>1.5984767618713557E-2</v>
      </c>
      <c r="X394" s="1"/>
    </row>
    <row r="395" spans="1:24" x14ac:dyDescent="0.3">
      <c r="A395" s="8"/>
      <c r="B395">
        <f t="shared" si="81"/>
        <v>34.100000000000215</v>
      </c>
      <c r="C395">
        <f t="shared" si="82"/>
        <v>-1396.6998684018731</v>
      </c>
      <c r="D395">
        <f t="shared" si="83"/>
        <v>-725.74654049904279</v>
      </c>
      <c r="E395">
        <f t="shared" si="84"/>
        <v>29.169165961926041</v>
      </c>
      <c r="F395">
        <f t="shared" si="85"/>
        <v>36287.327024952137</v>
      </c>
      <c r="G395">
        <f t="shared" si="86"/>
        <v>-3492.6285034628222</v>
      </c>
      <c r="H395">
        <f t="shared" si="87"/>
        <v>20583.907525847928</v>
      </c>
      <c r="I395">
        <f t="shared" si="88"/>
        <v>20878.115405751065</v>
      </c>
      <c r="J395" s="43">
        <f t="shared" si="89"/>
        <v>726.33248673678577</v>
      </c>
      <c r="K395">
        <f t="shared" si="90"/>
        <v>26.582842154146675</v>
      </c>
      <c r="L395">
        <f t="shared" si="91"/>
        <v>2.3119881118477594E-2</v>
      </c>
      <c r="M395" s="43">
        <f t="shared" si="92"/>
        <v>26.582872316192361</v>
      </c>
      <c r="N395" s="6">
        <f t="shared" si="93"/>
        <v>1.170250717283699E-6</v>
      </c>
      <c r="O395" s="4">
        <f>SUM($N$54:N395)*0.1+$O$30</f>
        <v>1.1714682728117039E-5</v>
      </c>
      <c r="P395" s="4">
        <f>SUM($O$235:O395)</f>
        <v>3.1206311103141048E-4</v>
      </c>
      <c r="Q395" s="6">
        <f t="shared" si="94"/>
        <v>-6.896906591337185E-6</v>
      </c>
      <c r="R395" s="4">
        <f>SUM($Q$54:Q395)*0.1+$O$8</f>
        <v>5.2994214726335143E-5</v>
      </c>
      <c r="S395" s="4">
        <f>SUM($R$235:R395)</f>
        <v>1.60349398611703E-2</v>
      </c>
      <c r="T395">
        <f t="shared" si="95"/>
        <v>5.4273571707428286E-5</v>
      </c>
      <c r="U395">
        <f t="shared" si="96"/>
        <v>1.6037976173339789E-2</v>
      </c>
      <c r="X395" s="1"/>
    </row>
    <row r="396" spans="1:24" x14ac:dyDescent="0.3">
      <c r="A396" s="8"/>
      <c r="B396">
        <f t="shared" si="81"/>
        <v>34.200000000000216</v>
      </c>
      <c r="C396">
        <f t="shared" si="82"/>
        <v>-1396.6998684018731</v>
      </c>
      <c r="D396">
        <f t="shared" si="83"/>
        <v>-725.74654049904279</v>
      </c>
      <c r="E396">
        <f t="shared" si="84"/>
        <v>29.169165961926041</v>
      </c>
      <c r="F396">
        <f t="shared" si="85"/>
        <v>36287.327024952137</v>
      </c>
      <c r="G396">
        <f t="shared" si="86"/>
        <v>-3489.7115868666297</v>
      </c>
      <c r="H396">
        <f t="shared" si="87"/>
        <v>20644.256404222848</v>
      </c>
      <c r="I396">
        <f t="shared" si="88"/>
        <v>20937.129923721812</v>
      </c>
      <c r="J396" s="43">
        <f t="shared" si="89"/>
        <v>726.33248673678577</v>
      </c>
      <c r="K396">
        <f t="shared" si="90"/>
        <v>26.657981772140513</v>
      </c>
      <c r="L396">
        <f t="shared" si="91"/>
        <v>2.3119881118477594E-2</v>
      </c>
      <c r="M396" s="43">
        <f t="shared" si="92"/>
        <v>26.658011849169934</v>
      </c>
      <c r="N396" s="6">
        <f t="shared" si="93"/>
        <v>1.1692733663471288E-6</v>
      </c>
      <c r="O396" s="4">
        <f>SUM($N$54:N396)*0.1+$O$30</f>
        <v>1.183161006475175E-5</v>
      </c>
      <c r="P396" s="4">
        <f>SUM($O$235:O396)</f>
        <v>3.2389472109616225E-4</v>
      </c>
      <c r="Q396" s="6">
        <f t="shared" si="94"/>
        <v>-6.9171272698707015E-6</v>
      </c>
      <c r="R396" s="4">
        <f>SUM($Q$54:Q396)*0.1+$O$8</f>
        <v>5.2302501999348057E-5</v>
      </c>
      <c r="S396" s="4">
        <f>SUM($R$235:R396)</f>
        <v>1.6087242363169649E-2</v>
      </c>
      <c r="T396">
        <f t="shared" si="95"/>
        <v>5.3624049754901412E-5</v>
      </c>
      <c r="U396">
        <f t="shared" si="96"/>
        <v>1.6090502622407857E-2</v>
      </c>
      <c r="X396" s="1"/>
    </row>
    <row r="397" spans="1:24" x14ac:dyDescent="0.3">
      <c r="A397" s="8"/>
      <c r="B397">
        <f t="shared" si="81"/>
        <v>34.300000000000217</v>
      </c>
      <c r="C397">
        <f t="shared" si="82"/>
        <v>-1396.6998684018731</v>
      </c>
      <c r="D397">
        <f t="shared" si="83"/>
        <v>-725.74654049904279</v>
      </c>
      <c r="E397">
        <f t="shared" si="84"/>
        <v>29.169165961926041</v>
      </c>
      <c r="F397">
        <f t="shared" si="85"/>
        <v>36287.327024952137</v>
      </c>
      <c r="G397">
        <f t="shared" si="86"/>
        <v>-3486.7946702704367</v>
      </c>
      <c r="H397">
        <f t="shared" si="87"/>
        <v>20704.605282597768</v>
      </c>
      <c r="I397">
        <f t="shared" si="88"/>
        <v>20996.152432786388</v>
      </c>
      <c r="J397" s="43">
        <f t="shared" si="89"/>
        <v>726.33248673678577</v>
      </c>
      <c r="K397">
        <f t="shared" si="90"/>
        <v>26.733131564711023</v>
      </c>
      <c r="L397">
        <f t="shared" si="91"/>
        <v>2.3119881118477594E-2</v>
      </c>
      <c r="M397" s="43">
        <f t="shared" si="92"/>
        <v>26.73316155719068</v>
      </c>
      <c r="N397" s="6">
        <f t="shared" si="93"/>
        <v>1.1682960154105585E-6</v>
      </c>
      <c r="O397" s="4">
        <f>SUM($N$54:N397)*0.1+$O$30</f>
        <v>1.1948439666292809E-5</v>
      </c>
      <c r="P397" s="4">
        <f>SUM($O$235:O397)</f>
        <v>3.3584316076245505E-4</v>
      </c>
      <c r="Q397" s="6">
        <f t="shared" si="94"/>
        <v>-6.9373479484042172E-6</v>
      </c>
      <c r="R397" s="4">
        <f>SUM($Q$54:Q397)*0.1+$O$8</f>
        <v>5.1608767204507631E-5</v>
      </c>
      <c r="S397" s="4">
        <f>SUM($R$235:R397)</f>
        <v>1.6138851130374155E-2</v>
      </c>
      <c r="T397">
        <f t="shared" si="95"/>
        <v>5.2973862072045506E-5</v>
      </c>
      <c r="U397">
        <f t="shared" si="96"/>
        <v>1.6142345134366631E-2</v>
      </c>
      <c r="X397" s="1"/>
    </row>
    <row r="398" spans="1:24" x14ac:dyDescent="0.3">
      <c r="A398" s="8"/>
      <c r="B398">
        <f t="shared" si="81"/>
        <v>34.400000000000219</v>
      </c>
      <c r="C398">
        <f t="shared" si="82"/>
        <v>-1396.6998684018731</v>
      </c>
      <c r="D398">
        <f t="shared" si="83"/>
        <v>-725.74654049904279</v>
      </c>
      <c r="E398">
        <f t="shared" si="84"/>
        <v>29.169165961926041</v>
      </c>
      <c r="F398">
        <f t="shared" si="85"/>
        <v>36287.327024952137</v>
      </c>
      <c r="G398">
        <f t="shared" si="86"/>
        <v>-3483.8777536742441</v>
      </c>
      <c r="H398">
        <f t="shared" si="87"/>
        <v>20764.954160972688</v>
      </c>
      <c r="I398">
        <f t="shared" si="88"/>
        <v>21055.182865742183</v>
      </c>
      <c r="J398" s="43">
        <f t="shared" si="89"/>
        <v>726.33248673678577</v>
      </c>
      <c r="K398">
        <f t="shared" si="90"/>
        <v>26.808291446293179</v>
      </c>
      <c r="L398">
        <f t="shared" si="91"/>
        <v>2.3119881118477594E-2</v>
      </c>
      <c r="M398" s="43">
        <f t="shared" si="92"/>
        <v>26.808321354685841</v>
      </c>
      <c r="N398" s="6">
        <f t="shared" si="93"/>
        <v>1.1673186644739884E-6</v>
      </c>
      <c r="O398" s="4">
        <f>SUM($N$54:N398)*0.1+$O$30</f>
        <v>1.2065171532740202E-5</v>
      </c>
      <c r="P398" s="4">
        <f>SUM($O$235:O398)</f>
        <v>3.4790833229519523E-4</v>
      </c>
      <c r="Q398" s="6">
        <f t="shared" si="94"/>
        <v>-6.9575686269377337E-6</v>
      </c>
      <c r="R398" s="4">
        <f>SUM($Q$54:Q398)*0.1+$O$8</f>
        <v>5.091301034181385E-5</v>
      </c>
      <c r="S398" s="4">
        <f>SUM($R$235:R398)</f>
        <v>1.6189764140715969E-2</v>
      </c>
      <c r="T398">
        <f t="shared" si="95"/>
        <v>5.2323063616153903E-5</v>
      </c>
      <c r="U398">
        <f t="shared" si="96"/>
        <v>1.6193501880065755E-2</v>
      </c>
      <c r="X398" s="1"/>
    </row>
    <row r="399" spans="1:24" x14ac:dyDescent="0.3">
      <c r="A399" s="8"/>
      <c r="B399">
        <f t="shared" si="81"/>
        <v>34.50000000000022</v>
      </c>
      <c r="C399">
        <f t="shared" si="82"/>
        <v>-1396.6998684018731</v>
      </c>
      <c r="D399">
        <f t="shared" si="83"/>
        <v>-725.74654049904279</v>
      </c>
      <c r="E399">
        <f t="shared" si="84"/>
        <v>29.169165961926041</v>
      </c>
      <c r="F399">
        <f t="shared" si="85"/>
        <v>36287.327024952137</v>
      </c>
      <c r="G399">
        <f t="shared" si="86"/>
        <v>-3480.9608370780516</v>
      </c>
      <c r="H399">
        <f t="shared" si="87"/>
        <v>20825.303039347611</v>
      </c>
      <c r="I399">
        <f t="shared" si="88"/>
        <v>21114.221156129155</v>
      </c>
      <c r="J399" s="43">
        <f t="shared" si="89"/>
        <v>726.33248673678577</v>
      </c>
      <c r="K399">
        <f t="shared" si="90"/>
        <v>26.88346133226743</v>
      </c>
      <c r="L399">
        <f t="shared" si="91"/>
        <v>2.3119881118477594E-2</v>
      </c>
      <c r="M399" s="43">
        <f t="shared" si="92"/>
        <v>26.883491157032172</v>
      </c>
      <c r="N399" s="6">
        <f t="shared" si="93"/>
        <v>1.1663413135374183E-6</v>
      </c>
      <c r="O399" s="4">
        <f>SUM($N$54:N399)*0.1+$O$30</f>
        <v>1.2181805664093949E-5</v>
      </c>
      <c r="P399" s="4">
        <f>SUM($O$235:O399)</f>
        <v>3.6009013795928915E-4</v>
      </c>
      <c r="Q399" s="6">
        <f t="shared" si="94"/>
        <v>-6.9777893054712502E-6</v>
      </c>
      <c r="R399" s="4">
        <f>SUM($Q$54:Q399)*0.1+$O$8</f>
        <v>5.0215231411266729E-5</v>
      </c>
      <c r="S399" s="4">
        <f>SUM($R$235:R399)</f>
        <v>1.6239979372127237E-2</v>
      </c>
      <c r="T399">
        <f t="shared" si="95"/>
        <v>5.1671712328166749E-5</v>
      </c>
      <c r="U399">
        <f t="shared" si="96"/>
        <v>1.6243971032803946E-2</v>
      </c>
      <c r="X399" s="1"/>
    </row>
    <row r="400" spans="1:24" x14ac:dyDescent="0.3">
      <c r="A400" s="8"/>
      <c r="B400">
        <f t="shared" si="81"/>
        <v>34.600000000000222</v>
      </c>
      <c r="C400">
        <f t="shared" si="82"/>
        <v>-1396.6998684018731</v>
      </c>
      <c r="D400">
        <f t="shared" si="83"/>
        <v>-725.74654049904279</v>
      </c>
      <c r="E400">
        <f t="shared" si="84"/>
        <v>29.169165961926041</v>
      </c>
      <c r="F400">
        <f t="shared" si="85"/>
        <v>36287.327024952137</v>
      </c>
      <c r="G400">
        <f t="shared" si="86"/>
        <v>-3478.0439204818585</v>
      </c>
      <c r="H400">
        <f t="shared" si="87"/>
        <v>20885.651917722531</v>
      </c>
      <c r="I400">
        <f t="shared" si="88"/>
        <v>21173.267238219698</v>
      </c>
      <c r="J400" s="43">
        <f t="shared" si="89"/>
        <v>726.33248673678577</v>
      </c>
      <c r="K400">
        <f t="shared" si="90"/>
        <v>26.958641138946785</v>
      </c>
      <c r="L400">
        <f t="shared" si="91"/>
        <v>2.3119881118477594E-2</v>
      </c>
      <c r="M400" s="43">
        <f t="shared" si="92"/>
        <v>26.958670880539028</v>
      </c>
      <c r="N400" s="6">
        <f t="shared" si="93"/>
        <v>1.1653639626008479E-6</v>
      </c>
      <c r="O400" s="4">
        <f>SUM($N$54:N400)*0.1+$O$30</f>
        <v>1.229834206035403E-5</v>
      </c>
      <c r="P400" s="4">
        <f>SUM($O$235:O400)</f>
        <v>3.723884800196432E-4</v>
      </c>
      <c r="Q400" s="6">
        <f t="shared" si="94"/>
        <v>-6.9980099840047666E-6</v>
      </c>
      <c r="R400" s="4">
        <f>SUM($Q$54:Q400)*0.1+$O$8</f>
        <v>4.9515430412866253E-5</v>
      </c>
      <c r="S400" s="4">
        <f>SUM($R$235:R400)</f>
        <v>1.6289494802540102E-2</v>
      </c>
      <c r="T400">
        <f t="shared" si="95"/>
        <v>5.1019869329555059E-5</v>
      </c>
      <c r="U400">
        <f t="shared" si="96"/>
        <v>1.6293750768378419E-2</v>
      </c>
      <c r="X400" s="1"/>
    </row>
    <row r="401" spans="1:24" x14ac:dyDescent="0.3">
      <c r="A401" s="8"/>
      <c r="B401">
        <f t="shared" si="81"/>
        <v>34.700000000000223</v>
      </c>
      <c r="C401">
        <f t="shared" si="82"/>
        <v>-1396.6998684018731</v>
      </c>
      <c r="D401">
        <f t="shared" si="83"/>
        <v>-725.74654049904279</v>
      </c>
      <c r="E401">
        <f t="shared" si="84"/>
        <v>29.169165961926041</v>
      </c>
      <c r="F401">
        <f t="shared" si="85"/>
        <v>36287.327024952137</v>
      </c>
      <c r="G401">
        <f t="shared" si="86"/>
        <v>-3475.1270038856665</v>
      </c>
      <c r="H401">
        <f t="shared" si="87"/>
        <v>20946.000796097451</v>
      </c>
      <c r="I401">
        <f t="shared" si="88"/>
        <v>21232.321047008743</v>
      </c>
      <c r="J401" s="43">
        <f t="shared" si="89"/>
        <v>726.33248673678577</v>
      </c>
      <c r="K401">
        <f t="shared" si="90"/>
        <v>27.033830783564227</v>
      </c>
      <c r="L401">
        <f t="shared" si="91"/>
        <v>2.3119881118477594E-2</v>
      </c>
      <c r="M401" s="43">
        <f t="shared" si="92"/>
        <v>27.033860442435774</v>
      </c>
      <c r="N401" s="6">
        <f t="shared" si="93"/>
        <v>1.1643866116642778E-6</v>
      </c>
      <c r="O401" s="4">
        <f>SUM($N$54:N401)*0.1+$O$30</f>
        <v>1.2414780721520459E-5</v>
      </c>
      <c r="P401" s="4">
        <f>SUM($O$235:O401)</f>
        <v>3.8480326074116365E-4</v>
      </c>
      <c r="Q401" s="6">
        <f t="shared" si="94"/>
        <v>-7.0182306625382823E-6</v>
      </c>
      <c r="R401" s="4">
        <f>SUM($Q$54:Q401)*0.1+$O$8</f>
        <v>4.8813607346612437E-5</v>
      </c>
      <c r="S401" s="4">
        <f>SUM($R$235:R401)</f>
        <v>1.6338308409886714E-2</v>
      </c>
      <c r="T401">
        <f t="shared" si="95"/>
        <v>5.0367599134291598E-5</v>
      </c>
      <c r="U401">
        <f t="shared" si="96"/>
        <v>1.6342839265135418E-2</v>
      </c>
      <c r="X401" s="1"/>
    </row>
    <row r="402" spans="1:24" x14ac:dyDescent="0.3">
      <c r="A402" s="8"/>
      <c r="B402">
        <f t="shared" si="81"/>
        <v>34.800000000000225</v>
      </c>
      <c r="C402">
        <f t="shared" si="82"/>
        <v>-1396.6998684018731</v>
      </c>
      <c r="D402">
        <f t="shared" si="83"/>
        <v>-725.74654049904279</v>
      </c>
      <c r="E402">
        <f t="shared" si="84"/>
        <v>29.169165961926041</v>
      </c>
      <c r="F402">
        <f t="shared" si="85"/>
        <v>36287.327024952137</v>
      </c>
      <c r="G402">
        <f t="shared" si="86"/>
        <v>-3472.2100872894734</v>
      </c>
      <c r="H402">
        <f t="shared" si="87"/>
        <v>21006.349674472374</v>
      </c>
      <c r="I402">
        <f t="shared" si="88"/>
        <v>21291.38251820394</v>
      </c>
      <c r="J402" s="43">
        <f t="shared" si="89"/>
        <v>726.33248673678577</v>
      </c>
      <c r="K402">
        <f t="shared" si="90"/>
        <v>27.109030184260188</v>
      </c>
      <c r="L402">
        <f t="shared" si="91"/>
        <v>2.3119881118477594E-2</v>
      </c>
      <c r="M402" s="43">
        <f t="shared" si="92"/>
        <v>27.10905976085926</v>
      </c>
      <c r="N402" s="6">
        <f t="shared" si="93"/>
        <v>1.1634092607277075E-6</v>
      </c>
      <c r="O402" s="4">
        <f>SUM($N$54:N402)*0.1+$O$30</f>
        <v>1.2531121647593236E-5</v>
      </c>
      <c r="P402" s="4">
        <f>SUM($O$235:O402)</f>
        <v>3.9733438238875689E-4</v>
      </c>
      <c r="Q402" s="6">
        <f t="shared" si="94"/>
        <v>-7.0384513410717996E-6</v>
      </c>
      <c r="R402" s="4">
        <f>SUM($Q$54:Q402)*0.1+$O$8</f>
        <v>4.8109762212505253E-5</v>
      </c>
      <c r="S402" s="4">
        <f>SUM($R$235:R402)</f>
        <v>1.638641817209922E-2</v>
      </c>
      <c r="T402">
        <f t="shared" si="95"/>
        <v>4.9714969877196728E-5</v>
      </c>
      <c r="U402">
        <f t="shared" si="96"/>
        <v>1.6391234704021897E-2</v>
      </c>
      <c r="X402" s="1"/>
    </row>
    <row r="403" spans="1:24" x14ac:dyDescent="0.3">
      <c r="A403" s="8"/>
      <c r="B403">
        <f t="shared" si="81"/>
        <v>34.900000000000226</v>
      </c>
      <c r="C403">
        <f t="shared" si="82"/>
        <v>-1396.6998684018731</v>
      </c>
      <c r="D403">
        <f t="shared" si="83"/>
        <v>-725.74654049904279</v>
      </c>
      <c r="E403">
        <f t="shared" si="84"/>
        <v>29.169165961926041</v>
      </c>
      <c r="F403">
        <f t="shared" si="85"/>
        <v>36287.327024952137</v>
      </c>
      <c r="G403">
        <f t="shared" si="86"/>
        <v>-3469.2931706932804</v>
      </c>
      <c r="H403">
        <f t="shared" si="87"/>
        <v>21066.698552847294</v>
      </c>
      <c r="I403">
        <f t="shared" si="88"/>
        <v>21350.451588216052</v>
      </c>
      <c r="J403" s="43">
        <f t="shared" si="89"/>
        <v>726.33248673678577</v>
      </c>
      <c r="K403">
        <f t="shared" si="90"/>
        <v>27.184239260070338</v>
      </c>
      <c r="L403">
        <f t="shared" si="91"/>
        <v>2.3119881118477594E-2</v>
      </c>
      <c r="M403" s="43">
        <f t="shared" si="92"/>
        <v>27.184268754841618</v>
      </c>
      <c r="N403" s="6">
        <f t="shared" si="93"/>
        <v>1.1624319097911371E-6</v>
      </c>
      <c r="O403" s="4">
        <f>SUM($N$54:N403)*0.1+$O$30</f>
        <v>1.2647364838572347E-5</v>
      </c>
      <c r="P403" s="4">
        <f>SUM($O$235:O403)</f>
        <v>4.0998174722732924E-4</v>
      </c>
      <c r="Q403" s="6">
        <f t="shared" si="94"/>
        <v>-7.0586720196053153E-6</v>
      </c>
      <c r="R403" s="4">
        <f>SUM($Q$54:Q403)*0.1+$O$8</f>
        <v>4.7403895010544742E-5</v>
      </c>
      <c r="S403" s="4">
        <f>SUM($R$235:R403)</f>
        <v>1.6433822067109766E-2</v>
      </c>
      <c r="T403">
        <f t="shared" si="95"/>
        <v>4.9062053560065189E-5</v>
      </c>
      <c r="U403">
        <f t="shared" si="96"/>
        <v>1.6438935268638401E-2</v>
      </c>
      <c r="X403" s="1"/>
    </row>
    <row r="404" spans="1:24" x14ac:dyDescent="0.3">
      <c r="A404" s="8"/>
      <c r="B404">
        <f t="shared" si="81"/>
        <v>35.000000000000227</v>
      </c>
      <c r="C404">
        <f t="shared" si="82"/>
        <v>-1396.6998684018731</v>
      </c>
      <c r="D404">
        <f t="shared" si="83"/>
        <v>-725.74654049904279</v>
      </c>
      <c r="E404">
        <f t="shared" si="84"/>
        <v>29.169165961926041</v>
      </c>
      <c r="F404">
        <f t="shared" si="85"/>
        <v>36287.327024952137</v>
      </c>
      <c r="G404">
        <f t="shared" si="86"/>
        <v>-3466.3762540970883</v>
      </c>
      <c r="H404">
        <f t="shared" si="87"/>
        <v>21127.047431222214</v>
      </c>
      <c r="I404">
        <f t="shared" si="88"/>
        <v>21409.528194149476</v>
      </c>
      <c r="J404" s="43">
        <f t="shared" si="89"/>
        <v>726.33248673678577</v>
      </c>
      <c r="K404">
        <f t="shared" si="90"/>
        <v>27.259457930913513</v>
      </c>
      <c r="L404">
        <f t="shared" si="91"/>
        <v>2.3119881118477594E-2</v>
      </c>
      <c r="M404" s="43">
        <f t="shared" si="92"/>
        <v>27.259487344298176</v>
      </c>
      <c r="N404" s="6">
        <f t="shared" si="93"/>
        <v>1.1614545588545672E-6</v>
      </c>
      <c r="O404" s="4">
        <f>SUM($N$54:N404)*0.1+$O$30</f>
        <v>1.2763510294457805E-5</v>
      </c>
      <c r="P404" s="4">
        <f>SUM($O$235:O404)</f>
        <v>4.2274525752178702E-4</v>
      </c>
      <c r="Q404" s="6">
        <f t="shared" si="94"/>
        <v>-7.0788926981388318E-6</v>
      </c>
      <c r="R404" s="4">
        <f>SUM($Q$54:Q404)*0.1+$O$8</f>
        <v>4.669600574073085E-5</v>
      </c>
      <c r="S404" s="4">
        <f>SUM($R$235:R404)</f>
        <v>1.6480518072850496E-2</v>
      </c>
      <c r="T404">
        <f t="shared" si="95"/>
        <v>4.8408926317107039E-5</v>
      </c>
      <c r="U404">
        <f t="shared" si="96"/>
        <v>1.6485939145293151E-2</v>
      </c>
      <c r="X404" s="1"/>
    </row>
    <row r="405" spans="1:24" x14ac:dyDescent="0.3">
      <c r="A405" s="8"/>
      <c r="B405">
        <f t="shared" si="81"/>
        <v>35.100000000000229</v>
      </c>
      <c r="C405">
        <f t="shared" si="82"/>
        <v>-1396.6998684018731</v>
      </c>
      <c r="D405">
        <f t="shared" si="83"/>
        <v>-725.74654049904279</v>
      </c>
      <c r="E405">
        <f t="shared" si="84"/>
        <v>29.169165961926041</v>
      </c>
      <c r="F405">
        <f t="shared" si="85"/>
        <v>36287.327024952137</v>
      </c>
      <c r="G405">
        <f t="shared" si="86"/>
        <v>-3463.4593375008953</v>
      </c>
      <c r="H405">
        <f t="shared" si="87"/>
        <v>21187.396309597134</v>
      </c>
      <c r="I405">
        <f t="shared" si="88"/>
        <v>21468.612273792929</v>
      </c>
      <c r="J405" s="43">
        <f t="shared" si="89"/>
        <v>726.33248673678577</v>
      </c>
      <c r="K405">
        <f t="shared" si="90"/>
        <v>27.334686117579839</v>
      </c>
      <c r="L405">
        <f t="shared" si="91"/>
        <v>2.3119881118477594E-2</v>
      </c>
      <c r="M405" s="43">
        <f t="shared" si="92"/>
        <v>27.334715450015587</v>
      </c>
      <c r="N405" s="6">
        <f t="shared" si="93"/>
        <v>1.1604772079179969E-6</v>
      </c>
      <c r="O405" s="4">
        <f>SUM($N$54:N405)*0.1+$O$30</f>
        <v>1.2879558015249605E-5</v>
      </c>
      <c r="P405" s="4">
        <f>SUM($O$235:O405)</f>
        <v>4.3562481553703663E-4</v>
      </c>
      <c r="Q405" s="6">
        <f t="shared" si="94"/>
        <v>-7.0991133766723474E-6</v>
      </c>
      <c r="R405" s="4">
        <f>SUM($Q$54:Q405)*0.1+$O$8</f>
        <v>4.5986094403063603E-5</v>
      </c>
      <c r="S405" s="4">
        <f>SUM($R$235:R405)</f>
        <v>1.6526504167253559E-2</v>
      </c>
      <c r="T405">
        <f t="shared" si="95"/>
        <v>4.7755668701376782E-5</v>
      </c>
      <c r="U405">
        <f t="shared" si="96"/>
        <v>1.6532244523057387E-2</v>
      </c>
      <c r="X405" s="1"/>
    </row>
    <row r="406" spans="1:24" x14ac:dyDescent="0.3">
      <c r="A406" s="8"/>
      <c r="B406">
        <f t="shared" si="81"/>
        <v>35.20000000000023</v>
      </c>
      <c r="C406">
        <f t="shared" si="82"/>
        <v>-1396.6998684018731</v>
      </c>
      <c r="D406">
        <f t="shared" si="83"/>
        <v>-725.74654049904279</v>
      </c>
      <c r="E406">
        <f t="shared" si="84"/>
        <v>29.169165961926041</v>
      </c>
      <c r="F406">
        <f t="shared" si="85"/>
        <v>36287.327024952137</v>
      </c>
      <c r="G406">
        <f t="shared" si="86"/>
        <v>-3460.5424209047023</v>
      </c>
      <c r="H406">
        <f t="shared" si="87"/>
        <v>21247.745187972057</v>
      </c>
      <c r="I406">
        <f t="shared" si="88"/>
        <v>21527.703765610273</v>
      </c>
      <c r="J406" s="43">
        <f t="shared" si="89"/>
        <v>726.33248673678577</v>
      </c>
      <c r="K406">
        <f t="shared" si="90"/>
        <v>27.409923741719073</v>
      </c>
      <c r="L406">
        <f t="shared" si="91"/>
        <v>2.3119881118477594E-2</v>
      </c>
      <c r="M406" s="43">
        <f t="shared" si="92"/>
        <v>27.409952993640172</v>
      </c>
      <c r="N406" s="6">
        <f t="shared" si="93"/>
        <v>1.1594998569814266E-6</v>
      </c>
      <c r="O406" s="4">
        <f>SUM($N$54:N406)*0.1+$O$30</f>
        <v>1.2995508000947745E-5</v>
      </c>
      <c r="P406" s="4">
        <f>SUM($O$235:O406)</f>
        <v>4.4862032353798438E-4</v>
      </c>
      <c r="Q406" s="6">
        <f t="shared" si="94"/>
        <v>-7.1193340552058647E-6</v>
      </c>
      <c r="R406" s="4">
        <f>SUM($Q$54:Q406)*0.1+$O$8</f>
        <v>4.5274160997543002E-5</v>
      </c>
      <c r="S406" s="4">
        <f>SUM($R$235:R406)</f>
        <v>1.6571778328251102E-2</v>
      </c>
      <c r="T406">
        <f t="shared" si="95"/>
        <v>4.7102365994015006E-5</v>
      </c>
      <c r="U406">
        <f t="shared" si="96"/>
        <v>1.6577849593822001E-2</v>
      </c>
      <c r="X406" s="1"/>
    </row>
    <row r="407" spans="1:24" x14ac:dyDescent="0.3">
      <c r="A407" s="8"/>
      <c r="B407">
        <f t="shared" si="81"/>
        <v>35.300000000000232</v>
      </c>
      <c r="C407">
        <f t="shared" si="82"/>
        <v>-1396.6998684018731</v>
      </c>
      <c r="D407">
        <f t="shared" si="83"/>
        <v>-725.74654049904279</v>
      </c>
      <c r="E407">
        <f t="shared" si="84"/>
        <v>29.169165961926041</v>
      </c>
      <c r="F407">
        <f t="shared" si="85"/>
        <v>36287.327024952137</v>
      </c>
      <c r="G407">
        <f t="shared" si="86"/>
        <v>-3457.6255043085102</v>
      </c>
      <c r="H407">
        <f t="shared" si="87"/>
        <v>21308.094066346977</v>
      </c>
      <c r="I407">
        <f t="shared" si="88"/>
        <v>21586.802608731472</v>
      </c>
      <c r="J407" s="43">
        <f t="shared" si="89"/>
        <v>726.33248673678577</v>
      </c>
      <c r="K407">
        <f t="shared" si="90"/>
        <v>27.485170725829086</v>
      </c>
      <c r="L407">
        <f t="shared" si="91"/>
        <v>2.3119881118477594E-2</v>
      </c>
      <c r="M407" s="43">
        <f t="shared" si="92"/>
        <v>27.485199897666398</v>
      </c>
      <c r="N407" s="6">
        <f t="shared" si="93"/>
        <v>1.1585225060448564E-6</v>
      </c>
      <c r="O407" s="4">
        <f>SUM($N$54:N407)*0.1+$O$30</f>
        <v>1.3111360251552226E-5</v>
      </c>
      <c r="P407" s="4">
        <f>SUM($O$235:O407)</f>
        <v>4.617316837895366E-4</v>
      </c>
      <c r="Q407" s="6">
        <f t="shared" si="94"/>
        <v>-7.1395547337393804E-6</v>
      </c>
      <c r="R407" s="4">
        <f>SUM($Q$54:Q407)*0.1+$O$8</f>
        <v>4.4560205524169075E-5</v>
      </c>
      <c r="S407" s="4">
        <f>SUM($R$235:R407)</f>
        <v>1.6616338533775272E-2</v>
      </c>
      <c r="T407">
        <f t="shared" si="95"/>
        <v>4.6449108538293515E-5</v>
      </c>
      <c r="U407">
        <f t="shared" si="96"/>
        <v>1.6622752552355461E-2</v>
      </c>
      <c r="X407" s="1"/>
    </row>
    <row r="408" spans="1:24" x14ac:dyDescent="0.3">
      <c r="A408" s="8"/>
      <c r="B408">
        <f t="shared" si="81"/>
        <v>35.400000000000233</v>
      </c>
      <c r="C408">
        <f t="shared" si="82"/>
        <v>-1396.6998684018731</v>
      </c>
      <c r="D408">
        <f t="shared" si="83"/>
        <v>-725.74654049904279</v>
      </c>
      <c r="E408">
        <f t="shared" si="84"/>
        <v>29.169165961926041</v>
      </c>
      <c r="F408">
        <f t="shared" si="85"/>
        <v>36287.327024952137</v>
      </c>
      <c r="G408">
        <f t="shared" si="86"/>
        <v>-3454.7085877123172</v>
      </c>
      <c r="H408">
        <f t="shared" si="87"/>
        <v>21368.442944721897</v>
      </c>
      <c r="I408">
        <f t="shared" si="88"/>
        <v>21645.908742943742</v>
      </c>
      <c r="J408" s="43">
        <f t="shared" si="89"/>
        <v>726.33248673678577</v>
      </c>
      <c r="K408">
        <f t="shared" si="90"/>
        <v>27.560426993244572</v>
      </c>
      <c r="L408">
        <f t="shared" si="91"/>
        <v>2.3119881118477594E-2</v>
      </c>
      <c r="M408" s="43">
        <f t="shared" si="92"/>
        <v>27.560456085425599</v>
      </c>
      <c r="N408" s="6">
        <f t="shared" si="93"/>
        <v>1.1575451551082863E-6</v>
      </c>
      <c r="O408" s="4">
        <f>SUM($N$54:N408)*0.1+$O$30</f>
        <v>1.3227114767063055E-5</v>
      </c>
      <c r="P408" s="4">
        <f>SUM($O$235:O408)</f>
        <v>4.7495879855659969E-4</v>
      </c>
      <c r="Q408" s="6">
        <f t="shared" si="94"/>
        <v>-7.1597754122728969E-6</v>
      </c>
      <c r="R408" s="4">
        <f>SUM($Q$54:Q408)*0.1+$O$8</f>
        <v>4.3844227982941793E-5</v>
      </c>
      <c r="S408" s="4">
        <f>SUM($R$235:R408)</f>
        <v>1.6660182761758215E-2</v>
      </c>
      <c r="T408">
        <f t="shared" si="95"/>
        <v>4.5795992100632926E-5</v>
      </c>
      <c r="U408">
        <f t="shared" si="96"/>
        <v>1.6666951596363142E-2</v>
      </c>
      <c r="X408" s="1"/>
    </row>
    <row r="409" spans="1:24" x14ac:dyDescent="0.3">
      <c r="A409" s="8"/>
      <c r="B409">
        <f t="shared" si="81"/>
        <v>35.500000000000234</v>
      </c>
      <c r="C409">
        <f t="shared" si="82"/>
        <v>-1396.6998684018731</v>
      </c>
      <c r="D409">
        <f t="shared" si="83"/>
        <v>-725.74654049904279</v>
      </c>
      <c r="E409">
        <f t="shared" si="84"/>
        <v>29.169165961926041</v>
      </c>
      <c r="F409">
        <f t="shared" si="85"/>
        <v>36287.327024952137</v>
      </c>
      <c r="G409">
        <f t="shared" si="86"/>
        <v>-3451.7916711161242</v>
      </c>
      <c r="H409">
        <f t="shared" si="87"/>
        <v>21428.791823096824</v>
      </c>
      <c r="I409">
        <f t="shared" si="88"/>
        <v>21705.022108682773</v>
      </c>
      <c r="J409" s="43">
        <f t="shared" si="89"/>
        <v>726.33248673678577</v>
      </c>
      <c r="K409">
        <f t="shared" si="90"/>
        <v>27.6356924681259</v>
      </c>
      <c r="L409">
        <f t="shared" si="91"/>
        <v>2.3119881118477594E-2</v>
      </c>
      <c r="M409" s="43">
        <f t="shared" si="92"/>
        <v>27.635721481074807</v>
      </c>
      <c r="N409" s="6">
        <f t="shared" si="93"/>
        <v>1.156567804171716E-6</v>
      </c>
      <c r="O409" s="4">
        <f>SUM($N$54:N409)*0.1+$O$30</f>
        <v>1.3342771547480231E-5</v>
      </c>
      <c r="P409" s="4">
        <f>SUM($O$235:O409)</f>
        <v>4.8830157010407995E-4</v>
      </c>
      <c r="Q409" s="6">
        <f t="shared" si="94"/>
        <v>-7.179996090806415E-6</v>
      </c>
      <c r="R409" s="4">
        <f>SUM($Q$54:Q409)*0.1+$O$8</f>
        <v>4.3126228373861156E-5</v>
      </c>
      <c r="S409" s="4">
        <f>SUM($R$235:R409)</f>
        <v>1.6703308990132077E-2</v>
      </c>
      <c r="T409">
        <f t="shared" si="95"/>
        <v>4.5143118260956181E-5</v>
      </c>
      <c r="U409">
        <f t="shared" si="96"/>
        <v>1.6710444926547982E-2</v>
      </c>
      <c r="X409" s="1"/>
    </row>
    <row r="410" spans="1:24" x14ac:dyDescent="0.3">
      <c r="A410" s="8"/>
      <c r="B410">
        <f t="shared" si="81"/>
        <v>35.600000000000236</v>
      </c>
      <c r="C410">
        <f t="shared" si="82"/>
        <v>-1396.6998684018731</v>
      </c>
      <c r="D410">
        <f t="shared" si="83"/>
        <v>-725.74654049904279</v>
      </c>
      <c r="E410">
        <f t="shared" si="84"/>
        <v>29.169165961926041</v>
      </c>
      <c r="F410">
        <f t="shared" si="85"/>
        <v>36287.327024952137</v>
      </c>
      <c r="G410">
        <f t="shared" si="86"/>
        <v>-3448.8747545199321</v>
      </c>
      <c r="H410">
        <f t="shared" si="87"/>
        <v>21489.140701471744</v>
      </c>
      <c r="I410">
        <f t="shared" si="88"/>
        <v>21764.142647024128</v>
      </c>
      <c r="J410" s="43">
        <f t="shared" si="89"/>
        <v>726.33248673678577</v>
      </c>
      <c r="K410">
        <f t="shared" si="90"/>
        <v>27.710967075448142</v>
      </c>
      <c r="L410">
        <f t="shared" si="91"/>
        <v>2.3119881118477594E-2</v>
      </c>
      <c r="M410" s="43">
        <f t="shared" si="92"/>
        <v>27.710996009585795</v>
      </c>
      <c r="N410" s="6">
        <f t="shared" si="93"/>
        <v>1.1555904532351459E-6</v>
      </c>
      <c r="O410" s="4">
        <f>SUM($N$54:N410)*0.1+$O$30</f>
        <v>1.3458330592803748E-5</v>
      </c>
      <c r="P410" s="4">
        <f>SUM($O$235:O410)</f>
        <v>5.0175990069688367E-4</v>
      </c>
      <c r="Q410" s="6">
        <f t="shared" si="94"/>
        <v>-7.2002167693399307E-6</v>
      </c>
      <c r="R410" s="4">
        <f>SUM($Q$54:Q410)*0.1+$O$8</f>
        <v>4.2406206696927166E-5</v>
      </c>
      <c r="S410" s="4">
        <f>SUM($R$235:R410)</f>
        <v>1.6745715196829006E-2</v>
      </c>
      <c r="T410">
        <f t="shared" si="95"/>
        <v>4.4490594834950314E-5</v>
      </c>
      <c r="U410">
        <f t="shared" si="96"/>
        <v>1.6753230746672634E-2</v>
      </c>
      <c r="X410" s="1"/>
    </row>
    <row r="411" spans="1:24" x14ac:dyDescent="0.3">
      <c r="A411" s="8"/>
      <c r="B411">
        <f t="shared" si="81"/>
        <v>35.700000000000237</v>
      </c>
      <c r="C411">
        <f t="shared" si="82"/>
        <v>-1396.6998684018731</v>
      </c>
      <c r="D411">
        <f t="shared" si="83"/>
        <v>-725.74654049904279</v>
      </c>
      <c r="E411">
        <f t="shared" si="84"/>
        <v>29.169165961926041</v>
      </c>
      <c r="F411">
        <f t="shared" si="85"/>
        <v>36287.327024952137</v>
      </c>
      <c r="G411">
        <f t="shared" si="86"/>
        <v>-3445.9578379237391</v>
      </c>
      <c r="H411">
        <f t="shared" si="87"/>
        <v>21549.489579846664</v>
      </c>
      <c r="I411">
        <f t="shared" si="88"/>
        <v>21823.270299674794</v>
      </c>
      <c r="J411" s="43">
        <f t="shared" si="89"/>
        <v>726.33248673678577</v>
      </c>
      <c r="K411">
        <f t="shared" si="90"/>
        <v>27.786250740990337</v>
      </c>
      <c r="L411">
        <f t="shared" si="91"/>
        <v>2.3119881118477594E-2</v>
      </c>
      <c r="M411" s="43">
        <f t="shared" si="92"/>
        <v>27.786279596734335</v>
      </c>
      <c r="N411" s="6">
        <f t="shared" si="93"/>
        <v>1.1546131022985755E-6</v>
      </c>
      <c r="O411" s="4">
        <f>SUM($N$54:N411)*0.1+$O$30</f>
        <v>1.3573791903033606E-5</v>
      </c>
      <c r="P411" s="4">
        <f>SUM($O$235:O411)</f>
        <v>5.1533369259991729E-4</v>
      </c>
      <c r="Q411" s="6">
        <f t="shared" si="94"/>
        <v>-7.2204374478734472E-6</v>
      </c>
      <c r="R411" s="4">
        <f>SUM($Q$54:Q411)*0.1+$O$8</f>
        <v>4.1684162952139794E-5</v>
      </c>
      <c r="S411" s="4">
        <f>SUM($R$235:R411)</f>
        <v>1.6787399359781144E-2</v>
      </c>
      <c r="T411">
        <f t="shared" si="95"/>
        <v>4.3838536331034186E-5</v>
      </c>
      <c r="U411">
        <f t="shared" si="96"/>
        <v>1.6795307263623046E-2</v>
      </c>
      <c r="X411" s="1"/>
    </row>
    <row r="412" spans="1:24" x14ac:dyDescent="0.3">
      <c r="A412" s="8"/>
      <c r="B412">
        <f t="shared" si="81"/>
        <v>35.800000000000239</v>
      </c>
      <c r="C412">
        <f t="shared" si="82"/>
        <v>-1396.6998684018731</v>
      </c>
      <c r="D412">
        <f t="shared" si="83"/>
        <v>-725.74654049904279</v>
      </c>
      <c r="E412">
        <f t="shared" si="84"/>
        <v>29.169165961926041</v>
      </c>
      <c r="F412">
        <f t="shared" si="85"/>
        <v>36287.327024952137</v>
      </c>
      <c r="G412">
        <f t="shared" si="86"/>
        <v>-3443.040921327547</v>
      </c>
      <c r="H412">
        <f t="shared" si="87"/>
        <v>21609.838458221584</v>
      </c>
      <c r="I412">
        <f t="shared" si="88"/>
        <v>21882.405008964819</v>
      </c>
      <c r="J412" s="43">
        <f t="shared" si="89"/>
        <v>726.33248673678577</v>
      </c>
      <c r="K412">
        <f t="shared" si="90"/>
        <v>27.861543391324812</v>
      </c>
      <c r="L412">
        <f t="shared" si="91"/>
        <v>2.3119881118477594E-2</v>
      </c>
      <c r="M412" s="43">
        <f t="shared" si="92"/>
        <v>27.861572169089527</v>
      </c>
      <c r="N412" s="6">
        <f t="shared" si="93"/>
        <v>1.1536357513620056E-6</v>
      </c>
      <c r="O412" s="4">
        <f>SUM($N$54:N412)*0.1+$O$30</f>
        <v>1.3689155478169805E-5</v>
      </c>
      <c r="P412" s="4">
        <f>SUM($O$235:O412)</f>
        <v>5.2902284807808712E-4</v>
      </c>
      <c r="Q412" s="6">
        <f t="shared" si="94"/>
        <v>-7.2406581264069628E-6</v>
      </c>
      <c r="R412" s="4">
        <f>SUM($Q$54:Q412)*0.1+$O$8</f>
        <v>4.0960097139499096E-5</v>
      </c>
      <c r="S412" s="4">
        <f>SUM($R$235:R412)</f>
        <v>1.6828359456920641E-2</v>
      </c>
      <c r="T412">
        <f t="shared" si="95"/>
        <v>4.3187064445070914E-5</v>
      </c>
      <c r="U412">
        <f t="shared" si="96"/>
        <v>1.6836672687473585E-2</v>
      </c>
      <c r="X412" s="1"/>
    </row>
    <row r="413" spans="1:24" x14ac:dyDescent="0.3">
      <c r="A413" s="8"/>
      <c r="B413">
        <f t="shared" si="81"/>
        <v>35.90000000000024</v>
      </c>
      <c r="C413">
        <f t="shared" si="82"/>
        <v>-1396.6998684018731</v>
      </c>
      <c r="D413">
        <f t="shared" si="83"/>
        <v>-725.74654049904279</v>
      </c>
      <c r="E413">
        <f t="shared" si="84"/>
        <v>29.169165961926041</v>
      </c>
      <c r="F413">
        <f t="shared" si="85"/>
        <v>36287.327024952137</v>
      </c>
      <c r="G413">
        <f t="shared" si="86"/>
        <v>-3440.124004731354</v>
      </c>
      <c r="H413">
        <f t="shared" si="87"/>
        <v>21670.187336596508</v>
      </c>
      <c r="I413">
        <f t="shared" si="88"/>
        <v>21941.546717839115</v>
      </c>
      <c r="J413" s="43">
        <f t="shared" si="89"/>
        <v>726.33248673678577</v>
      </c>
      <c r="K413">
        <f t="shared" si="90"/>
        <v>27.93684495380678</v>
      </c>
      <c r="L413">
        <f t="shared" si="91"/>
        <v>2.3119881118477594E-2</v>
      </c>
      <c r="M413" s="43">
        <f t="shared" si="92"/>
        <v>27.936873654003382</v>
      </c>
      <c r="N413" s="6">
        <f t="shared" si="93"/>
        <v>1.1526584004254353E-6</v>
      </c>
      <c r="O413" s="4">
        <f>SUM($N$54:N413)*0.1+$O$30</f>
        <v>1.3804421318212352E-5</v>
      </c>
      <c r="P413" s="4">
        <f>SUM($O$235:O413)</f>
        <v>5.428272693962995E-4</v>
      </c>
      <c r="Q413" s="6">
        <f t="shared" si="94"/>
        <v>-7.2608788049404802E-6</v>
      </c>
      <c r="R413" s="4">
        <f>SUM($Q$54:Q413)*0.1+$O$8</f>
        <v>4.0234009259005043E-5</v>
      </c>
      <c r="S413" s="4">
        <f>SUM($R$235:R413)</f>
        <v>1.6868593466179645E-2</v>
      </c>
      <c r="T413">
        <f t="shared" si="95"/>
        <v>4.2536308596120785E-5</v>
      </c>
      <c r="U413">
        <f t="shared" si="96"/>
        <v>1.6877325231553691E-2</v>
      </c>
      <c r="X413" s="1"/>
    </row>
    <row r="414" spans="1:24" x14ac:dyDescent="0.3">
      <c r="A414" s="8"/>
      <c r="B414">
        <f t="shared" si="81"/>
        <v>36.000000000000242</v>
      </c>
      <c r="C414">
        <f t="shared" si="82"/>
        <v>-1396.6998684018731</v>
      </c>
      <c r="D414">
        <f t="shared" si="83"/>
        <v>-725.74654049904279</v>
      </c>
      <c r="E414">
        <f t="shared" si="84"/>
        <v>29.169165961926041</v>
      </c>
      <c r="F414">
        <f t="shared" si="85"/>
        <v>36287.327024952137</v>
      </c>
      <c r="G414">
        <f t="shared" si="86"/>
        <v>-3437.207088135161</v>
      </c>
      <c r="H414">
        <f t="shared" si="87"/>
        <v>21730.536214971427</v>
      </c>
      <c r="I414">
        <f t="shared" si="88"/>
        <v>22000.695369849363</v>
      </c>
      <c r="J414" s="43">
        <f t="shared" si="89"/>
        <v>726.33248673678577</v>
      </c>
      <c r="K414">
        <f t="shared" si="90"/>
        <v>28.012155356564008</v>
      </c>
      <c r="L414">
        <f t="shared" si="91"/>
        <v>2.3119881118477594E-2</v>
      </c>
      <c r="M414" s="43">
        <f t="shared" si="92"/>
        <v>28.012183979600493</v>
      </c>
      <c r="N414" s="6">
        <f t="shared" si="93"/>
        <v>1.151681049488865E-6</v>
      </c>
      <c r="O414" s="4">
        <f>SUM($N$54:N414)*0.1+$O$30</f>
        <v>1.3919589423161233E-5</v>
      </c>
      <c r="P414" s="4">
        <f>SUM($O$235:O414)</f>
        <v>5.5674685881946075E-4</v>
      </c>
      <c r="Q414" s="6">
        <f t="shared" si="94"/>
        <v>-7.2810994834739958E-6</v>
      </c>
      <c r="R414" s="4">
        <f>SUM($Q$54:Q414)*0.1+$O$8</f>
        <v>3.9505899310657636E-5</v>
      </c>
      <c r="S414" s="4">
        <f>SUM($R$235:R414)</f>
        <v>1.6908099365490301E-2</v>
      </c>
      <c r="T414">
        <f t="shared" si="95"/>
        <v>4.1886406506803627E-5</v>
      </c>
      <c r="U414">
        <f t="shared" si="96"/>
        <v>1.6917263112516127E-2</v>
      </c>
      <c r="X414" s="1"/>
    </row>
    <row r="415" spans="1:24" x14ac:dyDescent="0.3">
      <c r="A415" s="8"/>
      <c r="B415">
        <f t="shared" si="81"/>
        <v>36.100000000000243</v>
      </c>
      <c r="C415">
        <f t="shared" si="82"/>
        <v>-1396.6998684018731</v>
      </c>
      <c r="D415">
        <f t="shared" si="83"/>
        <v>-725.74654049904279</v>
      </c>
      <c r="E415">
        <f t="shared" si="84"/>
        <v>29.169165961926041</v>
      </c>
      <c r="F415">
        <f t="shared" si="85"/>
        <v>36287.327024952137</v>
      </c>
      <c r="G415">
        <f t="shared" si="86"/>
        <v>-3434.2901715389689</v>
      </c>
      <c r="H415">
        <f t="shared" si="87"/>
        <v>21790.885093346347</v>
      </c>
      <c r="I415">
        <f t="shared" si="88"/>
        <v>22059.85090914608</v>
      </c>
      <c r="J415" s="43">
        <f t="shared" si="89"/>
        <v>726.33248673678577</v>
      </c>
      <c r="K415">
        <f t="shared" si="90"/>
        <v>28.087474528486723</v>
      </c>
      <c r="L415">
        <f t="shared" si="91"/>
        <v>2.3119881118477594E-2</v>
      </c>
      <c r="M415" s="43">
        <f t="shared" si="92"/>
        <v>28.087503074767955</v>
      </c>
      <c r="N415" s="6">
        <f t="shared" si="93"/>
        <v>1.1507036985522948E-6</v>
      </c>
      <c r="O415" s="4">
        <f>SUM($N$54:N415)*0.1+$O$30</f>
        <v>1.4034659793016461E-5</v>
      </c>
      <c r="P415" s="4">
        <f>SUM($O$235:O415)</f>
        <v>5.707815186124772E-4</v>
      </c>
      <c r="Q415" s="6">
        <f t="shared" si="94"/>
        <v>-7.3013201620075123E-6</v>
      </c>
      <c r="R415" s="4">
        <f>SUM($Q$54:Q415)*0.1+$O$8</f>
        <v>3.8775767294456901E-5</v>
      </c>
      <c r="S415" s="4">
        <f>SUM($R$235:R415)</f>
        <v>1.6946875132784759E-2</v>
      </c>
      <c r="T415">
        <f t="shared" si="95"/>
        <v>4.1237504832125652E-5</v>
      </c>
      <c r="U415">
        <f t="shared" si="96"/>
        <v>1.6956484550406905E-2</v>
      </c>
      <c r="X415" s="1"/>
    </row>
    <row r="416" spans="1:24" x14ac:dyDescent="0.3">
      <c r="A416" s="8"/>
      <c r="B416">
        <f t="shared" si="81"/>
        <v>36.200000000000244</v>
      </c>
      <c r="C416">
        <f t="shared" si="82"/>
        <v>-1396.6998684018731</v>
      </c>
      <c r="D416">
        <f t="shared" si="83"/>
        <v>-725.74654049904279</v>
      </c>
      <c r="E416">
        <f t="shared" si="84"/>
        <v>29.169165961926041</v>
      </c>
      <c r="F416">
        <f t="shared" si="85"/>
        <v>36287.327024952137</v>
      </c>
      <c r="G416">
        <f t="shared" si="86"/>
        <v>-3431.3732549427759</v>
      </c>
      <c r="H416">
        <f t="shared" si="87"/>
        <v>21851.233971721267</v>
      </c>
      <c r="I416">
        <f t="shared" si="88"/>
        <v>22119.013280470768</v>
      </c>
      <c r="J416" s="43">
        <f t="shared" si="89"/>
        <v>726.33248673678577</v>
      </c>
      <c r="K416">
        <f t="shared" si="90"/>
        <v>28.162802399217622</v>
      </c>
      <c r="L416">
        <f t="shared" si="91"/>
        <v>2.3119881118477594E-2</v>
      </c>
      <c r="M416" s="43">
        <f t="shared" si="92"/>
        <v>28.16283086914536</v>
      </c>
      <c r="N416" s="6">
        <f t="shared" si="93"/>
        <v>1.1497263476157245E-6</v>
      </c>
      <c r="O416" s="4">
        <f>SUM($N$54:N416)*0.1+$O$30</f>
        <v>1.4149632427778037E-5</v>
      </c>
      <c r="P416" s="4">
        <f>SUM($O$235:O416)</f>
        <v>5.849311510402553E-4</v>
      </c>
      <c r="Q416" s="6">
        <f t="shared" si="94"/>
        <v>-7.3215408405410279E-6</v>
      </c>
      <c r="R416" s="4">
        <f>SUM($Q$54:Q416)*0.1+$O$8</f>
        <v>3.8043613210402786E-5</v>
      </c>
      <c r="S416" s="4">
        <f>SUM($R$235:R416)</f>
        <v>1.6984918745995163E-2</v>
      </c>
      <c r="T416">
        <f t="shared" si="95"/>
        <v>4.0589759840924915E-5</v>
      </c>
      <c r="U416">
        <f t="shared" si="96"/>
        <v>1.6994987768736852E-2</v>
      </c>
      <c r="X416" s="1"/>
    </row>
    <row r="417" spans="1:24" x14ac:dyDescent="0.3">
      <c r="A417" s="8"/>
      <c r="B417">
        <f t="shared" si="81"/>
        <v>36.300000000000246</v>
      </c>
      <c r="C417">
        <f t="shared" si="82"/>
        <v>-1396.6998684018731</v>
      </c>
      <c r="D417">
        <f t="shared" si="83"/>
        <v>-725.74654049904279</v>
      </c>
      <c r="E417">
        <f t="shared" si="84"/>
        <v>29.169165961926041</v>
      </c>
      <c r="F417">
        <f t="shared" si="85"/>
        <v>36287.327024952137</v>
      </c>
      <c r="G417">
        <f t="shared" si="86"/>
        <v>-3428.4563383465829</v>
      </c>
      <c r="H417">
        <f t="shared" si="87"/>
        <v>21911.582850096191</v>
      </c>
      <c r="I417">
        <f t="shared" si="88"/>
        <v>22178.182429148208</v>
      </c>
      <c r="J417" s="43">
        <f t="shared" si="89"/>
        <v>726.33248673678577</v>
      </c>
      <c r="K417">
        <f t="shared" si="90"/>
        <v>28.238138899142051</v>
      </c>
      <c r="L417">
        <f t="shared" si="91"/>
        <v>2.3119881118477594E-2</v>
      </c>
      <c r="M417" s="43">
        <f t="shared" si="92"/>
        <v>28.238167293114973</v>
      </c>
      <c r="N417" s="6">
        <f t="shared" si="93"/>
        <v>1.1487489966791542E-6</v>
      </c>
      <c r="O417" s="4">
        <f>SUM($N$54:N417)*0.1+$O$30</f>
        <v>1.4264507327445947E-5</v>
      </c>
      <c r="P417" s="4">
        <f>SUM($O$235:O417)</f>
        <v>5.9919565836770124E-4</v>
      </c>
      <c r="Q417" s="6">
        <f t="shared" si="94"/>
        <v>-7.3417615190745453E-6</v>
      </c>
      <c r="R417" s="4">
        <f>SUM($Q$54:Q417)*0.1+$O$8</f>
        <v>3.7309437058495343E-5</v>
      </c>
      <c r="S417" s="4">
        <f>SUM($R$235:R417)</f>
        <v>1.7022228183053659E-2</v>
      </c>
      <c r="T417">
        <f t="shared" si="95"/>
        <v>3.994333815439797E-5</v>
      </c>
      <c r="U417">
        <f t="shared" si="96"/>
        <v>1.7032770994554965E-2</v>
      </c>
      <c r="X417" s="1"/>
    </row>
    <row r="418" spans="1:24" x14ac:dyDescent="0.3">
      <c r="A418" s="8"/>
      <c r="B418">
        <f t="shared" si="81"/>
        <v>36.400000000000247</v>
      </c>
      <c r="C418">
        <f t="shared" si="82"/>
        <v>-1396.6998684018731</v>
      </c>
      <c r="D418">
        <f t="shared" si="83"/>
        <v>-725.74654049904279</v>
      </c>
      <c r="E418">
        <f t="shared" si="84"/>
        <v>29.169165961926041</v>
      </c>
      <c r="F418">
        <f t="shared" si="85"/>
        <v>36287.327024952137</v>
      </c>
      <c r="G418">
        <f t="shared" si="86"/>
        <v>-3425.5394217503908</v>
      </c>
      <c r="H418">
        <f t="shared" si="87"/>
        <v>21971.931728471111</v>
      </c>
      <c r="I418">
        <f t="shared" si="88"/>
        <v>22237.358301078875</v>
      </c>
      <c r="J418" s="43">
        <f t="shared" si="89"/>
        <v>726.33248673678577</v>
      </c>
      <c r="K418">
        <f t="shared" si="90"/>
        <v>28.31348395937836</v>
      </c>
      <c r="L418">
        <f t="shared" si="91"/>
        <v>2.3119881118477594E-2</v>
      </c>
      <c r="M418" s="43">
        <f t="shared" si="92"/>
        <v>28.313512277792107</v>
      </c>
      <c r="N418" s="6">
        <f t="shared" si="93"/>
        <v>1.1477716457425843E-6</v>
      </c>
      <c r="O418" s="4">
        <f>SUM($N$54:N418)*0.1+$O$30</f>
        <v>1.4379284492020212E-5</v>
      </c>
      <c r="P418" s="4">
        <f>SUM($O$235:O418)</f>
        <v>6.1357494285972148E-4</v>
      </c>
      <c r="Q418" s="6">
        <f t="shared" si="94"/>
        <v>-7.3619821976080609E-6</v>
      </c>
      <c r="R418" s="4">
        <f>SUM($Q$54:Q418)*0.1+$O$8</f>
        <v>3.6573238838734547E-5</v>
      </c>
      <c r="S418" s="4">
        <f>SUM($R$235:R418)</f>
        <v>1.7058801421892394E-2</v>
      </c>
      <c r="T418">
        <f t="shared" si="95"/>
        <v>3.9298417546481103E-5</v>
      </c>
      <c r="U418">
        <f t="shared" si="96"/>
        <v>1.7069832458523525E-2</v>
      </c>
      <c r="X418" s="1"/>
    </row>
    <row r="419" spans="1:24" x14ac:dyDescent="0.3">
      <c r="A419" s="8"/>
      <c r="B419">
        <f t="shared" si="81"/>
        <v>36.500000000000249</v>
      </c>
      <c r="C419">
        <f t="shared" si="82"/>
        <v>-1396.6998684018731</v>
      </c>
      <c r="D419">
        <f t="shared" si="83"/>
        <v>-725.74654049904279</v>
      </c>
      <c r="E419">
        <f t="shared" si="84"/>
        <v>29.169165961926041</v>
      </c>
      <c r="F419">
        <f t="shared" si="85"/>
        <v>36287.327024952137</v>
      </c>
      <c r="G419">
        <f t="shared" si="86"/>
        <v>-3422.6225051541978</v>
      </c>
      <c r="H419">
        <f t="shared" si="87"/>
        <v>22032.28060684603</v>
      </c>
      <c r="I419">
        <f t="shared" si="88"/>
        <v>22296.540842731451</v>
      </c>
      <c r="J419" s="43">
        <f t="shared" si="89"/>
        <v>726.33248673678577</v>
      </c>
      <c r="K419">
        <f t="shared" si="90"/>
        <v>28.388837511768354</v>
      </c>
      <c r="L419">
        <f t="shared" si="91"/>
        <v>2.3119881118477594E-2</v>
      </c>
      <c r="M419" s="43">
        <f t="shared" si="92"/>
        <v>28.388865755015555</v>
      </c>
      <c r="N419" s="6">
        <f t="shared" si="93"/>
        <v>1.1467942948060139E-6</v>
      </c>
      <c r="O419" s="4">
        <f>SUM($N$54:N419)*0.1+$O$30</f>
        <v>1.449396392150081E-5</v>
      </c>
      <c r="P419" s="4">
        <f>SUM($O$235:O419)</f>
        <v>6.2806890678122234E-4</v>
      </c>
      <c r="Q419" s="6">
        <f t="shared" si="94"/>
        <v>-7.3822028761415774E-6</v>
      </c>
      <c r="R419" s="4">
        <f>SUM($Q$54:Q419)*0.1+$O$8</f>
        <v>3.5835018551120396E-5</v>
      </c>
      <c r="S419" s="4">
        <f>SUM($R$235:R419)</f>
        <v>1.7094636440443515E-2</v>
      </c>
      <c r="T419">
        <f t="shared" si="95"/>
        <v>3.865518781117109E-5</v>
      </c>
      <c r="U419">
        <f t="shared" si="96"/>
        <v>1.7106170394995037E-2</v>
      </c>
      <c r="X419" s="1"/>
    </row>
    <row r="420" spans="1:24" x14ac:dyDescent="0.3">
      <c r="A420" s="8"/>
      <c r="B420">
        <f t="shared" si="81"/>
        <v>36.60000000000025</v>
      </c>
      <c r="C420">
        <f t="shared" si="82"/>
        <v>-1396.6998684018731</v>
      </c>
      <c r="D420">
        <f t="shared" si="83"/>
        <v>-725.74654049904279</v>
      </c>
      <c r="E420">
        <f t="shared" si="84"/>
        <v>29.169165961926041</v>
      </c>
      <c r="F420">
        <f t="shared" si="85"/>
        <v>36287.327024952137</v>
      </c>
      <c r="G420">
        <f t="shared" si="86"/>
        <v>-3419.7055885580048</v>
      </c>
      <c r="H420">
        <f t="shared" si="87"/>
        <v>22092.629485220954</v>
      </c>
      <c r="I420">
        <f t="shared" si="88"/>
        <v>22355.730001135482</v>
      </c>
      <c r="J420" s="43">
        <f t="shared" si="89"/>
        <v>726.33248673678577</v>
      </c>
      <c r="K420">
        <f t="shared" si="90"/>
        <v>28.464199488867962</v>
      </c>
      <c r="L420">
        <f t="shared" si="91"/>
        <v>2.3119881118477594E-2</v>
      </c>
      <c r="M420" s="43">
        <f t="shared" si="92"/>
        <v>28.464227657338252</v>
      </c>
      <c r="N420" s="6">
        <f t="shared" si="93"/>
        <v>1.1458169438694436E-6</v>
      </c>
      <c r="O420" s="4">
        <f>SUM($N$54:N420)*0.1+$O$30</f>
        <v>1.4608545615887757E-5</v>
      </c>
      <c r="P420" s="4">
        <f>SUM($O$235:O420)</f>
        <v>6.4267745239711014E-4</v>
      </c>
      <c r="Q420" s="6">
        <f t="shared" si="94"/>
        <v>-7.4024235546750947E-6</v>
      </c>
      <c r="R420" s="4">
        <f>SUM($Q$54:Q420)*0.1+$O$8</f>
        <v>3.5094776195652863E-5</v>
      </c>
      <c r="S420" s="4">
        <f>SUM($R$235:R420)</f>
        <v>1.7129731216639167E-2</v>
      </c>
      <c r="T420">
        <f t="shared" si="95"/>
        <v>3.80138517021682E-5</v>
      </c>
      <c r="U420">
        <f t="shared" si="96"/>
        <v>1.7141783042091099E-2</v>
      </c>
      <c r="X420" s="1"/>
    </row>
    <row r="421" spans="1:24" x14ac:dyDescent="0.3">
      <c r="A421" s="8"/>
      <c r="B421">
        <f t="shared" si="81"/>
        <v>36.700000000000252</v>
      </c>
      <c r="C421">
        <f t="shared" si="82"/>
        <v>-1396.6998684018731</v>
      </c>
      <c r="D421">
        <f t="shared" si="83"/>
        <v>-725.74654049904279</v>
      </c>
      <c r="E421">
        <f t="shared" si="84"/>
        <v>29.169165961926041</v>
      </c>
      <c r="F421">
        <f t="shared" si="85"/>
        <v>36287.327024952137</v>
      </c>
      <c r="G421">
        <f t="shared" si="86"/>
        <v>-3416.7886719618127</v>
      </c>
      <c r="H421">
        <f t="shared" si="87"/>
        <v>22152.978363595874</v>
      </c>
      <c r="I421">
        <f t="shared" si="88"/>
        <v>22414.925723874116</v>
      </c>
      <c r="J421" s="43">
        <f t="shared" si="89"/>
        <v>726.33248673678577</v>
      </c>
      <c r="K421">
        <f t="shared" si="90"/>
        <v>28.53956982393797</v>
      </c>
      <c r="L421">
        <f t="shared" si="91"/>
        <v>2.3119881118477594E-2</v>
      </c>
      <c r="M421" s="43">
        <f t="shared" si="92"/>
        <v>28.539597918018039</v>
      </c>
      <c r="N421" s="6">
        <f t="shared" si="93"/>
        <v>1.1448395929328735E-6</v>
      </c>
      <c r="O421" s="4">
        <f>SUM($N$54:N421)*0.1+$O$30</f>
        <v>1.472302957518105E-5</v>
      </c>
      <c r="P421" s="4">
        <f>SUM($O$235:O421)</f>
        <v>6.5740048197229122E-4</v>
      </c>
      <c r="Q421" s="6">
        <f t="shared" si="94"/>
        <v>-7.4226442332086104E-6</v>
      </c>
      <c r="R421" s="4">
        <f>SUM($Q$54:Q421)*0.1+$O$8</f>
        <v>3.4352511772332004E-5</v>
      </c>
      <c r="S421" s="4">
        <f>SUM($R$235:R421)</f>
        <v>1.7164083728411498E-2</v>
      </c>
      <c r="T421">
        <f t="shared" si="95"/>
        <v>3.7374625950501025E-5</v>
      </c>
      <c r="U421">
        <f t="shared" si="96"/>
        <v>1.7176668641783185E-2</v>
      </c>
      <c r="X421" s="1"/>
    </row>
    <row r="422" spans="1:24" x14ac:dyDescent="0.3">
      <c r="A422" s="8"/>
      <c r="B422">
        <f t="shared" si="81"/>
        <v>36.800000000000253</v>
      </c>
      <c r="C422">
        <f t="shared" si="82"/>
        <v>-1396.6998684018731</v>
      </c>
      <c r="D422">
        <f t="shared" si="83"/>
        <v>-725.74654049904279</v>
      </c>
      <c r="E422">
        <f t="shared" si="84"/>
        <v>29.169165961926041</v>
      </c>
      <c r="F422">
        <f t="shared" si="85"/>
        <v>36287.327024952137</v>
      </c>
      <c r="G422">
        <f t="shared" si="86"/>
        <v>-3413.8717553656206</v>
      </c>
      <c r="H422">
        <f t="shared" si="87"/>
        <v>22213.327241970794</v>
      </c>
      <c r="I422">
        <f t="shared" si="88"/>
        <v>22474.127959076963</v>
      </c>
      <c r="J422" s="43">
        <f t="shared" si="89"/>
        <v>726.33248673678577</v>
      </c>
      <c r="K422">
        <f t="shared" si="90"/>
        <v>28.614948450934946</v>
      </c>
      <c r="L422">
        <f t="shared" si="91"/>
        <v>2.3119881118477594E-2</v>
      </c>
      <c r="M422" s="43">
        <f t="shared" si="92"/>
        <v>28.614976471008553</v>
      </c>
      <c r="N422" s="6">
        <f t="shared" si="93"/>
        <v>1.1438622419963036E-6</v>
      </c>
      <c r="O422" s="4">
        <f>SUM($N$54:N422)*0.1+$O$30</f>
        <v>1.4837415799380678E-5</v>
      </c>
      <c r="P422" s="4">
        <f>SUM($O$235:O422)</f>
        <v>6.722378977716719E-4</v>
      </c>
      <c r="Q422" s="6">
        <f t="shared" si="94"/>
        <v>-7.442864911742126E-6</v>
      </c>
      <c r="R422" s="4">
        <f>SUM($Q$54:Q422)*0.1+$O$8</f>
        <v>3.360822528115779E-5</v>
      </c>
      <c r="S422" s="4">
        <f>SUM($R$235:R422)</f>
        <v>1.7197691953692657E-2</v>
      </c>
      <c r="T422">
        <f t="shared" si="95"/>
        <v>3.6737742366029581E-5</v>
      </c>
      <c r="U422">
        <f t="shared" si="96"/>
        <v>1.7210825439975434E-2</v>
      </c>
      <c r="X422" s="1"/>
    </row>
    <row r="423" spans="1:24" x14ac:dyDescent="0.3">
      <c r="A423" s="8"/>
      <c r="B423">
        <f t="shared" si="81"/>
        <v>36.900000000000254</v>
      </c>
      <c r="C423">
        <f t="shared" si="82"/>
        <v>-1396.6998684018731</v>
      </c>
      <c r="D423">
        <f t="shared" si="83"/>
        <v>-725.74654049904279</v>
      </c>
      <c r="E423">
        <f t="shared" si="84"/>
        <v>29.169165961926041</v>
      </c>
      <c r="F423">
        <f t="shared" si="85"/>
        <v>36287.327024952137</v>
      </c>
      <c r="G423">
        <f t="shared" si="86"/>
        <v>-3410.9548387694276</v>
      </c>
      <c r="H423">
        <f t="shared" si="87"/>
        <v>22273.676120345714</v>
      </c>
      <c r="I423">
        <f t="shared" si="88"/>
        <v>22533.336655413095</v>
      </c>
      <c r="J423" s="43">
        <f t="shared" si="89"/>
        <v>726.33248673678577</v>
      </c>
      <c r="K423">
        <f t="shared" si="90"/>
        <v>28.690335304502327</v>
      </c>
      <c r="L423">
        <f t="shared" si="91"/>
        <v>2.3119881118477594E-2</v>
      </c>
      <c r="M423" s="43">
        <f t="shared" si="92"/>
        <v>28.690363250950334</v>
      </c>
      <c r="N423" s="6">
        <f t="shared" si="93"/>
        <v>1.1428848910597332E-6</v>
      </c>
      <c r="O423" s="4">
        <f>SUM($N$54:N423)*0.1+$O$30</f>
        <v>1.4951704288486647E-5</v>
      </c>
      <c r="P423" s="4">
        <f>SUM($O$235:O423)</f>
        <v>6.8718960206015851E-4</v>
      </c>
      <c r="Q423" s="6">
        <f t="shared" si="94"/>
        <v>-7.4630855902756425E-6</v>
      </c>
      <c r="R423" s="4">
        <f>SUM($Q$54:Q423)*0.1+$O$8</f>
        <v>3.2861916722130223E-5</v>
      </c>
      <c r="S423" s="4">
        <f>SUM($R$235:R423)</f>
        <v>1.7230553870414788E-2</v>
      </c>
      <c r="T423">
        <f t="shared" si="95"/>
        <v>3.6103449028902653E-5</v>
      </c>
      <c r="U423">
        <f t="shared" si="96"/>
        <v>1.7244251686589523E-2</v>
      </c>
      <c r="X423" s="1"/>
    </row>
    <row r="424" spans="1:24" x14ac:dyDescent="0.3">
      <c r="A424" s="8"/>
      <c r="B424">
        <f t="shared" si="81"/>
        <v>37.000000000000256</v>
      </c>
      <c r="C424">
        <f t="shared" si="82"/>
        <v>-1396.6998684018731</v>
      </c>
      <c r="D424">
        <f t="shared" si="83"/>
        <v>-725.74654049904279</v>
      </c>
      <c r="E424">
        <f t="shared" si="84"/>
        <v>29.169165961926041</v>
      </c>
      <c r="F424">
        <f t="shared" si="85"/>
        <v>36287.327024952137</v>
      </c>
      <c r="G424">
        <f t="shared" si="86"/>
        <v>-3408.0379221732355</v>
      </c>
      <c r="H424">
        <f t="shared" si="87"/>
        <v>22334.024998720637</v>
      </c>
      <c r="I424">
        <f t="shared" si="88"/>
        <v>22592.551762084098</v>
      </c>
      <c r="J424" s="43">
        <f t="shared" si="89"/>
        <v>726.33248673678577</v>
      </c>
      <c r="K424">
        <f t="shared" si="90"/>
        <v>28.765730319961559</v>
      </c>
      <c r="L424">
        <f t="shared" si="91"/>
        <v>2.3119881118477594E-2</v>
      </c>
      <c r="M424" s="43">
        <f t="shared" si="92"/>
        <v>28.765758193161961</v>
      </c>
      <c r="N424" s="6">
        <f t="shared" si="93"/>
        <v>1.1419075401231633E-6</v>
      </c>
      <c r="O424" s="4">
        <f>SUM($N$54:N424)*0.1+$O$30</f>
        <v>1.5065895042498964E-5</v>
      </c>
      <c r="P424" s="4">
        <f>SUM($O$235:O424)</f>
        <v>7.0225549710265748E-4</v>
      </c>
      <c r="Q424" s="6">
        <f t="shared" si="94"/>
        <v>-7.4833062688091598E-6</v>
      </c>
      <c r="R424" s="4">
        <f>SUM($Q$54:Q424)*0.1+$O$8</f>
        <v>3.2113586095249328E-5</v>
      </c>
      <c r="S424" s="4">
        <f>SUM($R$235:R424)</f>
        <v>1.7262667456510037E-2</v>
      </c>
      <c r="T424">
        <f t="shared" si="95"/>
        <v>3.5472011577137627E-5</v>
      </c>
      <c r="U424">
        <f t="shared" si="96"/>
        <v>1.7276945635651624E-2</v>
      </c>
      <c r="X424" s="1"/>
    </row>
    <row r="425" spans="1:24" x14ac:dyDescent="0.3">
      <c r="A425" s="8"/>
      <c r="B425">
        <f t="shared" si="81"/>
        <v>37.100000000000257</v>
      </c>
      <c r="C425">
        <f t="shared" si="82"/>
        <v>-1396.6998684018731</v>
      </c>
      <c r="D425">
        <f t="shared" si="83"/>
        <v>-725.74654049904279</v>
      </c>
      <c r="E425">
        <f t="shared" si="84"/>
        <v>29.169165961926041</v>
      </c>
      <c r="F425">
        <f t="shared" si="85"/>
        <v>36287.327024952137</v>
      </c>
      <c r="G425">
        <f t="shared" si="86"/>
        <v>-3405.1210055770425</v>
      </c>
      <c r="H425">
        <f t="shared" si="87"/>
        <v>22394.373877095557</v>
      </c>
      <c r="I425">
        <f t="shared" si="88"/>
        <v>22651.773228817252</v>
      </c>
      <c r="J425" s="43">
        <f t="shared" si="89"/>
        <v>726.33248673678577</v>
      </c>
      <c r="K425">
        <f t="shared" si="90"/>
        <v>28.841133433303426</v>
      </c>
      <c r="L425">
        <f t="shared" si="91"/>
        <v>2.3119881118477594E-2</v>
      </c>
      <c r="M425" s="43">
        <f t="shared" si="92"/>
        <v>28.841161233631379</v>
      </c>
      <c r="N425" s="6">
        <f t="shared" si="93"/>
        <v>1.140930189186593E-6</v>
      </c>
      <c r="O425" s="4">
        <f>SUM($N$54:N425)*0.1+$O$30</f>
        <v>1.5179988061417621E-5</v>
      </c>
      <c r="P425" s="4">
        <f>SUM($O$235:O425)</f>
        <v>7.1743548516407514E-4</v>
      </c>
      <c r="Q425" s="6">
        <f t="shared" si="94"/>
        <v>-7.5035269473426755E-6</v>
      </c>
      <c r="R425" s="4">
        <f>SUM($Q$54:Q425)*0.1+$O$8</f>
        <v>3.1363233400515052E-5</v>
      </c>
      <c r="S425" s="4">
        <f>SUM($R$235:R425)</f>
        <v>1.7294030689910551E-2</v>
      </c>
      <c r="T425">
        <f t="shared" si="95"/>
        <v>3.4843714596465807E-5</v>
      </c>
      <c r="U425">
        <f t="shared" si="96"/>
        <v>1.7308905545381562E-2</v>
      </c>
      <c r="X425" s="1"/>
    </row>
    <row r="426" spans="1:24" x14ac:dyDescent="0.3">
      <c r="A426" s="8"/>
      <c r="B426">
        <f t="shared" si="81"/>
        <v>37.200000000000259</v>
      </c>
      <c r="C426">
        <f t="shared" si="82"/>
        <v>-1396.6998684018731</v>
      </c>
      <c r="D426">
        <f t="shared" si="83"/>
        <v>-725.74654049904279</v>
      </c>
      <c r="E426">
        <f t="shared" si="84"/>
        <v>29.169165961926041</v>
      </c>
      <c r="F426">
        <f t="shared" si="85"/>
        <v>36287.327024952137</v>
      </c>
      <c r="G426">
        <f t="shared" si="86"/>
        <v>-3402.2040889808504</v>
      </c>
      <c r="H426">
        <f t="shared" si="87"/>
        <v>22454.722755470477</v>
      </c>
      <c r="I426">
        <f t="shared" si="88"/>
        <v>22711.001005858849</v>
      </c>
      <c r="J426" s="43">
        <f t="shared" si="89"/>
        <v>726.33248673678577</v>
      </c>
      <c r="K426">
        <f t="shared" si="90"/>
        <v>28.916544581179544</v>
      </c>
      <c r="L426">
        <f t="shared" si="91"/>
        <v>2.3119881118477594E-2</v>
      </c>
      <c r="M426" s="43">
        <f t="shared" si="92"/>
        <v>28.916572309007389</v>
      </c>
      <c r="N426" s="6">
        <f t="shared" si="93"/>
        <v>1.1399528382500229E-6</v>
      </c>
      <c r="O426" s="4">
        <f>SUM($N$54:N426)*0.1+$O$30</f>
        <v>1.5293983345242626E-5</v>
      </c>
      <c r="P426" s="4">
        <f>SUM($O$235:O426)</f>
        <v>7.3272946850931782E-4</v>
      </c>
      <c r="Q426" s="6">
        <f t="shared" si="94"/>
        <v>-7.5237476258761911E-6</v>
      </c>
      <c r="R426" s="4">
        <f>SUM($Q$54:Q426)*0.1+$O$8</f>
        <v>3.0610858637927449E-5</v>
      </c>
      <c r="S426" s="4">
        <f>SUM($R$235:R426)</f>
        <v>1.7324641548548479E-2</v>
      </c>
      <c r="T426">
        <f t="shared" si="95"/>
        <v>3.421886311839913E-5</v>
      </c>
      <c r="U426">
        <f t="shared" si="96"/>
        <v>1.7340129678284251E-2</v>
      </c>
      <c r="X426" s="1"/>
    </row>
    <row r="427" spans="1:24" x14ac:dyDescent="0.3">
      <c r="A427" s="8"/>
      <c r="B427">
        <f t="shared" ref="B427:B490" si="97">B426+0.1</f>
        <v>37.30000000000026</v>
      </c>
      <c r="C427">
        <f t="shared" si="82"/>
        <v>-1396.6998684018731</v>
      </c>
      <c r="D427">
        <f t="shared" si="83"/>
        <v>-725.74654049904279</v>
      </c>
      <c r="E427">
        <f t="shared" si="84"/>
        <v>29.169165961926041</v>
      </c>
      <c r="F427">
        <f t="shared" si="85"/>
        <v>36287.327024952137</v>
      </c>
      <c r="G427">
        <f t="shared" si="86"/>
        <v>-3399.2871723846574</v>
      </c>
      <c r="H427">
        <f t="shared" si="87"/>
        <v>22515.0716338454</v>
      </c>
      <c r="I427">
        <f t="shared" si="88"/>
        <v>22770.235043967568</v>
      </c>
      <c r="J427" s="43">
        <f t="shared" si="89"/>
        <v>726.33248673678577</v>
      </c>
      <c r="K427">
        <f t="shared" si="90"/>
        <v>28.991963700893916</v>
      </c>
      <c r="L427">
        <f t="shared" si="91"/>
        <v>2.3119881118477594E-2</v>
      </c>
      <c r="M427" s="43">
        <f t="shared" si="92"/>
        <v>28.991991356591207</v>
      </c>
      <c r="N427" s="6">
        <f t="shared" si="93"/>
        <v>1.1389754873134525E-6</v>
      </c>
      <c r="O427" s="4">
        <f>SUM($N$54:N427)*0.1+$O$30</f>
        <v>1.5407880893973972E-5</v>
      </c>
      <c r="P427" s="4">
        <f>SUM($O$235:O427)</f>
        <v>7.4813734940329174E-4</v>
      </c>
      <c r="Q427" s="6">
        <f t="shared" si="94"/>
        <v>-7.5439683044097085E-6</v>
      </c>
      <c r="R427" s="4">
        <f>SUM($Q$54:Q427)*0.1+$O$8</f>
        <v>2.9856461807486464E-5</v>
      </c>
      <c r="S427" s="4">
        <f>SUM($R$235:R427)</f>
        <v>1.7354498010355966E-2</v>
      </c>
      <c r="T427">
        <f t="shared" si="95"/>
        <v>3.3597784232070814E-5</v>
      </c>
      <c r="U427">
        <f t="shared" si="96"/>
        <v>1.7370616301243355E-2</v>
      </c>
      <c r="X427" s="1"/>
    </row>
    <row r="428" spans="1:24" x14ac:dyDescent="0.3">
      <c r="A428" s="8"/>
      <c r="B428">
        <f t="shared" si="97"/>
        <v>37.400000000000261</v>
      </c>
      <c r="C428">
        <f t="shared" si="82"/>
        <v>-1396.6998684018731</v>
      </c>
      <c r="D428">
        <f t="shared" si="83"/>
        <v>-725.74654049904279</v>
      </c>
      <c r="E428">
        <f t="shared" si="84"/>
        <v>29.169165961926041</v>
      </c>
      <c r="F428">
        <f t="shared" si="85"/>
        <v>36287.327024952137</v>
      </c>
      <c r="G428">
        <f t="shared" si="86"/>
        <v>-3396.3702557884635</v>
      </c>
      <c r="H428">
        <f t="shared" si="87"/>
        <v>22575.420512220324</v>
      </c>
      <c r="I428">
        <f t="shared" si="88"/>
        <v>22829.475294407945</v>
      </c>
      <c r="J428" s="43">
        <f t="shared" si="89"/>
        <v>726.33248673678577</v>
      </c>
      <c r="K428">
        <f t="shared" si="90"/>
        <v>29.067390730394617</v>
      </c>
      <c r="L428">
        <f t="shared" si="91"/>
        <v>2.3119881118477594E-2</v>
      </c>
      <c r="M428" s="43">
        <f t="shared" si="92"/>
        <v>29.067418314328155</v>
      </c>
      <c r="N428" s="6">
        <f t="shared" si="93"/>
        <v>1.137998136376882E-6</v>
      </c>
      <c r="O428" s="4">
        <f>SUM($N$54:N428)*0.1+$O$30</f>
        <v>1.5521680707611659E-5</v>
      </c>
      <c r="P428" s="4">
        <f>SUM($O$235:O428)</f>
        <v>7.6365903011090344E-4</v>
      </c>
      <c r="Q428" s="6">
        <f t="shared" si="94"/>
        <v>-7.5641889829432258E-6</v>
      </c>
      <c r="R428" s="4">
        <f>SUM($Q$54:Q428)*0.1+$O$8</f>
        <v>2.9100042909192153E-5</v>
      </c>
      <c r="S428" s="4">
        <f>SUM($R$235:R428)</f>
        <v>1.7383598053265156E-2</v>
      </c>
      <c r="T428">
        <f t="shared" si="95"/>
        <v>3.2980828814720054E-5</v>
      </c>
      <c r="U428">
        <f t="shared" si="96"/>
        <v>1.740036368561744E-2</v>
      </c>
      <c r="X428" s="1"/>
    </row>
    <row r="429" spans="1:24" x14ac:dyDescent="0.3">
      <c r="A429" s="8"/>
      <c r="B429">
        <f t="shared" si="97"/>
        <v>37.500000000000263</v>
      </c>
      <c r="C429">
        <f t="shared" si="82"/>
        <v>-1396.6998684018731</v>
      </c>
      <c r="D429">
        <f t="shared" si="83"/>
        <v>-725.74654049904279</v>
      </c>
      <c r="E429">
        <f t="shared" si="84"/>
        <v>29.169165961926041</v>
      </c>
      <c r="F429">
        <f t="shared" si="85"/>
        <v>36287.327024952137</v>
      </c>
      <c r="G429">
        <f t="shared" si="86"/>
        <v>-3393.4533391922723</v>
      </c>
      <c r="H429">
        <f t="shared" si="87"/>
        <v>22635.769390595244</v>
      </c>
      <c r="I429">
        <f t="shared" si="88"/>
        <v>22888.721708943987</v>
      </c>
      <c r="J429" s="43">
        <f t="shared" si="89"/>
        <v>726.33248673678577</v>
      </c>
      <c r="K429">
        <f t="shared" si="90"/>
        <v>29.142825608265682</v>
      </c>
      <c r="L429">
        <f t="shared" si="91"/>
        <v>2.3119881118477594E-2</v>
      </c>
      <c r="M429" s="43">
        <f t="shared" si="92"/>
        <v>29.142853120799529</v>
      </c>
      <c r="N429" s="6">
        <f t="shared" si="93"/>
        <v>1.1370207854403123E-6</v>
      </c>
      <c r="O429" s="4">
        <f>SUM($N$54:N429)*0.1+$O$30</f>
        <v>1.5635382786155693E-5</v>
      </c>
      <c r="P429" s="4">
        <f>SUM($O$235:O429)</f>
        <v>7.7929441289705914E-4</v>
      </c>
      <c r="Q429" s="6">
        <f t="shared" si="94"/>
        <v>-7.5844096614767414E-6</v>
      </c>
      <c r="R429" s="4">
        <f>SUM($Q$54:Q429)*0.1+$O$8</f>
        <v>2.834160194304446E-5</v>
      </c>
      <c r="S429" s="4">
        <f>SUM($R$235:R429)</f>
        <v>1.7411939655208201E-2</v>
      </c>
      <c r="T429">
        <f t="shared" si="95"/>
        <v>3.2368373384641916E-5</v>
      </c>
      <c r="U429">
        <f t="shared" si="96"/>
        <v>1.7429370107338488E-2</v>
      </c>
      <c r="X429" s="1"/>
    </row>
    <row r="430" spans="1:24" x14ac:dyDescent="0.3">
      <c r="A430" s="8"/>
      <c r="B430">
        <f t="shared" si="97"/>
        <v>37.600000000000264</v>
      </c>
      <c r="C430">
        <f t="shared" si="82"/>
        <v>-1396.6998684018731</v>
      </c>
      <c r="D430">
        <f t="shared" si="83"/>
        <v>-725.74654049904279</v>
      </c>
      <c r="E430">
        <f t="shared" si="84"/>
        <v>29.169165961926041</v>
      </c>
      <c r="F430">
        <f t="shared" si="85"/>
        <v>36287.327024952137</v>
      </c>
      <c r="G430">
        <f t="shared" si="86"/>
        <v>-3390.5364225960784</v>
      </c>
      <c r="H430">
        <f t="shared" si="87"/>
        <v>22696.118268970164</v>
      </c>
      <c r="I430">
        <f t="shared" si="88"/>
        <v>22947.974239832845</v>
      </c>
      <c r="J430" s="43">
        <f t="shared" si="89"/>
        <v>726.33248673678577</v>
      </c>
      <c r="K430">
        <f t="shared" si="90"/>
        <v>29.218268273719016</v>
      </c>
      <c r="L430">
        <f t="shared" si="91"/>
        <v>2.3119881118477594E-2</v>
      </c>
      <c r="M430" s="43">
        <f t="shared" si="92"/>
        <v>29.218295715214534</v>
      </c>
      <c r="N430" s="6">
        <f t="shared" si="93"/>
        <v>1.1360434345037415E-6</v>
      </c>
      <c r="O430" s="4">
        <f>SUM($N$54:N430)*0.1+$O$30</f>
        <v>1.5748987129606069E-5</v>
      </c>
      <c r="P430" s="4">
        <f>SUM($O$235:O430)</f>
        <v>7.9504340002666516E-4</v>
      </c>
      <c r="Q430" s="6">
        <f t="shared" si="94"/>
        <v>-7.6046303400102579E-6</v>
      </c>
      <c r="R430" s="4">
        <f>SUM($Q$54:Q430)*0.1+$O$8</f>
        <v>2.758113890904344E-5</v>
      </c>
      <c r="S430" s="4">
        <f>SUM($R$235:R430)</f>
        <v>1.7439520794117244E-2</v>
      </c>
      <c r="T430">
        <f t="shared" si="95"/>
        <v>3.1760822078914261E-5</v>
      </c>
      <c r="U430">
        <f t="shared" si="96"/>
        <v>1.7457633847012995E-2</v>
      </c>
      <c r="X430" s="1"/>
    </row>
    <row r="431" spans="1:24" x14ac:dyDescent="0.3">
      <c r="A431" s="8"/>
      <c r="B431">
        <f t="shared" si="97"/>
        <v>37.700000000000266</v>
      </c>
      <c r="C431">
        <f t="shared" si="82"/>
        <v>-1396.6998684018731</v>
      </c>
      <c r="D431">
        <f t="shared" si="83"/>
        <v>-725.74654049904279</v>
      </c>
      <c r="E431">
        <f t="shared" si="84"/>
        <v>29.169165961926041</v>
      </c>
      <c r="F431">
        <f t="shared" si="85"/>
        <v>36287.327024952137</v>
      </c>
      <c r="G431">
        <f t="shared" si="86"/>
        <v>-3387.6195059998863</v>
      </c>
      <c r="H431">
        <f t="shared" si="87"/>
        <v>22756.467147345087</v>
      </c>
      <c r="I431">
        <f t="shared" si="88"/>
        <v>23007.232839818596</v>
      </c>
      <c r="J431" s="43">
        <f t="shared" si="89"/>
        <v>726.33248673678577</v>
      </c>
      <c r="K431">
        <f t="shared" si="90"/>
        <v>29.293718666586518</v>
      </c>
      <c r="L431">
        <f t="shared" si="91"/>
        <v>2.3119881118477594E-2</v>
      </c>
      <c r="M431" s="43">
        <f t="shared" si="92"/>
        <v>29.293746037402389</v>
      </c>
      <c r="N431" s="6">
        <f t="shared" si="93"/>
        <v>1.1350660835671716E-6</v>
      </c>
      <c r="O431" s="4">
        <f>SUM($N$54:N431)*0.1+$O$30</f>
        <v>1.5862493737962785E-5</v>
      </c>
      <c r="P431" s="4">
        <f>SUM($O$235:O431)</f>
        <v>8.1090589376462796E-4</v>
      </c>
      <c r="Q431" s="6">
        <f t="shared" si="94"/>
        <v>-7.6248510185437753E-6</v>
      </c>
      <c r="R431" s="4">
        <f>SUM($Q$54:Q431)*0.1+$O$8</f>
        <v>2.6818653807189066E-5</v>
      </c>
      <c r="S431" s="4">
        <f>SUM($R$235:R431)</f>
        <v>1.7466339447924435E-2</v>
      </c>
      <c r="T431">
        <f t="shared" si="95"/>
        <v>3.1158608756116908E-5</v>
      </c>
      <c r="U431">
        <f t="shared" si="96"/>
        <v>1.748515319002563E-2</v>
      </c>
      <c r="X431" s="1"/>
    </row>
    <row r="432" spans="1:24" x14ac:dyDescent="0.3">
      <c r="A432" s="8"/>
      <c r="B432">
        <f t="shared" si="97"/>
        <v>37.800000000000267</v>
      </c>
      <c r="C432">
        <f t="shared" si="82"/>
        <v>-1396.6998684018731</v>
      </c>
      <c r="D432">
        <f t="shared" si="83"/>
        <v>-725.74654049904279</v>
      </c>
      <c r="E432">
        <f t="shared" si="84"/>
        <v>29.169165961926041</v>
      </c>
      <c r="F432">
        <f t="shared" si="85"/>
        <v>36287.327024952137</v>
      </c>
      <c r="G432">
        <f t="shared" si="86"/>
        <v>-3384.7025894036933</v>
      </c>
      <c r="H432">
        <f t="shared" si="87"/>
        <v>22816.816025720007</v>
      </c>
      <c r="I432">
        <f t="shared" si="88"/>
        <v>23066.497462126092</v>
      </c>
      <c r="J432" s="43">
        <f t="shared" si="89"/>
        <v>726.33248673678577</v>
      </c>
      <c r="K432">
        <f t="shared" si="90"/>
        <v>29.369176727312212</v>
      </c>
      <c r="L432">
        <f t="shared" si="91"/>
        <v>2.3119881118477594E-2</v>
      </c>
      <c r="M432" s="43">
        <f t="shared" si="92"/>
        <v>29.369204027804468</v>
      </c>
      <c r="N432" s="6">
        <f t="shared" si="93"/>
        <v>1.1340887326306013E-6</v>
      </c>
      <c r="O432" s="4">
        <f>SUM($N$54:N432)*0.1+$O$30</f>
        <v>1.5975902611225842E-5</v>
      </c>
      <c r="P432" s="4">
        <f>SUM($O$235:O432)</f>
        <v>8.2688179637585384E-4</v>
      </c>
      <c r="Q432" s="6">
        <f t="shared" si="94"/>
        <v>-7.6450716970772918E-6</v>
      </c>
      <c r="R432" s="4">
        <f>SUM($Q$54:Q432)*0.1+$O$8</f>
        <v>2.6054146637481337E-5</v>
      </c>
      <c r="S432" s="4">
        <f>SUM($R$235:R432)</f>
        <v>1.7492393594561916E-2</v>
      </c>
      <c r="T432">
        <f t="shared" si="95"/>
        <v>3.0562199221436158E-5</v>
      </c>
      <c r="U432">
        <f t="shared" si="96"/>
        <v>1.7511926426645598E-2</v>
      </c>
      <c r="X432" s="1"/>
    </row>
    <row r="433" spans="1:24" x14ac:dyDescent="0.3">
      <c r="A433" s="8"/>
      <c r="B433">
        <f t="shared" si="97"/>
        <v>37.900000000000269</v>
      </c>
      <c r="C433">
        <f t="shared" si="82"/>
        <v>-1396.6998684018731</v>
      </c>
      <c r="D433">
        <f t="shared" si="83"/>
        <v>-725.74654049904279</v>
      </c>
      <c r="E433">
        <f t="shared" si="84"/>
        <v>29.169165961926041</v>
      </c>
      <c r="F433">
        <f t="shared" si="85"/>
        <v>36287.327024952137</v>
      </c>
      <c r="G433">
        <f t="shared" si="86"/>
        <v>-3381.7856728075012</v>
      </c>
      <c r="H433">
        <f t="shared" si="87"/>
        <v>22877.164904094927</v>
      </c>
      <c r="I433">
        <f t="shared" si="88"/>
        <v>23125.768060454961</v>
      </c>
      <c r="J433" s="43">
        <f t="shared" si="89"/>
        <v>726.33248673678577</v>
      </c>
      <c r="K433">
        <f t="shared" si="90"/>
        <v>29.444642396944644</v>
      </c>
      <c r="L433">
        <f t="shared" si="91"/>
        <v>2.3119881118477594E-2</v>
      </c>
      <c r="M433" s="43">
        <f t="shared" si="92"/>
        <v>29.444669627466681</v>
      </c>
      <c r="N433" s="6">
        <f t="shared" si="93"/>
        <v>1.1331113816940312E-6</v>
      </c>
      <c r="O433" s="4">
        <f>SUM($N$54:N433)*0.1+$O$30</f>
        <v>1.6089213749395247E-5</v>
      </c>
      <c r="P433" s="4">
        <f>SUM($O$235:O433)</f>
        <v>8.4297101012524903E-4</v>
      </c>
      <c r="Q433" s="6">
        <f t="shared" si="94"/>
        <v>-7.6652923756108066E-6</v>
      </c>
      <c r="R433" s="4">
        <f>SUM($Q$54:Q433)*0.1+$O$8</f>
        <v>2.5287617399920282E-5</v>
      </c>
      <c r="S433" s="4">
        <f>SUM($R$235:R433)</f>
        <v>1.7517681211961837E-2</v>
      </c>
      <c r="T433">
        <f t="shared" si="95"/>
        <v>2.9972093567825387E-5</v>
      </c>
      <c r="U433">
        <f t="shared" si="96"/>
        <v>1.7537951852135764E-2</v>
      </c>
      <c r="X433" s="1"/>
    </row>
    <row r="434" spans="1:24" x14ac:dyDescent="0.3">
      <c r="A434" s="8"/>
      <c r="B434">
        <f t="shared" si="97"/>
        <v>38.00000000000027</v>
      </c>
      <c r="C434">
        <f t="shared" si="82"/>
        <v>-1396.6998684018731</v>
      </c>
      <c r="D434">
        <f t="shared" si="83"/>
        <v>-725.74654049904279</v>
      </c>
      <c r="E434">
        <f t="shared" si="84"/>
        <v>29.169165961926041</v>
      </c>
      <c r="F434">
        <f t="shared" si="85"/>
        <v>36287.327024952137</v>
      </c>
      <c r="G434">
        <f t="shared" si="86"/>
        <v>-3378.8687562113073</v>
      </c>
      <c r="H434">
        <f t="shared" si="87"/>
        <v>22937.51378246985</v>
      </c>
      <c r="I434">
        <f t="shared" si="88"/>
        <v>23185.044588973629</v>
      </c>
      <c r="J434" s="43">
        <f t="shared" si="89"/>
        <v>726.33248673678577</v>
      </c>
      <c r="K434">
        <f t="shared" si="90"/>
        <v>29.520115617129235</v>
      </c>
      <c r="L434">
        <f t="shared" si="91"/>
        <v>2.3119881118477594E-2</v>
      </c>
      <c r="M434" s="43">
        <f t="shared" si="92"/>
        <v>29.520142778031854</v>
      </c>
      <c r="N434" s="6">
        <f t="shared" si="93"/>
        <v>1.1321340307574606E-6</v>
      </c>
      <c r="O434" s="4">
        <f>SUM($N$54:N434)*0.1+$O$30</f>
        <v>1.6202427152470992E-5</v>
      </c>
      <c r="P434" s="4">
        <f>SUM($O$235:O434)</f>
        <v>8.5917343727772008E-4</v>
      </c>
      <c r="Q434" s="6">
        <f t="shared" si="94"/>
        <v>-7.6855130541443247E-6</v>
      </c>
      <c r="R434" s="4">
        <f>SUM($Q$54:Q434)*0.1+$O$8</f>
        <v>2.4519066094505818E-5</v>
      </c>
      <c r="S434" s="4">
        <f>SUM($R$235:R434)</f>
        <v>1.7542200278056343E-2</v>
      </c>
      <c r="T434">
        <f t="shared" si="95"/>
        <v>2.9388828622078051E-5</v>
      </c>
      <c r="U434">
        <f t="shared" si="96"/>
        <v>1.75632277668646E-2</v>
      </c>
      <c r="X434" s="1"/>
    </row>
    <row r="435" spans="1:24" x14ac:dyDescent="0.3">
      <c r="A435" s="8"/>
      <c r="B435">
        <f t="shared" si="97"/>
        <v>38.100000000000271</v>
      </c>
      <c r="C435">
        <f t="shared" si="82"/>
        <v>-1396.6998684018731</v>
      </c>
      <c r="D435">
        <f t="shared" si="83"/>
        <v>-725.74654049904279</v>
      </c>
      <c r="E435">
        <f t="shared" si="84"/>
        <v>29.169165961926041</v>
      </c>
      <c r="F435">
        <f t="shared" si="85"/>
        <v>36287.327024952137</v>
      </c>
      <c r="G435">
        <f t="shared" si="86"/>
        <v>-3375.9518396151161</v>
      </c>
      <c r="H435">
        <f t="shared" si="87"/>
        <v>22997.86266084477</v>
      </c>
      <c r="I435">
        <f t="shared" si="88"/>
        <v>23244.327002313465</v>
      </c>
      <c r="J435" s="43">
        <f t="shared" si="89"/>
        <v>726.33248673678577</v>
      </c>
      <c r="K435">
        <f t="shared" si="90"/>
        <v>29.595596330100847</v>
      </c>
      <c r="L435">
        <f t="shared" si="91"/>
        <v>2.3119881118477594E-2</v>
      </c>
      <c r="M435" s="43">
        <f t="shared" si="92"/>
        <v>29.595623421732267</v>
      </c>
      <c r="N435" s="6">
        <f t="shared" si="93"/>
        <v>1.1311566798208909E-6</v>
      </c>
      <c r="O435" s="4">
        <f>SUM($N$54:N435)*0.1+$O$30</f>
        <v>1.6315542820453079E-5</v>
      </c>
      <c r="P435" s="4">
        <f>SUM($O$235:O435)</f>
        <v>8.754889800981732E-4</v>
      </c>
      <c r="Q435" s="6">
        <f t="shared" si="94"/>
        <v>-7.7057337326778395E-6</v>
      </c>
      <c r="R435" s="4">
        <f>SUM($Q$54:Q435)*0.1+$O$8</f>
        <v>2.3748492721238027E-5</v>
      </c>
      <c r="S435" s="4">
        <f>SUM($R$235:R435)</f>
        <v>1.7565948770777582E-2</v>
      </c>
      <c r="T435">
        <f t="shared" si="95"/>
        <v>2.8812980478540112E-5</v>
      </c>
      <c r="U435">
        <f t="shared" si="96"/>
        <v>1.7587752476421078E-2</v>
      </c>
      <c r="X435" s="1"/>
    </row>
    <row r="436" spans="1:24" x14ac:dyDescent="0.3">
      <c r="A436" s="8"/>
      <c r="B436">
        <f t="shared" si="97"/>
        <v>38.200000000000273</v>
      </c>
      <c r="C436">
        <f t="shared" si="82"/>
        <v>-1396.6998684018731</v>
      </c>
      <c r="D436">
        <f t="shared" si="83"/>
        <v>-725.74654049904279</v>
      </c>
      <c r="E436">
        <f t="shared" si="84"/>
        <v>29.169165961926041</v>
      </c>
      <c r="F436">
        <f t="shared" si="85"/>
        <v>36287.327024952137</v>
      </c>
      <c r="G436">
        <f t="shared" si="86"/>
        <v>-3373.034923018924</v>
      </c>
      <c r="H436">
        <f t="shared" si="87"/>
        <v>23058.21153921969</v>
      </c>
      <c r="I436">
        <f t="shared" si="88"/>
        <v>23303.615255563014</v>
      </c>
      <c r="J436" s="43">
        <f t="shared" si="89"/>
        <v>726.33248673678577</v>
      </c>
      <c r="K436">
        <f t="shared" si="90"/>
        <v>29.671084478676448</v>
      </c>
      <c r="L436">
        <f t="shared" si="91"/>
        <v>2.3119881118477594E-2</v>
      </c>
      <c r="M436" s="43">
        <f t="shared" si="92"/>
        <v>29.671111501382338</v>
      </c>
      <c r="N436" s="6">
        <f t="shared" si="93"/>
        <v>1.1301793288843208E-6</v>
      </c>
      <c r="O436" s="4">
        <f>SUM($N$54:N436)*0.1+$O$30</f>
        <v>1.6428560753341513E-5</v>
      </c>
      <c r="P436" s="4">
        <f>SUM($O$235:O436)</f>
        <v>8.9191754085151472E-4</v>
      </c>
      <c r="Q436" s="6">
        <f t="shared" si="94"/>
        <v>-7.725954411211356E-6</v>
      </c>
      <c r="R436" s="4">
        <f>SUM($Q$54:Q436)*0.1+$O$8</f>
        <v>2.2975897280116882E-5</v>
      </c>
      <c r="S436" s="4">
        <f>SUM($R$235:R436)</f>
        <v>1.7588924668057698E-2</v>
      </c>
      <c r="T436">
        <f t="shared" si="95"/>
        <v>2.8245167095499992E-5</v>
      </c>
      <c r="U436">
        <f t="shared" si="96"/>
        <v>1.7611524291732593E-2</v>
      </c>
      <c r="X436" s="1"/>
    </row>
    <row r="437" spans="1:24" x14ac:dyDescent="0.3">
      <c r="A437" s="8"/>
      <c r="B437">
        <f t="shared" si="97"/>
        <v>38.300000000000274</v>
      </c>
      <c r="C437">
        <f t="shared" si="82"/>
        <v>-1396.6998684018731</v>
      </c>
      <c r="D437">
        <f t="shared" si="83"/>
        <v>-725.74654049904279</v>
      </c>
      <c r="E437">
        <f t="shared" si="84"/>
        <v>29.169165961926041</v>
      </c>
      <c r="F437">
        <f t="shared" si="85"/>
        <v>36287.327024952137</v>
      </c>
      <c r="G437">
        <f t="shared" si="86"/>
        <v>-3370.1180064227301</v>
      </c>
      <c r="H437">
        <f t="shared" si="87"/>
        <v>23118.56041759461</v>
      </c>
      <c r="I437">
        <f t="shared" si="88"/>
        <v>23362.909304262321</v>
      </c>
      <c r="J437" s="43">
        <f t="shared" si="89"/>
        <v>726.33248673678577</v>
      </c>
      <c r="K437">
        <f t="shared" si="90"/>
        <v>29.746580006247857</v>
      </c>
      <c r="L437">
        <f t="shared" si="91"/>
        <v>2.3119881118477594E-2</v>
      </c>
      <c r="M437" s="43">
        <f t="shared" si="92"/>
        <v>29.746606960371356</v>
      </c>
      <c r="N437" s="6">
        <f t="shared" si="93"/>
        <v>1.1292019779477502E-6</v>
      </c>
      <c r="O437" s="4">
        <f>SUM($N$54:N437)*0.1+$O$30</f>
        <v>1.6541480951136288E-5</v>
      </c>
      <c r="P437" s="4">
        <f>SUM($O$235:O437)</f>
        <v>9.0845902180265096E-4</v>
      </c>
      <c r="Q437" s="6">
        <f t="shared" si="94"/>
        <v>-7.7461750897448725E-6</v>
      </c>
      <c r="R437" s="4">
        <f>SUM($Q$54:Q437)*0.1+$O$8</f>
        <v>2.220127977114241E-5</v>
      </c>
      <c r="S437" s="4">
        <f>SUM($R$235:R437)</f>
        <v>1.7611125947828841E-2</v>
      </c>
      <c r="T437">
        <f t="shared" si="95"/>
        <v>2.7686050919792477E-5</v>
      </c>
      <c r="U437">
        <f t="shared" si="96"/>
        <v>1.763454152918598E-2</v>
      </c>
      <c r="X437" s="1"/>
    </row>
    <row r="438" spans="1:24" x14ac:dyDescent="0.3">
      <c r="A438" s="8"/>
      <c r="B438">
        <f t="shared" si="97"/>
        <v>38.400000000000276</v>
      </c>
      <c r="C438">
        <f t="shared" si="82"/>
        <v>-1396.6998684018731</v>
      </c>
      <c r="D438">
        <f t="shared" si="83"/>
        <v>-725.74654049904279</v>
      </c>
      <c r="E438">
        <f t="shared" si="84"/>
        <v>29.169165961926041</v>
      </c>
      <c r="F438">
        <f t="shared" si="85"/>
        <v>36287.327024952137</v>
      </c>
      <c r="G438">
        <f t="shared" si="86"/>
        <v>-3367.2010898265389</v>
      </c>
      <c r="H438">
        <f t="shared" si="87"/>
        <v>23178.909295969534</v>
      </c>
      <c r="I438">
        <f t="shared" si="88"/>
        <v>23422.209104397301</v>
      </c>
      <c r="J438" s="43">
        <f t="shared" si="89"/>
        <v>726.33248673678577</v>
      </c>
      <c r="K438">
        <f t="shared" si="90"/>
        <v>29.822082856774607</v>
      </c>
      <c r="L438">
        <f t="shared" si="91"/>
        <v>2.3119881118477594E-2</v>
      </c>
      <c r="M438" s="43">
        <f t="shared" si="92"/>
        <v>29.822109742656348</v>
      </c>
      <c r="N438" s="6">
        <f t="shared" si="93"/>
        <v>1.1282246270111805E-6</v>
      </c>
      <c r="O438" s="4">
        <f>SUM($N$54:N438)*0.1+$O$30</f>
        <v>1.665430341383741E-5</v>
      </c>
      <c r="P438" s="4">
        <f>SUM($O$235:O438)</f>
        <v>9.2511332521648837E-4</v>
      </c>
      <c r="Q438" s="6">
        <f t="shared" si="94"/>
        <v>-7.766395768278389E-6</v>
      </c>
      <c r="R438" s="4">
        <f>SUM($Q$54:Q438)*0.1+$O$8</f>
        <v>2.1424640194314556E-5</v>
      </c>
      <c r="S438" s="4">
        <f>SUM($R$235:R438)</f>
        <v>1.7632550588023155E-2</v>
      </c>
      <c r="T438">
        <f t="shared" si="95"/>
        <v>2.7136341493576383E-5</v>
      </c>
      <c r="U438">
        <f t="shared" si="96"/>
        <v>1.7656802510751735E-2</v>
      </c>
      <c r="X438" s="1"/>
    </row>
    <row r="439" spans="1:24" x14ac:dyDescent="0.3">
      <c r="A439" s="8"/>
      <c r="B439">
        <f t="shared" si="97"/>
        <v>38.500000000000277</v>
      </c>
      <c r="C439">
        <f t="shared" ref="C439:C502" si="98">IF(B439&lt;$B$41,0,IF(AND($B$41&lt;=B439,B439&lt;$B$41+$G$8),$B$15,$B$15+$B$12))</f>
        <v>-1396.6998684018731</v>
      </c>
      <c r="D439">
        <f t="shared" ref="D439:D502" si="99">IF(B439&lt;$B$41,$B$13,IF(AND($B$41&lt;=B439,B439&lt;$B$41+$G$8),$B$13+$B$16,$B$13+$B$16+$B$10))</f>
        <v>-725.74654049904279</v>
      </c>
      <c r="E439">
        <f t="shared" ref="E439:E502" si="100">IF(B439&lt;$B$41,$B$14,IF(AND($B$41&lt;=B439,B439&lt;$B$41+$G$8),$B$14+$B$17,$B$14+$B$17+$B$11))</f>
        <v>29.169165961926041</v>
      </c>
      <c r="F439">
        <f t="shared" ref="F439:F502" si="101">IF(B439&lt;$B$41,-$G$6*$B$13,IF(AND($B$41&lt;=B439,B439&lt;$B$41+$G$8),-$G$6*$B$13,-$G$6*$B$13-$G$5*$B$10))</f>
        <v>36287.327024952137</v>
      </c>
      <c r="G439">
        <f t="shared" ref="G439:G502" si="102">IF(B439&lt;$B$41,$B$14*B439,IF(AND($B$41&lt;=B439,B439&lt;$B$41+$G$8),$B$14*B439-(-B439+$B$41)*$B$17,$B$14*B439-(-B439+$B$41)*$B$17-(-B439+$B$41+$G$8)*$B$11+$G$5*$B$12))</f>
        <v>-3364.284173230345</v>
      </c>
      <c r="H439">
        <f t="shared" ref="H439:H502" si="103">IF(B439&lt;$B$41,-$B$13*B439,IF(AND($B$41&lt;=B439,B439&lt;=$B$41+$G$8),-$B$13*B439+(-B439+B426)*B401,-$B$13*B439+(-B439+$B$41)*$B$16+(-B439+$B$41+$G$8)*$B$10))</f>
        <v>23239.258174344453</v>
      </c>
      <c r="I439">
        <f t="shared" ref="I439:I502" si="104">SQRT(SUMSQ(H439,G439))</f>
        <v>23481.514612394229</v>
      </c>
      <c r="J439" s="43">
        <f t="shared" ref="J439:J502" si="105">SQRT(SUMSQ(D439:E439))</f>
        <v>726.33248673678577</v>
      </c>
      <c r="K439">
        <f t="shared" ref="K439:K502" si="106">32*I439/(PI()*$G$13^3)</f>
        <v>29.897592974776902</v>
      </c>
      <c r="L439">
        <f t="shared" ref="L439:L502" si="107">16*J439/(PI()*$G$13^4)</f>
        <v>2.3119881118477594E-2</v>
      </c>
      <c r="M439" s="43">
        <f t="shared" ref="M439:M502" si="108">SQRT(K439^2+3*L439^2)</f>
        <v>29.897619792755041</v>
      </c>
      <c r="N439" s="6">
        <f t="shared" ref="N439:N502" si="109">-G439/($G$15*$B$42)</f>
        <v>1.12724727607461E-6</v>
      </c>
      <c r="O439" s="4">
        <f>SUM($N$54:N439)*0.1+$O$30</f>
        <v>1.6767028141444874E-5</v>
      </c>
      <c r="P439" s="4">
        <f>SUM($O$235:O439)</f>
        <v>9.4188035335793327E-4</v>
      </c>
      <c r="Q439" s="6">
        <f t="shared" ref="Q439:Q502" si="110">-H439/($B$42*$G$15)</f>
        <v>-7.7866164468119055E-6</v>
      </c>
      <c r="R439" s="4">
        <f>SUM($Q$54:Q439)*0.1+$O$8</f>
        <v>2.0645978549633376E-5</v>
      </c>
      <c r="S439" s="4">
        <f>SUM($R$235:R439)</f>
        <v>1.7653196566572788E-2</v>
      </c>
      <c r="T439">
        <f t="shared" ref="T439:T502" si="111">SQRT(SUMSQ(O439,R439))</f>
        <v>2.6596797983364948E-5</v>
      </c>
      <c r="U439">
        <f t="shared" ref="U439:U502" si="112">SQRT(S439^2+P439^2)</f>
        <v>1.7678305564111596E-2</v>
      </c>
      <c r="X439" s="1"/>
    </row>
    <row r="440" spans="1:24" x14ac:dyDescent="0.3">
      <c r="A440" s="8"/>
      <c r="B440">
        <f t="shared" si="97"/>
        <v>38.600000000000279</v>
      </c>
      <c r="C440">
        <f t="shared" si="98"/>
        <v>-1396.6998684018731</v>
      </c>
      <c r="D440">
        <f t="shared" si="99"/>
        <v>-725.74654049904279</v>
      </c>
      <c r="E440">
        <f t="shared" si="100"/>
        <v>29.169165961926041</v>
      </c>
      <c r="F440">
        <f t="shared" si="101"/>
        <v>36287.327024952137</v>
      </c>
      <c r="G440">
        <f t="shared" si="102"/>
        <v>-3361.3672566341538</v>
      </c>
      <c r="H440">
        <f t="shared" si="103"/>
        <v>23299.607052719373</v>
      </c>
      <c r="I440">
        <f t="shared" si="104"/>
        <v>23540.825785114306</v>
      </c>
      <c r="J440" s="43">
        <f t="shared" si="105"/>
        <v>726.33248673678577</v>
      </c>
      <c r="K440">
        <f t="shared" si="106"/>
        <v>29.973110305328721</v>
      </c>
      <c r="L440">
        <f t="shared" si="107"/>
        <v>2.3119881118477594E-2</v>
      </c>
      <c r="M440" s="43">
        <f t="shared" si="108"/>
        <v>29.973137055738952</v>
      </c>
      <c r="N440" s="6">
        <f t="shared" si="109"/>
        <v>1.1262699251380401E-6</v>
      </c>
      <c r="O440" s="4">
        <f>SUM($N$54:N440)*0.1+$O$30</f>
        <v>1.6879655133958671E-5</v>
      </c>
      <c r="P440" s="4">
        <f>SUM($O$235:O440)</f>
        <v>9.5876000849189199E-4</v>
      </c>
      <c r="Q440" s="6">
        <f t="shared" si="110"/>
        <v>-7.806837125345422E-6</v>
      </c>
      <c r="R440" s="4">
        <f>SUM($Q$54:Q440)*0.1+$O$8</f>
        <v>1.9865294837098841E-5</v>
      </c>
      <c r="S440" s="4">
        <f>SUM($R$235:R440)</f>
        <v>1.7673061861409888E-2</v>
      </c>
      <c r="T440">
        <f t="shared" si="111"/>
        <v>2.6068231555021971E-5</v>
      </c>
      <c r="U440">
        <f t="shared" si="112"/>
        <v>1.7699049022789449E-2</v>
      </c>
      <c r="X440" s="1"/>
    </row>
    <row r="441" spans="1:24" x14ac:dyDescent="0.3">
      <c r="A441" s="8"/>
      <c r="B441">
        <f t="shared" si="97"/>
        <v>38.70000000000028</v>
      </c>
      <c r="C441">
        <f t="shared" si="98"/>
        <v>-1396.6998684018731</v>
      </c>
      <c r="D441">
        <f t="shared" si="99"/>
        <v>-725.74654049904279</v>
      </c>
      <c r="E441">
        <f t="shared" si="100"/>
        <v>29.169165961926041</v>
      </c>
      <c r="F441">
        <f t="shared" si="101"/>
        <v>36287.327024952137</v>
      </c>
      <c r="G441">
        <f t="shared" si="102"/>
        <v>-3358.4503400379599</v>
      </c>
      <c r="H441">
        <f t="shared" si="103"/>
        <v>23359.955931094293</v>
      </c>
      <c r="I441">
        <f t="shared" si="104"/>
        <v>23600.142579848296</v>
      </c>
      <c r="J441" s="43">
        <f t="shared" si="105"/>
        <v>726.33248673678577</v>
      </c>
      <c r="K441">
        <f t="shared" si="106"/>
        <v>30.048634794050976</v>
      </c>
      <c r="L441">
        <f t="shared" si="107"/>
        <v>2.3119881118477594E-2</v>
      </c>
      <c r="M441" s="43">
        <f t="shared" si="108"/>
        <v>30.048661477226563</v>
      </c>
      <c r="N441" s="6">
        <f t="shared" si="109"/>
        <v>1.1252925742014695E-6</v>
      </c>
      <c r="O441" s="4">
        <f>SUM($N$54:N441)*0.1+$O$30</f>
        <v>1.6992184391378816E-5</v>
      </c>
      <c r="P441" s="4">
        <f>SUM($O$235:O441)</f>
        <v>9.7575219288327086E-4</v>
      </c>
      <c r="Q441" s="6">
        <f t="shared" si="110"/>
        <v>-7.8270578038789368E-6</v>
      </c>
      <c r="R441" s="4">
        <f>SUM($Q$54:Q441)*0.1+$O$8</f>
        <v>1.9082589056710952E-5</v>
      </c>
      <c r="S441" s="4">
        <f>SUM($R$235:R441)</f>
        <v>1.7692144450466598E-2</v>
      </c>
      <c r="T441">
        <f t="shared" si="111"/>
        <v>2.5551507499517958E-5</v>
      </c>
      <c r="U441">
        <f t="shared" si="112"/>
        <v>1.7719031226285837E-2</v>
      </c>
      <c r="X441" s="1"/>
    </row>
    <row r="442" spans="1:24" x14ac:dyDescent="0.3">
      <c r="A442" s="8"/>
      <c r="B442">
        <f t="shared" si="97"/>
        <v>38.800000000000281</v>
      </c>
      <c r="C442">
        <f t="shared" si="98"/>
        <v>-1396.6998684018731</v>
      </c>
      <c r="D442">
        <f t="shared" si="99"/>
        <v>-725.74654049904279</v>
      </c>
      <c r="E442">
        <f t="shared" si="100"/>
        <v>29.169165961926041</v>
      </c>
      <c r="F442">
        <f t="shared" si="101"/>
        <v>36287.327024952137</v>
      </c>
      <c r="G442">
        <f t="shared" si="102"/>
        <v>-3355.5334234417678</v>
      </c>
      <c r="H442">
        <f t="shared" si="103"/>
        <v>23420.304809469217</v>
      </c>
      <c r="I442">
        <f t="shared" si="104"/>
        <v>23659.464954311243</v>
      </c>
      <c r="J442" s="43">
        <f t="shared" si="105"/>
        <v>726.33248673678577</v>
      </c>
      <c r="K442">
        <f t="shared" si="106"/>
        <v>30.124166387104786</v>
      </c>
      <c r="L442">
        <f t="shared" si="107"/>
        <v>2.3119881118477594E-2</v>
      </c>
      <c r="M442" s="43">
        <f t="shared" si="108"/>
        <v>30.124193003376583</v>
      </c>
      <c r="N442" s="6">
        <f t="shared" si="109"/>
        <v>1.1243152232648996E-6</v>
      </c>
      <c r="O442" s="4">
        <f>SUM($N$54:N442)*0.1+$O$30</f>
        <v>1.7104615913705309E-5</v>
      </c>
      <c r="P442" s="4">
        <f>SUM($O$235:O442)</f>
        <v>9.9285680879697608E-4</v>
      </c>
      <c r="Q442" s="6">
        <f t="shared" si="110"/>
        <v>-7.847278482412455E-6</v>
      </c>
      <c r="R442" s="4">
        <f>SUM($Q$54:Q442)*0.1+$O$8</f>
        <v>1.8297861208469709E-5</v>
      </c>
      <c r="S442" s="4">
        <f>SUM($R$235:R442)</f>
        <v>1.7710442311675068E-2</v>
      </c>
      <c r="T442">
        <f t="shared" si="111"/>
        <v>2.504754699286542E-5</v>
      </c>
      <c r="U442">
        <f t="shared" si="112"/>
        <v>1.7738250520216051E-2</v>
      </c>
      <c r="X442" s="1"/>
    </row>
    <row r="443" spans="1:24" x14ac:dyDescent="0.3">
      <c r="A443" s="8"/>
      <c r="B443">
        <f t="shared" si="97"/>
        <v>38.900000000000283</v>
      </c>
      <c r="C443">
        <f t="shared" si="98"/>
        <v>-1396.6998684018731</v>
      </c>
      <c r="D443">
        <f t="shared" si="99"/>
        <v>-725.74654049904279</v>
      </c>
      <c r="E443">
        <f t="shared" si="100"/>
        <v>29.169165961926041</v>
      </c>
      <c r="F443">
        <f t="shared" si="101"/>
        <v>36287.327024952137</v>
      </c>
      <c r="G443">
        <f t="shared" si="102"/>
        <v>-3352.6165068455748</v>
      </c>
      <c r="H443">
        <f t="shared" si="103"/>
        <v>23480.653687844137</v>
      </c>
      <c r="I443">
        <f t="shared" si="104"/>
        <v>23718.792866637246</v>
      </c>
      <c r="J443" s="43">
        <f t="shared" si="105"/>
        <v>726.33248673678577</v>
      </c>
      <c r="K443">
        <f t="shared" si="106"/>
        <v>30.199705031184834</v>
      </c>
      <c r="L443">
        <f t="shared" si="107"/>
        <v>2.3119881118477594E-2</v>
      </c>
      <c r="M443" s="43">
        <f t="shared" si="108"/>
        <v>30.199731580881302</v>
      </c>
      <c r="N443" s="6">
        <f t="shared" si="109"/>
        <v>1.1233378723283293E-6</v>
      </c>
      <c r="O443" s="4">
        <f>SUM($N$54:N443)*0.1+$O$30</f>
        <v>1.7216949700938143E-5</v>
      </c>
      <c r="P443" s="4">
        <f>SUM($O$235:O443)</f>
        <v>1.0100737584979142E-3</v>
      </c>
      <c r="Q443" s="6">
        <f t="shared" si="110"/>
        <v>-7.8674991609459698E-6</v>
      </c>
      <c r="R443" s="4">
        <f>SUM($Q$54:Q443)*0.1+$O$8</f>
        <v>1.7511111292375112E-5</v>
      </c>
      <c r="S443" s="4">
        <f>SUM($R$235:R443)</f>
        <v>1.7727953422967443E-2</v>
      </c>
      <c r="T443">
        <f t="shared" si="111"/>
        <v>2.4557328350180547E-5</v>
      </c>
      <c r="U443">
        <f t="shared" si="112"/>
        <v>1.7756705256451975E-2</v>
      </c>
      <c r="X443" s="1"/>
    </row>
    <row r="444" spans="1:24" x14ac:dyDescent="0.3">
      <c r="A444" s="8"/>
      <c r="B444">
        <f t="shared" si="97"/>
        <v>39.000000000000284</v>
      </c>
      <c r="C444">
        <f t="shared" si="98"/>
        <v>-1396.6998684018731</v>
      </c>
      <c r="D444">
        <f t="shared" si="99"/>
        <v>-725.74654049904279</v>
      </c>
      <c r="E444">
        <f t="shared" si="100"/>
        <v>29.169165961926041</v>
      </c>
      <c r="F444">
        <f t="shared" si="101"/>
        <v>36287.327024952137</v>
      </c>
      <c r="G444">
        <f t="shared" si="102"/>
        <v>-3349.6995902493827</v>
      </c>
      <c r="H444">
        <f t="shared" si="103"/>
        <v>23541.002566219056</v>
      </c>
      <c r="I444">
        <f t="shared" si="104"/>
        <v>23778.126275374372</v>
      </c>
      <c r="J444" s="43">
        <f t="shared" si="105"/>
        <v>726.33248673678577</v>
      </c>
      <c r="K444">
        <f t="shared" si="106"/>
        <v>30.275250673512879</v>
      </c>
      <c r="L444">
        <f t="shared" si="107"/>
        <v>2.3119881118477594E-2</v>
      </c>
      <c r="M444" s="43">
        <f t="shared" si="108"/>
        <v>30.275277156960112</v>
      </c>
      <c r="N444" s="6">
        <f t="shared" si="109"/>
        <v>1.1223605213917592E-6</v>
      </c>
      <c r="O444" s="4">
        <f>SUM($N$54:N444)*0.1+$O$30</f>
        <v>1.7329185753077318E-5</v>
      </c>
      <c r="P444" s="4">
        <f>SUM($O$235:O444)</f>
        <v>1.0274029442509916E-3</v>
      </c>
      <c r="Q444" s="6">
        <f t="shared" si="110"/>
        <v>-7.8877198394794863E-6</v>
      </c>
      <c r="R444" s="4">
        <f>SUM($Q$54:Q444)*0.1+$O$8</f>
        <v>1.672233930842716E-5</v>
      </c>
      <c r="S444" s="4">
        <f>SUM($R$235:R444)</f>
        <v>1.7744675762275872E-2</v>
      </c>
      <c r="T444">
        <f t="shared" si="111"/>
        <v>2.4081887608965083E-5</v>
      </c>
      <c r="U444">
        <f t="shared" si="112"/>
        <v>1.7774393793267788E-2</v>
      </c>
      <c r="X444" s="1"/>
    </row>
    <row r="445" spans="1:24" x14ac:dyDescent="0.3">
      <c r="A445" s="8"/>
      <c r="B445">
        <f t="shared" si="97"/>
        <v>39.100000000000286</v>
      </c>
      <c r="C445">
        <f t="shared" si="98"/>
        <v>-1396.6998684018731</v>
      </c>
      <c r="D445">
        <f t="shared" si="99"/>
        <v>-725.74654049904279</v>
      </c>
      <c r="E445">
        <f t="shared" si="100"/>
        <v>29.169165961926041</v>
      </c>
      <c r="F445">
        <f t="shared" si="101"/>
        <v>36287.327024952137</v>
      </c>
      <c r="G445">
        <f t="shared" si="102"/>
        <v>-3346.7826736531888</v>
      </c>
      <c r="H445">
        <f t="shared" si="103"/>
        <v>23601.35144459398</v>
      </c>
      <c r="I445">
        <f t="shared" si="104"/>
        <v>23837.465139479566</v>
      </c>
      <c r="J445" s="43">
        <f t="shared" si="105"/>
        <v>726.33248673678577</v>
      </c>
      <c r="K445">
        <f t="shared" si="106"/>
        <v>30.350803261831278</v>
      </c>
      <c r="L445">
        <f t="shared" si="107"/>
        <v>2.3119881118477594E-2</v>
      </c>
      <c r="M445" s="43">
        <f t="shared" si="108"/>
        <v>30.350829679353033</v>
      </c>
      <c r="N445" s="6">
        <f t="shared" si="109"/>
        <v>1.1213831704551886E-6</v>
      </c>
      <c r="O445" s="4">
        <f>SUM($N$54:N445)*0.1+$O$30</f>
        <v>1.7441324070122833E-5</v>
      </c>
      <c r="P445" s="4">
        <f>SUM($O$235:O445)</f>
        <v>1.0448442683211145E-3</v>
      </c>
      <c r="Q445" s="6">
        <f t="shared" si="110"/>
        <v>-7.9079405180130027E-6</v>
      </c>
      <c r="R445" s="4">
        <f>SUM($Q$54:Q445)*0.1+$O$8</f>
        <v>1.5931545256625855E-5</v>
      </c>
      <c r="S445" s="4">
        <f>SUM($R$235:R445)</f>
        <v>1.7760607307532497E-2</v>
      </c>
      <c r="T445">
        <f t="shared" si="111"/>
        <v>2.3622318251665393E-5</v>
      </c>
      <c r="U445">
        <f t="shared" si="112"/>
        <v>1.7791314495489652E-2</v>
      </c>
      <c r="X445" s="1"/>
    </row>
    <row r="446" spans="1:24" x14ac:dyDescent="0.3">
      <c r="A446" s="8"/>
      <c r="B446">
        <f t="shared" si="97"/>
        <v>39.200000000000287</v>
      </c>
      <c r="C446">
        <f t="shared" si="98"/>
        <v>-1396.6998684018731</v>
      </c>
      <c r="D446">
        <f t="shared" si="99"/>
        <v>-725.74654049904279</v>
      </c>
      <c r="E446">
        <f t="shared" si="100"/>
        <v>29.169165961926041</v>
      </c>
      <c r="F446">
        <f t="shared" si="101"/>
        <v>36287.327024952137</v>
      </c>
      <c r="G446">
        <f t="shared" si="102"/>
        <v>-3343.8657570569976</v>
      </c>
      <c r="H446">
        <f t="shared" si="103"/>
        <v>23661.7003229689</v>
      </c>
      <c r="I446">
        <f t="shared" si="104"/>
        <v>23896.809418313671</v>
      </c>
      <c r="J446" s="43">
        <f t="shared" si="105"/>
        <v>726.33248673678577</v>
      </c>
      <c r="K446">
        <f t="shared" si="106"/>
        <v>30.426362744396648</v>
      </c>
      <c r="L446">
        <f t="shared" si="107"/>
        <v>2.3119881118477594E-2</v>
      </c>
      <c r="M446" s="43">
        <f t="shared" si="108"/>
        <v>30.426389096314356</v>
      </c>
      <c r="N446" s="6">
        <f t="shared" si="109"/>
        <v>1.1204058195186189E-6</v>
      </c>
      <c r="O446" s="4">
        <f>SUM($N$54:N446)*0.1+$O$30</f>
        <v>1.7553364652074696E-5</v>
      </c>
      <c r="P446" s="4">
        <f>SUM($O$235:O446)</f>
        <v>1.0623976329731891E-3</v>
      </c>
      <c r="Q446" s="6">
        <f t="shared" si="110"/>
        <v>-7.9281611965465192E-6</v>
      </c>
      <c r="R446" s="4">
        <f>SUM($Q$54:Q446)*0.1+$O$8</f>
        <v>1.5138729136971195E-5</v>
      </c>
      <c r="S446" s="4">
        <f>SUM($R$235:R446)</f>
        <v>1.7775746036669468E-2</v>
      </c>
      <c r="T446">
        <f t="shared" si="111"/>
        <v>2.317976985414838E-5</v>
      </c>
      <c r="U446">
        <f t="shared" si="112"/>
        <v>1.7807465734649534E-2</v>
      </c>
      <c r="X446" s="1"/>
    </row>
    <row r="447" spans="1:24" x14ac:dyDescent="0.3">
      <c r="A447" s="8"/>
      <c r="B447">
        <f t="shared" si="97"/>
        <v>39.300000000000288</v>
      </c>
      <c r="C447">
        <f t="shared" si="98"/>
        <v>-1396.6998684018731</v>
      </c>
      <c r="D447">
        <f t="shared" si="99"/>
        <v>-725.74654049904279</v>
      </c>
      <c r="E447">
        <f t="shared" si="100"/>
        <v>29.169165961926041</v>
      </c>
      <c r="F447">
        <f t="shared" si="101"/>
        <v>36287.327024952137</v>
      </c>
      <c r="G447">
        <f t="shared" si="102"/>
        <v>-3340.9488404608037</v>
      </c>
      <c r="H447">
        <f t="shared" si="103"/>
        <v>23722.04920134382</v>
      </c>
      <c r="I447">
        <f t="shared" si="104"/>
        <v>23956.159071636535</v>
      </c>
      <c r="J447" s="43">
        <f t="shared" si="105"/>
        <v>726.33248673678577</v>
      </c>
      <c r="K447">
        <f t="shared" si="106"/>
        <v>30.501929069973642</v>
      </c>
      <c r="L447">
        <f t="shared" si="107"/>
        <v>2.3119881118477594E-2</v>
      </c>
      <c r="M447" s="43">
        <f t="shared" si="108"/>
        <v>30.501955356606434</v>
      </c>
      <c r="N447" s="6">
        <f t="shared" si="109"/>
        <v>1.1194284685820482E-6</v>
      </c>
      <c r="O447" s="4">
        <f>SUM($N$54:N447)*0.1+$O$30</f>
        <v>1.7665307498932907E-5</v>
      </c>
      <c r="P447" s="4">
        <f>SUM($O$235:O447)</f>
        <v>1.080062940472122E-3</v>
      </c>
      <c r="Q447" s="6">
        <f t="shared" si="110"/>
        <v>-7.9483818750800357E-6</v>
      </c>
      <c r="R447" s="4">
        <f>SUM($Q$54:Q447)*0.1+$O$8</f>
        <v>1.4343890949463208E-5</v>
      </c>
      <c r="S447" s="4">
        <f>SUM($R$235:R447)</f>
        <v>1.7790089927618932E-2</v>
      </c>
      <c r="T447">
        <f t="shared" si="111"/>
        <v>2.2755445427456429E-5</v>
      </c>
      <c r="U447">
        <f t="shared" si="112"/>
        <v>1.7822845889143235E-2</v>
      </c>
      <c r="X447" s="1"/>
    </row>
    <row r="448" spans="1:24" x14ac:dyDescent="0.3">
      <c r="A448" s="8"/>
      <c r="B448">
        <f t="shared" si="97"/>
        <v>39.40000000000029</v>
      </c>
      <c r="C448">
        <f t="shared" si="98"/>
        <v>-1396.6998684018731</v>
      </c>
      <c r="D448">
        <f t="shared" si="99"/>
        <v>-725.74654049904279</v>
      </c>
      <c r="E448">
        <f t="shared" si="100"/>
        <v>29.169165961926041</v>
      </c>
      <c r="F448">
        <f t="shared" si="101"/>
        <v>36287.327024952137</v>
      </c>
      <c r="G448">
        <f t="shared" si="102"/>
        <v>-3338.0319238646116</v>
      </c>
      <c r="H448">
        <f t="shared" si="103"/>
        <v>23782.398079718743</v>
      </c>
      <c r="I448">
        <f t="shared" si="104"/>
        <v>24015.514059602159</v>
      </c>
      <c r="J448" s="43">
        <f t="shared" si="105"/>
        <v>726.33248673678577</v>
      </c>
      <c r="K448">
        <f t="shared" si="106"/>
        <v>30.577502187828756</v>
      </c>
      <c r="L448">
        <f t="shared" si="107"/>
        <v>2.3119881118477594E-2</v>
      </c>
      <c r="M448" s="43">
        <f t="shared" si="108"/>
        <v>30.577528409493485</v>
      </c>
      <c r="N448" s="6">
        <f t="shared" si="109"/>
        <v>1.1184511176454783E-6</v>
      </c>
      <c r="O448" s="4">
        <f>SUM($N$54:N448)*0.1+$O$30</f>
        <v>1.7777152610697458E-5</v>
      </c>
      <c r="P448" s="4">
        <f>SUM($O$235:O448)</f>
        <v>1.0978400930828193E-3</v>
      </c>
      <c r="Q448" s="6">
        <f t="shared" si="110"/>
        <v>-7.9686025536135522E-6</v>
      </c>
      <c r="R448" s="4">
        <f>SUM($Q$54:Q448)*0.1+$O$8</f>
        <v>1.3547030694101867E-5</v>
      </c>
      <c r="S448" s="4">
        <f>SUM($R$235:R448)</f>
        <v>1.7803636958313034E-2</v>
      </c>
      <c r="T448">
        <f t="shared" si="111"/>
        <v>2.2350597208373775E-5</v>
      </c>
      <c r="U448">
        <f t="shared" si="112"/>
        <v>1.7837453344392802E-2</v>
      </c>
      <c r="X448" s="1"/>
    </row>
    <row r="449" spans="1:24" x14ac:dyDescent="0.3">
      <c r="A449" s="8"/>
      <c r="B449">
        <f t="shared" si="97"/>
        <v>39.500000000000291</v>
      </c>
      <c r="C449">
        <f t="shared" si="98"/>
        <v>-1396.6998684018731</v>
      </c>
      <c r="D449">
        <f t="shared" si="99"/>
        <v>-725.74654049904279</v>
      </c>
      <c r="E449">
        <f t="shared" si="100"/>
        <v>29.169165961926041</v>
      </c>
      <c r="F449">
        <f t="shared" si="101"/>
        <v>36287.327024952137</v>
      </c>
      <c r="G449">
        <f t="shared" si="102"/>
        <v>-3335.1150072684186</v>
      </c>
      <c r="H449">
        <f t="shared" si="103"/>
        <v>23842.746958093667</v>
      </c>
      <c r="I449">
        <f t="shared" si="104"/>
        <v>24074.874342753938</v>
      </c>
      <c r="J449" s="43">
        <f t="shared" si="105"/>
        <v>726.33248673678577</v>
      </c>
      <c r="K449">
        <f t="shared" si="106"/>
        <v>30.653082047724276</v>
      </c>
      <c r="L449">
        <f t="shared" si="107"/>
        <v>2.3119881118477594E-2</v>
      </c>
      <c r="M449" s="43">
        <f t="shared" si="108"/>
        <v>30.653108204735538</v>
      </c>
      <c r="N449" s="6">
        <f t="shared" si="109"/>
        <v>1.1174737667089079E-6</v>
      </c>
      <c r="O449" s="4">
        <f>SUM($N$54:N449)*0.1+$O$30</f>
        <v>1.7888899987368344E-5</v>
      </c>
      <c r="P449" s="4">
        <f>SUM($O$235:O449)</f>
        <v>1.1157289930701876E-3</v>
      </c>
      <c r="Q449" s="6">
        <f t="shared" si="110"/>
        <v>-7.9888232321470704E-6</v>
      </c>
      <c r="R449" s="4">
        <f>SUM($Q$54:Q449)*0.1+$O$8</f>
        <v>1.2748148370887144E-5</v>
      </c>
      <c r="S449" s="4">
        <f>SUM($R$235:R449)</f>
        <v>1.7816385106683923E-2</v>
      </c>
      <c r="T449">
        <f t="shared" si="111"/>
        <v>2.1966520654036672E-5</v>
      </c>
      <c r="U449">
        <f t="shared" si="112"/>
        <v>1.7851286493013496E-2</v>
      </c>
      <c r="X449" s="1"/>
    </row>
    <row r="450" spans="1:24" x14ac:dyDescent="0.3">
      <c r="A450" s="8"/>
      <c r="B450">
        <f t="shared" si="97"/>
        <v>39.600000000000293</v>
      </c>
      <c r="C450">
        <f t="shared" si="98"/>
        <v>-1396.6998684018731</v>
      </c>
      <c r="D450">
        <f t="shared" si="99"/>
        <v>-725.74654049904279</v>
      </c>
      <c r="E450">
        <f t="shared" si="100"/>
        <v>29.169165961926041</v>
      </c>
      <c r="F450">
        <f t="shared" si="101"/>
        <v>36287.327024952137</v>
      </c>
      <c r="G450">
        <f t="shared" si="102"/>
        <v>-3332.1980906722265</v>
      </c>
      <c r="H450">
        <f t="shared" si="103"/>
        <v>23903.095836468587</v>
      </c>
      <c r="I450">
        <f t="shared" si="104"/>
        <v>24134.239882019931</v>
      </c>
      <c r="J450" s="43">
        <f t="shared" si="105"/>
        <v>726.33248673678577</v>
      </c>
      <c r="K450">
        <f t="shared" si="106"/>
        <v>30.728668599912265</v>
      </c>
      <c r="L450">
        <f t="shared" si="107"/>
        <v>2.3119881118477594E-2</v>
      </c>
      <c r="M450" s="43">
        <f t="shared" si="108"/>
        <v>30.728694692582419</v>
      </c>
      <c r="N450" s="6">
        <f t="shared" si="109"/>
        <v>1.1164964157723378E-6</v>
      </c>
      <c r="O450" s="4">
        <f>SUM($N$54:N450)*0.1+$O$30</f>
        <v>1.8000549628945577E-5</v>
      </c>
      <c r="P450" s="4">
        <f>SUM($O$235:O450)</f>
        <v>1.1337295426991332E-3</v>
      </c>
      <c r="Q450" s="6">
        <f t="shared" si="110"/>
        <v>-8.0090439106805852E-6</v>
      </c>
      <c r="R450" s="4">
        <f>SUM($Q$54:Q450)*0.1+$O$8</f>
        <v>1.1947243979819067E-5</v>
      </c>
      <c r="S450" s="4">
        <f>SUM($R$235:R450)</f>
        <v>1.7828332350663743E-2</v>
      </c>
      <c r="T450">
        <f t="shared" si="111"/>
        <v>2.1604546411749904E-5</v>
      </c>
      <c r="U450">
        <f t="shared" si="112"/>
        <v>1.78643437349854E-2</v>
      </c>
      <c r="X450" s="1"/>
    </row>
    <row r="451" spans="1:24" x14ac:dyDescent="0.3">
      <c r="A451" s="8"/>
      <c r="B451">
        <f t="shared" si="97"/>
        <v>39.700000000000294</v>
      </c>
      <c r="C451">
        <f t="shared" si="98"/>
        <v>-1396.6998684018731</v>
      </c>
      <c r="D451">
        <f t="shared" si="99"/>
        <v>-725.74654049904279</v>
      </c>
      <c r="E451">
        <f t="shared" si="100"/>
        <v>29.169165961926041</v>
      </c>
      <c r="F451">
        <f t="shared" si="101"/>
        <v>36287.327024952137</v>
      </c>
      <c r="G451">
        <f t="shared" si="102"/>
        <v>-3329.2811740760326</v>
      </c>
      <c r="H451">
        <f t="shared" si="103"/>
        <v>23963.444714843507</v>
      </c>
      <c r="I451">
        <f t="shared" si="104"/>
        <v>24193.610638708276</v>
      </c>
      <c r="J451" s="43">
        <f t="shared" si="105"/>
        <v>726.33248673678577</v>
      </c>
      <c r="K451">
        <f t="shared" si="106"/>
        <v>30.804261795128717</v>
      </c>
      <c r="L451">
        <f t="shared" si="107"/>
        <v>2.3119881118477594E-2</v>
      </c>
      <c r="M451" s="43">
        <f t="shared" si="108"/>
        <v>30.804287823767904</v>
      </c>
      <c r="N451" s="6">
        <f t="shared" si="109"/>
        <v>1.1155190648357673E-6</v>
      </c>
      <c r="O451" s="4">
        <f>SUM($N$54:N451)*0.1+$O$30</f>
        <v>1.8112101535429152E-5</v>
      </c>
      <c r="P451" s="4">
        <f>SUM($O$235:O451)</f>
        <v>1.1518416442345624E-3</v>
      </c>
      <c r="Q451" s="6">
        <f t="shared" si="110"/>
        <v>-8.0292645892141017E-6</v>
      </c>
      <c r="R451" s="4">
        <f>SUM($Q$54:Q451)*0.1+$O$8</f>
        <v>1.1144317520897664E-5</v>
      </c>
      <c r="S451" s="4">
        <f>SUM($R$235:R451)</f>
        <v>1.783947666818464E-2</v>
      </c>
      <c r="T451">
        <f t="shared" si="111"/>
        <v>2.1266030072307376E-5</v>
      </c>
      <c r="U451">
        <f t="shared" si="112"/>
        <v>1.7876623477829843E-2</v>
      </c>
      <c r="X451" s="1"/>
    </row>
    <row r="452" spans="1:24" x14ac:dyDescent="0.3">
      <c r="A452" s="8"/>
      <c r="B452">
        <f t="shared" si="97"/>
        <v>39.800000000000296</v>
      </c>
      <c r="C452">
        <f t="shared" si="98"/>
        <v>-1396.6998684018731</v>
      </c>
      <c r="D452">
        <f t="shared" si="99"/>
        <v>-725.74654049904279</v>
      </c>
      <c r="E452">
        <f t="shared" si="100"/>
        <v>29.169165961926041</v>
      </c>
      <c r="F452">
        <f t="shared" si="101"/>
        <v>36287.327024952137</v>
      </c>
      <c r="G452">
        <f t="shared" si="102"/>
        <v>-3326.3642574798414</v>
      </c>
      <c r="H452">
        <f t="shared" si="103"/>
        <v>24023.79359321843</v>
      </c>
      <c r="I452">
        <f t="shared" si="104"/>
        <v>24252.986574502578</v>
      </c>
      <c r="J452" s="43">
        <f t="shared" si="105"/>
        <v>726.33248673678577</v>
      </c>
      <c r="K452">
        <f t="shared" si="106"/>
        <v>30.87986158458768</v>
      </c>
      <c r="L452">
        <f t="shared" si="107"/>
        <v>2.3119881118477594E-2</v>
      </c>
      <c r="M452" s="43">
        <f t="shared" si="108"/>
        <v>30.879887549503849</v>
      </c>
      <c r="N452" s="6">
        <f t="shared" si="109"/>
        <v>1.1145417138991976E-6</v>
      </c>
      <c r="O452" s="4">
        <f>SUM($N$54:N452)*0.1+$O$30</f>
        <v>1.8223555706819074E-5</v>
      </c>
      <c r="P452" s="4">
        <f>SUM($O$235:O452)</f>
        <v>1.1700651999413815E-3</v>
      </c>
      <c r="Q452" s="6">
        <f t="shared" si="110"/>
        <v>-8.0494852677476182E-6</v>
      </c>
      <c r="R452" s="4">
        <f>SUM($Q$54:Q452)*0.1+$O$8</f>
        <v>1.0339368994122906E-5</v>
      </c>
      <c r="S452" s="4">
        <f>SUM($R$235:R452)</f>
        <v>1.7849816037178761E-2</v>
      </c>
      <c r="T452">
        <f t="shared" si="111"/>
        <v>2.0952339578103638E-5</v>
      </c>
      <c r="U452">
        <f t="shared" si="112"/>
        <v>1.788812413679081E-2</v>
      </c>
      <c r="X452" s="1"/>
    </row>
    <row r="453" spans="1:24" x14ac:dyDescent="0.3">
      <c r="A453" s="8"/>
      <c r="B453">
        <f t="shared" si="97"/>
        <v>39.900000000000297</v>
      </c>
      <c r="C453">
        <f t="shared" si="98"/>
        <v>-1396.6998684018731</v>
      </c>
      <c r="D453">
        <f t="shared" si="99"/>
        <v>-725.74654049904279</v>
      </c>
      <c r="E453">
        <f t="shared" si="100"/>
        <v>29.169165961926041</v>
      </c>
      <c r="F453">
        <f t="shared" si="101"/>
        <v>36287.327024952137</v>
      </c>
      <c r="G453">
        <f t="shared" si="102"/>
        <v>-3323.4473408836475</v>
      </c>
      <c r="H453">
        <f t="shared" si="103"/>
        <v>24084.14247159335</v>
      </c>
      <c r="I453">
        <f t="shared" si="104"/>
        <v>24312.367651457422</v>
      </c>
      <c r="J453" s="43">
        <f t="shared" si="105"/>
        <v>726.33248673678577</v>
      </c>
      <c r="K453">
        <f t="shared" si="106"/>
        <v>30.955467919975547</v>
      </c>
      <c r="L453">
        <f t="shared" si="107"/>
        <v>2.3119881118477594E-2</v>
      </c>
      <c r="M453" s="43">
        <f t="shared" si="108"/>
        <v>30.955493821474469</v>
      </c>
      <c r="N453" s="6">
        <f t="shared" si="109"/>
        <v>1.113564362962627E-6</v>
      </c>
      <c r="O453" s="4">
        <f>SUM($N$54:N453)*0.1+$O$30</f>
        <v>1.8334912143115336E-5</v>
      </c>
      <c r="P453" s="4">
        <f>SUM($O$235:O453)</f>
        <v>1.1884001120844969E-3</v>
      </c>
      <c r="Q453" s="6">
        <f t="shared" si="110"/>
        <v>-8.0697059462811347E-6</v>
      </c>
      <c r="R453" s="4">
        <f>SUM($Q$54:Q453)*0.1+$O$8</f>
        <v>9.5323983994947937E-6</v>
      </c>
      <c r="S453" s="4">
        <f>SUM($R$235:R453)</f>
        <v>1.7859348435578255E-2</v>
      </c>
      <c r="T453">
        <f t="shared" si="111"/>
        <v>2.0664840249623251E-5</v>
      </c>
      <c r="U453">
        <f t="shared" si="112"/>
        <v>1.7898844135021508E-2</v>
      </c>
      <c r="X453" s="1"/>
    </row>
    <row r="454" spans="1:24" x14ac:dyDescent="0.3">
      <c r="A454" s="8"/>
      <c r="B454">
        <f t="shared" si="97"/>
        <v>40.000000000000298</v>
      </c>
      <c r="C454">
        <f t="shared" si="98"/>
        <v>-1396.6998684018731</v>
      </c>
      <c r="D454">
        <f t="shared" si="99"/>
        <v>-725.74654049904279</v>
      </c>
      <c r="E454">
        <f t="shared" si="100"/>
        <v>29.169165961926041</v>
      </c>
      <c r="F454">
        <f t="shared" si="101"/>
        <v>36287.327024952137</v>
      </c>
      <c r="G454">
        <f t="shared" si="102"/>
        <v>-3320.5304242874563</v>
      </c>
      <c r="H454">
        <f t="shared" si="103"/>
        <v>24144.49134996827</v>
      </c>
      <c r="I454">
        <f t="shared" si="104"/>
        <v>24371.753831993938</v>
      </c>
      <c r="J454" s="43">
        <f t="shared" si="105"/>
        <v>726.33248673678577</v>
      </c>
      <c r="K454">
        <f t="shared" si="106"/>
        <v>31.031080753445423</v>
      </c>
      <c r="L454">
        <f t="shared" si="107"/>
        <v>2.3119881118477594E-2</v>
      </c>
      <c r="M454" s="43">
        <f t="shared" si="108"/>
        <v>31.031106591830717</v>
      </c>
      <c r="N454" s="6">
        <f t="shared" si="109"/>
        <v>1.1125870120260571E-6</v>
      </c>
      <c r="O454" s="4">
        <f>SUM($N$54:N454)*0.1+$O$30</f>
        <v>1.844617084431794E-5</v>
      </c>
      <c r="P454" s="4">
        <f>SUM($O$235:O454)</f>
        <v>1.2068462829288148E-3</v>
      </c>
      <c r="Q454" s="6">
        <f t="shared" si="110"/>
        <v>-8.0899266248146511E-6</v>
      </c>
      <c r="R454" s="4">
        <f>SUM($Q$54:Q454)*0.1+$O$8</f>
        <v>8.7234057370133274E-6</v>
      </c>
      <c r="S454" s="4">
        <f>SUM($R$235:R454)</f>
        <v>1.7868071841315267E-2</v>
      </c>
      <c r="T454">
        <f t="shared" si="111"/>
        <v>2.0404877516670425E-5</v>
      </c>
      <c r="U454">
        <f t="shared" si="112"/>
        <v>1.7908781903776219E-2</v>
      </c>
      <c r="X454" s="1"/>
    </row>
    <row r="455" spans="1:24" x14ac:dyDescent="0.3">
      <c r="A455" s="8"/>
      <c r="B455">
        <f t="shared" si="97"/>
        <v>40.1000000000003</v>
      </c>
      <c r="C455">
        <f t="shared" si="98"/>
        <v>-1396.6998684018731</v>
      </c>
      <c r="D455">
        <f t="shared" si="99"/>
        <v>-725.74654049904279</v>
      </c>
      <c r="E455">
        <f t="shared" si="100"/>
        <v>29.169165961926041</v>
      </c>
      <c r="F455">
        <f t="shared" si="101"/>
        <v>36287.327024952137</v>
      </c>
      <c r="G455">
        <f t="shared" si="102"/>
        <v>-3317.6135076912624</v>
      </c>
      <c r="H455">
        <f t="shared" si="103"/>
        <v>24204.84022834319</v>
      </c>
      <c r="I455">
        <f t="shared" si="104"/>
        <v>24431.145078895428</v>
      </c>
      <c r="J455" s="43">
        <f t="shared" si="105"/>
        <v>726.33248673678577</v>
      </c>
      <c r="K455">
        <f t="shared" si="106"/>
        <v>31.106700037611528</v>
      </c>
      <c r="L455">
        <f t="shared" si="107"/>
        <v>2.3119881118477594E-2</v>
      </c>
      <c r="M455" s="43">
        <f t="shared" si="108"/>
        <v>31.106725813184678</v>
      </c>
      <c r="N455" s="6">
        <f t="shared" si="109"/>
        <v>1.1116096610894866E-6</v>
      </c>
      <c r="O455" s="4">
        <f>SUM($N$54:N455)*0.1+$O$30</f>
        <v>1.8557331810426891E-5</v>
      </c>
      <c r="P455" s="4">
        <f>SUM($O$235:O455)</f>
        <v>1.2254036147392416E-3</v>
      </c>
      <c r="Q455" s="6">
        <f t="shared" si="110"/>
        <v>-8.1101473033481676E-6</v>
      </c>
      <c r="R455" s="4">
        <f>SUM($Q$54:Q455)*0.1+$O$8</f>
        <v>7.9123910066785069E-6</v>
      </c>
      <c r="S455" s="4">
        <f>SUM($R$235:R455)</f>
        <v>1.7875984232321944E-2</v>
      </c>
      <c r="T455">
        <f t="shared" si="111"/>
        <v>2.0173757591605207E-5</v>
      </c>
      <c r="U455">
        <f t="shared" si="112"/>
        <v>1.791793588260765E-2</v>
      </c>
      <c r="X455" s="1"/>
    </row>
    <row r="456" spans="1:24" x14ac:dyDescent="0.3">
      <c r="A456" s="8"/>
      <c r="B456">
        <f t="shared" si="97"/>
        <v>40.200000000000301</v>
      </c>
      <c r="C456">
        <f t="shared" si="98"/>
        <v>-1396.6998684018731</v>
      </c>
      <c r="D456">
        <f t="shared" si="99"/>
        <v>-725.74654049904279</v>
      </c>
      <c r="E456">
        <f t="shared" si="100"/>
        <v>29.169165961926041</v>
      </c>
      <c r="F456">
        <f t="shared" si="101"/>
        <v>36287.327024952137</v>
      </c>
      <c r="G456">
        <f t="shared" si="102"/>
        <v>-3314.6965910950703</v>
      </c>
      <c r="H456">
        <f t="shared" si="103"/>
        <v>24265.189106718113</v>
      </c>
      <c r="I456">
        <f t="shared" si="104"/>
        <v>24490.541355303041</v>
      </c>
      <c r="J456" s="43">
        <f t="shared" si="105"/>
        <v>726.33248673678577</v>
      </c>
      <c r="K456">
        <f t="shared" si="106"/>
        <v>31.18232572554372</v>
      </c>
      <c r="L456">
        <f t="shared" si="107"/>
        <v>2.3119881118477594E-2</v>
      </c>
      <c r="M456" s="43">
        <f t="shared" si="108"/>
        <v>31.182351438604091</v>
      </c>
      <c r="N456" s="6">
        <f t="shared" si="109"/>
        <v>1.1106323101529167E-6</v>
      </c>
      <c r="O456" s="4">
        <f>SUM($N$54:N456)*0.1+$O$30</f>
        <v>1.8668395041442183E-5</v>
      </c>
      <c r="P456" s="4">
        <f>SUM($O$235:O456)</f>
        <v>1.2440720097806838E-3</v>
      </c>
      <c r="Q456" s="6">
        <f t="shared" si="110"/>
        <v>-8.1303679818816841E-6</v>
      </c>
      <c r="R456" s="4">
        <f>SUM($Q$54:Q456)*0.1+$O$8</f>
        <v>7.0993542084903593E-6</v>
      </c>
      <c r="S456" s="4">
        <f>SUM($R$235:R456)</f>
        <v>1.7883083586530433E-2</v>
      </c>
      <c r="T456">
        <f t="shared" si="111"/>
        <v>1.9972726493920474E-5</v>
      </c>
      <c r="U456">
        <f t="shared" si="112"/>
        <v>1.7926304519569947E-2</v>
      </c>
      <c r="X456" s="1"/>
    </row>
    <row r="457" spans="1:24" x14ac:dyDescent="0.3">
      <c r="A457" s="8"/>
      <c r="B457">
        <f t="shared" si="97"/>
        <v>40.300000000000303</v>
      </c>
      <c r="C457">
        <f t="shared" si="98"/>
        <v>-1396.6998684018731</v>
      </c>
      <c r="D457">
        <f t="shared" si="99"/>
        <v>-725.74654049904279</v>
      </c>
      <c r="E457">
        <f t="shared" si="100"/>
        <v>29.169165961926041</v>
      </c>
      <c r="F457">
        <f t="shared" si="101"/>
        <v>36287.327024952137</v>
      </c>
      <c r="G457">
        <f t="shared" si="102"/>
        <v>-3311.7796744988773</v>
      </c>
      <c r="H457">
        <f t="shared" si="103"/>
        <v>24325.537985093033</v>
      </c>
      <c r="I457">
        <f t="shared" si="104"/>
        <v>24549.942624711526</v>
      </c>
      <c r="J457" s="43">
        <f t="shared" si="105"/>
        <v>726.33248673678577</v>
      </c>
      <c r="K457">
        <f t="shared" si="106"/>
        <v>31.257957770762072</v>
      </c>
      <c r="L457">
        <f t="shared" si="107"/>
        <v>2.3119881118477594E-2</v>
      </c>
      <c r="M457" s="43">
        <f t="shared" si="108"/>
        <v>31.257983421606934</v>
      </c>
      <c r="N457" s="6">
        <f t="shared" si="109"/>
        <v>1.1096549592163463E-6</v>
      </c>
      <c r="O457" s="4">
        <f>SUM($N$54:N457)*0.1+$O$30</f>
        <v>1.8779360537363823E-5</v>
      </c>
      <c r="P457" s="4">
        <f>SUM($O$235:O457)</f>
        <v>1.2628513703180477E-3</v>
      </c>
      <c r="Q457" s="6">
        <f t="shared" si="110"/>
        <v>-8.1505886604152006E-6</v>
      </c>
      <c r="R457" s="4">
        <f>SUM($Q$54:Q457)*0.1+$O$8</f>
        <v>6.2842953424488304E-6</v>
      </c>
      <c r="S457" s="4">
        <f>SUM($R$235:R457)</f>
        <v>1.788936788187288E-2</v>
      </c>
      <c r="T457">
        <f t="shared" si="111"/>
        <v>1.9802948016480318E-5</v>
      </c>
      <c r="U457">
        <f t="shared" si="112"/>
        <v>1.7933886271427595E-2</v>
      </c>
      <c r="X457" s="1"/>
    </row>
    <row r="458" spans="1:24" x14ac:dyDescent="0.3">
      <c r="A458" s="8"/>
      <c r="B458">
        <f t="shared" si="97"/>
        <v>40.400000000000304</v>
      </c>
      <c r="C458">
        <f t="shared" si="98"/>
        <v>-1396.6998684018731</v>
      </c>
      <c r="D458">
        <f t="shared" si="99"/>
        <v>-725.74654049904279</v>
      </c>
      <c r="E458">
        <f t="shared" si="100"/>
        <v>29.169165961926041</v>
      </c>
      <c r="F458">
        <f t="shared" si="101"/>
        <v>36287.327024952137</v>
      </c>
      <c r="G458">
        <f t="shared" si="102"/>
        <v>-3308.8627579026852</v>
      </c>
      <c r="H458">
        <f t="shared" si="103"/>
        <v>24385.886863467953</v>
      </c>
      <c r="I458">
        <f t="shared" si="104"/>
        <v>24609.348850965038</v>
      </c>
      <c r="J458" s="43">
        <f t="shared" si="105"/>
        <v>726.33248673678577</v>
      </c>
      <c r="K458">
        <f t="shared" si="106"/>
        <v>31.333596127231527</v>
      </c>
      <c r="L458">
        <f t="shared" si="107"/>
        <v>2.3119881118477594E-2</v>
      </c>
      <c r="M458" s="43">
        <f t="shared" si="108"/>
        <v>31.33362171615607</v>
      </c>
      <c r="N458" s="6">
        <f t="shared" si="109"/>
        <v>1.1086776082797762E-6</v>
      </c>
      <c r="O458" s="4">
        <f>SUM($N$54:N458)*0.1+$O$30</f>
        <v>1.8890228298191797E-5</v>
      </c>
      <c r="P458" s="4">
        <f>SUM($O$235:O458)</f>
        <v>1.2817415986162393E-3</v>
      </c>
      <c r="Q458" s="6">
        <f t="shared" si="110"/>
        <v>-8.1708093389487154E-6</v>
      </c>
      <c r="R458" s="4">
        <f>SUM($Q$54:Q458)*0.1+$O$8</f>
        <v>5.4672144085539474E-6</v>
      </c>
      <c r="S458" s="4">
        <f>SUM($R$235:R458)</f>
        <v>1.7894835096281436E-2</v>
      </c>
      <c r="T458">
        <f t="shared" si="111"/>
        <v>1.9665481396266558E-5</v>
      </c>
      <c r="U458">
        <f t="shared" si="112"/>
        <v>1.7940679603870337E-2</v>
      </c>
      <c r="X458" s="1"/>
    </row>
    <row r="459" spans="1:24" x14ac:dyDescent="0.3">
      <c r="A459" s="8"/>
      <c r="B459">
        <f t="shared" si="97"/>
        <v>40.500000000000306</v>
      </c>
      <c r="C459">
        <f t="shared" si="98"/>
        <v>-1396.6998684018731</v>
      </c>
      <c r="D459">
        <f t="shared" si="99"/>
        <v>-725.74654049904279</v>
      </c>
      <c r="E459">
        <f t="shared" si="100"/>
        <v>29.169165961926041</v>
      </c>
      <c r="F459">
        <f t="shared" si="101"/>
        <v>36287.327024952137</v>
      </c>
      <c r="G459">
        <f t="shared" si="102"/>
        <v>-3305.9458413064913</v>
      </c>
      <c r="H459">
        <f t="shared" si="103"/>
        <v>24446.235741842873</v>
      </c>
      <c r="I459">
        <f t="shared" si="104"/>
        <v>24668.759998253005</v>
      </c>
      <c r="J459" s="43">
        <f t="shared" si="105"/>
        <v>726.33248673678577</v>
      </c>
      <c r="K459">
        <f t="shared" si="106"/>
        <v>31.409240749356652</v>
      </c>
      <c r="L459">
        <f t="shared" si="107"/>
        <v>2.3119881118477594E-2</v>
      </c>
      <c r="M459" s="43">
        <f t="shared" si="108"/>
        <v>31.409266276654016</v>
      </c>
      <c r="N459" s="6">
        <f t="shared" si="109"/>
        <v>1.1077002573432057E-6</v>
      </c>
      <c r="O459" s="4">
        <f>SUM($N$54:N459)*0.1+$O$30</f>
        <v>1.9000998323926112E-5</v>
      </c>
      <c r="P459" s="4">
        <f>SUM($O$235:O459)</f>
        <v>1.3007425969401654E-3</v>
      </c>
      <c r="Q459" s="6">
        <f t="shared" si="110"/>
        <v>-8.1910300174822319E-6</v>
      </c>
      <c r="R459" s="4">
        <f>SUM($Q$54:Q459)*0.1+$O$8</f>
        <v>4.6481114068057372E-6</v>
      </c>
      <c r="S459" s="4">
        <f>SUM($R$235:R459)</f>
        <v>1.7899483207688242E-2</v>
      </c>
      <c r="T459">
        <f t="shared" si="111"/>
        <v>1.9561259595330781E-5</v>
      </c>
      <c r="U459">
        <f t="shared" si="112"/>
        <v>1.7946682991734377E-2</v>
      </c>
      <c r="X459" s="1"/>
    </row>
    <row r="460" spans="1:24" x14ac:dyDescent="0.3">
      <c r="A460" s="8"/>
      <c r="B460">
        <f t="shared" si="97"/>
        <v>40.600000000000307</v>
      </c>
      <c r="C460">
        <f t="shared" si="98"/>
        <v>-1396.6998684018731</v>
      </c>
      <c r="D460">
        <f t="shared" si="99"/>
        <v>-725.74654049904279</v>
      </c>
      <c r="E460">
        <f t="shared" si="100"/>
        <v>29.169165961926041</v>
      </c>
      <c r="F460">
        <f t="shared" si="101"/>
        <v>36287.327024952137</v>
      </c>
      <c r="G460">
        <f t="shared" si="102"/>
        <v>-3303.0289247103001</v>
      </c>
      <c r="H460">
        <f t="shared" si="103"/>
        <v>24506.584620217796</v>
      </c>
      <c r="I460">
        <f t="shared" si="104"/>
        <v>24728.176031106064</v>
      </c>
      <c r="J460" s="43">
        <f t="shared" si="105"/>
        <v>726.33248673678577</v>
      </c>
      <c r="K460">
        <f t="shared" si="106"/>
        <v>31.484891591976449</v>
      </c>
      <c r="L460">
        <f t="shared" si="107"/>
        <v>2.3119881118477594E-2</v>
      </c>
      <c r="M460" s="43">
        <f t="shared" si="108"/>
        <v>31.484917057937729</v>
      </c>
      <c r="N460" s="6">
        <f t="shared" si="109"/>
        <v>1.106722906406636E-6</v>
      </c>
      <c r="O460" s="4">
        <f>SUM($N$54:N460)*0.1+$O$30</f>
        <v>1.9111670614566774E-5</v>
      </c>
      <c r="P460" s="4">
        <f>SUM($O$235:O460)</f>
        <v>1.3198542675547321E-3</v>
      </c>
      <c r="Q460" s="6">
        <f t="shared" si="110"/>
        <v>-8.2112506960157484E-6</v>
      </c>
      <c r="R460" s="4">
        <f>SUM($Q$54:Q460)*0.1+$O$8</f>
        <v>3.8269863372041458E-6</v>
      </c>
      <c r="S460" s="4">
        <f>SUM($R$235:R460)</f>
        <v>1.7903310194025447E-2</v>
      </c>
      <c r="T460">
        <f t="shared" si="111"/>
        <v>1.9491069188344758E-5</v>
      </c>
      <c r="U460">
        <f t="shared" si="112"/>
        <v>1.7951894919230056E-2</v>
      </c>
      <c r="X460" s="1"/>
    </row>
    <row r="461" spans="1:24" x14ac:dyDescent="0.3">
      <c r="A461" s="8"/>
      <c r="B461">
        <f t="shared" si="97"/>
        <v>40.700000000000308</v>
      </c>
      <c r="C461">
        <f t="shared" si="98"/>
        <v>-1396.6998684018731</v>
      </c>
      <c r="D461">
        <f t="shared" si="99"/>
        <v>-725.74654049904279</v>
      </c>
      <c r="E461">
        <f t="shared" si="100"/>
        <v>29.169165961926041</v>
      </c>
      <c r="F461">
        <f t="shared" si="101"/>
        <v>36287.327024952137</v>
      </c>
      <c r="G461">
        <f t="shared" si="102"/>
        <v>-3300.1120081141062</v>
      </c>
      <c r="H461">
        <f t="shared" si="103"/>
        <v>24566.933498592716</v>
      </c>
      <c r="I461">
        <f t="shared" si="104"/>
        <v>24787.596914392005</v>
      </c>
      <c r="J461" s="43">
        <f t="shared" si="105"/>
        <v>726.33248673678577</v>
      </c>
      <c r="K461">
        <f t="shared" si="106"/>
        <v>31.560548610359202</v>
      </c>
      <c r="L461">
        <f t="shared" si="107"/>
        <v>2.3119881118477594E-2</v>
      </c>
      <c r="M461" s="43">
        <f t="shared" si="108"/>
        <v>31.56057401527347</v>
      </c>
      <c r="N461" s="6">
        <f t="shared" si="109"/>
        <v>1.1057455554700652E-6</v>
      </c>
      <c r="O461" s="4">
        <f>SUM($N$54:N461)*0.1+$O$30</f>
        <v>1.9222245170113784E-5</v>
      </c>
      <c r="P461" s="4">
        <f>SUM($O$235:O461)</f>
        <v>1.3390765127248459E-3</v>
      </c>
      <c r="Q461" s="6">
        <f t="shared" si="110"/>
        <v>-8.2314713745492649E-6</v>
      </c>
      <c r="R461" s="4">
        <f>SUM($Q$54:Q461)*0.1+$O$8</f>
        <v>3.0038391997492273E-6</v>
      </c>
      <c r="S461" s="4">
        <f>SUM($R$235:R461)</f>
        <v>1.7906314033225196E-2</v>
      </c>
      <c r="T461">
        <f t="shared" si="111"/>
        <v>1.9455532871600119E-5</v>
      </c>
      <c r="U461">
        <f t="shared" si="112"/>
        <v>1.7956313880176215E-2</v>
      </c>
      <c r="X461" s="1"/>
    </row>
    <row r="462" spans="1:24" x14ac:dyDescent="0.3">
      <c r="A462" s="8"/>
      <c r="B462">
        <f t="shared" si="97"/>
        <v>40.80000000000031</v>
      </c>
      <c r="C462">
        <f t="shared" si="98"/>
        <v>-1396.6998684018731</v>
      </c>
      <c r="D462">
        <f t="shared" si="99"/>
        <v>-725.74654049904279</v>
      </c>
      <c r="E462">
        <f t="shared" si="100"/>
        <v>29.169165961926041</v>
      </c>
      <c r="F462">
        <f t="shared" si="101"/>
        <v>36287.327024952137</v>
      </c>
      <c r="G462">
        <f t="shared" si="102"/>
        <v>-3297.1950915179141</v>
      </c>
      <c r="H462">
        <f t="shared" si="103"/>
        <v>24627.282376967636</v>
      </c>
      <c r="I462">
        <f t="shared" si="104"/>
        <v>24847.022613311852</v>
      </c>
      <c r="J462" s="43">
        <f t="shared" si="105"/>
        <v>726.33248673678577</v>
      </c>
      <c r="K462">
        <f t="shared" si="106"/>
        <v>31.636211760197479</v>
      </c>
      <c r="L462">
        <f t="shared" si="107"/>
        <v>2.3119881118477594E-2</v>
      </c>
      <c r="M462" s="43">
        <f t="shared" si="108"/>
        <v>31.636237104351807</v>
      </c>
      <c r="N462" s="6">
        <f t="shared" si="109"/>
        <v>1.1047682045334953E-6</v>
      </c>
      <c r="O462" s="4">
        <f>SUM($N$54:N462)*0.1+$O$30</f>
        <v>1.9332721990567135E-5</v>
      </c>
      <c r="P462" s="4">
        <f>SUM($O$235:O462)</f>
        <v>1.358409234715413E-3</v>
      </c>
      <c r="Q462" s="6">
        <f t="shared" si="110"/>
        <v>-8.2516920530827814E-6</v>
      </c>
      <c r="R462" s="4">
        <f>SUM($Q$54:Q462)*0.1+$O$8</f>
        <v>2.1786699944409545E-6</v>
      </c>
      <c r="S462" s="4">
        <f>SUM($R$235:R462)</f>
        <v>1.7908492703219637E-2</v>
      </c>
      <c r="T462">
        <f t="shared" si="111"/>
        <v>1.9455095540994793E-5</v>
      </c>
      <c r="U462">
        <f t="shared" si="112"/>
        <v>1.7959938378241478E-2</v>
      </c>
      <c r="X462" s="1"/>
    </row>
    <row r="463" spans="1:24" x14ac:dyDescent="0.3">
      <c r="A463" s="8"/>
      <c r="B463">
        <f t="shared" si="97"/>
        <v>40.900000000000311</v>
      </c>
      <c r="C463">
        <f t="shared" si="98"/>
        <v>-1396.6998684018731</v>
      </c>
      <c r="D463">
        <f t="shared" si="99"/>
        <v>-725.74654049904279</v>
      </c>
      <c r="E463">
        <f t="shared" si="100"/>
        <v>29.169165961926041</v>
      </c>
      <c r="F463">
        <f t="shared" si="101"/>
        <v>36287.327024952137</v>
      </c>
      <c r="G463">
        <f t="shared" si="102"/>
        <v>-3294.2781749217229</v>
      </c>
      <c r="H463">
        <f t="shared" si="103"/>
        <v>24687.63125534256</v>
      </c>
      <c r="I463">
        <f t="shared" si="104"/>
        <v>24906.453093395947</v>
      </c>
      <c r="J463" s="43">
        <f t="shared" si="105"/>
        <v>726.33248673678577</v>
      </c>
      <c r="K463">
        <f t="shared" si="106"/>
        <v>31.711880997603142</v>
      </c>
      <c r="L463">
        <f t="shared" si="107"/>
        <v>2.3119881118477594E-2</v>
      </c>
      <c r="M463" s="43">
        <f t="shared" si="108"/>
        <v>31.711906281282619</v>
      </c>
      <c r="N463" s="6">
        <f t="shared" si="109"/>
        <v>1.1037908535969256E-6</v>
      </c>
      <c r="O463" s="4">
        <f>SUM($N$54:N463)*0.1+$O$30</f>
        <v>1.9443101075926827E-5</v>
      </c>
      <c r="P463" s="4">
        <f>SUM($O$235:O463)</f>
        <v>1.3778523357913398E-3</v>
      </c>
      <c r="Q463" s="6">
        <f t="shared" si="110"/>
        <v>-8.2719127316162979E-6</v>
      </c>
      <c r="R463" s="4">
        <f>SUM($Q$54:Q463)*0.1+$O$8</f>
        <v>1.3514787212793276E-6</v>
      </c>
      <c r="S463" s="4">
        <f>SUM($R$235:R463)</f>
        <v>1.7909844181940915E-2</v>
      </c>
      <c r="T463">
        <f t="shared" si="111"/>
        <v>1.9490014730183705E-5</v>
      </c>
      <c r="U463">
        <f t="shared" si="112"/>
        <v>1.7962766927192717E-2</v>
      </c>
      <c r="X463" s="1"/>
    </row>
    <row r="464" spans="1:24" x14ac:dyDescent="0.3">
      <c r="A464" s="8"/>
      <c r="B464">
        <f t="shared" si="97"/>
        <v>41.000000000000313</v>
      </c>
      <c r="C464">
        <f t="shared" si="98"/>
        <v>-1396.6998684018731</v>
      </c>
      <c r="D464">
        <f t="shared" si="99"/>
        <v>-725.74654049904279</v>
      </c>
      <c r="E464">
        <f t="shared" si="100"/>
        <v>29.169165961926041</v>
      </c>
      <c r="F464">
        <f t="shared" si="101"/>
        <v>36287.327024952137</v>
      </c>
      <c r="G464">
        <f t="shared" si="102"/>
        <v>-3291.361258325529</v>
      </c>
      <c r="H464">
        <f t="shared" si="103"/>
        <v>24747.980133717479</v>
      </c>
      <c r="I464">
        <f t="shared" si="104"/>
        <v>24965.88832050006</v>
      </c>
      <c r="J464" s="43">
        <f t="shared" si="105"/>
        <v>726.33248673678577</v>
      </c>
      <c r="K464">
        <f t="shared" si="106"/>
        <v>31.787556279102414</v>
      </c>
      <c r="L464">
        <f t="shared" si="107"/>
        <v>2.3119881118477594E-2</v>
      </c>
      <c r="M464" s="43">
        <f t="shared" si="108"/>
        <v>31.787581502590161</v>
      </c>
      <c r="N464" s="6">
        <f t="shared" si="109"/>
        <v>1.1028135026603548E-6</v>
      </c>
      <c r="O464" s="4">
        <f>SUM($N$54:N464)*0.1+$O$30</f>
        <v>1.9553382426192859E-5</v>
      </c>
      <c r="P464" s="4">
        <f>SUM($O$235:O464)</f>
        <v>1.3974057182175325E-3</v>
      </c>
      <c r="Q464" s="6">
        <f t="shared" si="110"/>
        <v>-8.2921334101498143E-6</v>
      </c>
      <c r="R464" s="4">
        <f>SUM($Q$54:Q464)*0.1+$O$8</f>
        <v>5.2226538026434654E-7</v>
      </c>
      <c r="S464" s="4">
        <f>SUM($R$235:R464)</f>
        <v>1.7910366447321181E-2</v>
      </c>
      <c r="T464">
        <f t="shared" si="111"/>
        <v>1.9560355963846119E-5</v>
      </c>
      <c r="U464">
        <f t="shared" si="112"/>
        <v>1.7964798051150907E-2</v>
      </c>
      <c r="X464" s="1"/>
    </row>
    <row r="465" spans="1:24" x14ac:dyDescent="0.3">
      <c r="A465" s="8"/>
      <c r="B465">
        <f t="shared" si="97"/>
        <v>41.100000000000314</v>
      </c>
      <c r="C465">
        <f t="shared" si="98"/>
        <v>-1396.6998684018731</v>
      </c>
      <c r="D465">
        <f t="shared" si="99"/>
        <v>-725.74654049904279</v>
      </c>
      <c r="E465">
        <f t="shared" si="100"/>
        <v>29.169165961926041</v>
      </c>
      <c r="F465">
        <f t="shared" si="101"/>
        <v>36287.327024952137</v>
      </c>
      <c r="G465">
        <f t="shared" si="102"/>
        <v>-3288.4443417293369</v>
      </c>
      <c r="H465">
        <f t="shared" si="103"/>
        <v>24808.329012092399</v>
      </c>
      <c r="I465">
        <f t="shared" si="104"/>
        <v>25025.328260801638</v>
      </c>
      <c r="J465" s="43">
        <f t="shared" si="105"/>
        <v>726.33248673678577</v>
      </c>
      <c r="K465">
        <f t="shared" si="106"/>
        <v>31.863237561631081</v>
      </c>
      <c r="L465">
        <f t="shared" si="107"/>
        <v>2.3119881118477594E-2</v>
      </c>
      <c r="M465" s="43">
        <f t="shared" si="108"/>
        <v>31.863262725208269</v>
      </c>
      <c r="N465" s="6">
        <f t="shared" si="109"/>
        <v>1.1018361517237849E-6</v>
      </c>
      <c r="O465" s="4">
        <f>SUM($N$54:N465)*0.1+$O$30</f>
        <v>1.966356604136524E-5</v>
      </c>
      <c r="P465" s="4">
        <f>SUM($O$235:O465)</f>
        <v>1.4170692842588979E-3</v>
      </c>
      <c r="Q465" s="6">
        <f t="shared" si="110"/>
        <v>-8.3123540886833308E-6</v>
      </c>
      <c r="R465" s="4">
        <f>SUM($Q$54:Q465)*0.1+$O$8</f>
        <v>-3.0897002860398874E-7</v>
      </c>
      <c r="S465" s="4">
        <f>SUM($R$235:R465)</f>
        <v>1.7910057477292577E-2</v>
      </c>
      <c r="T465">
        <f t="shared" si="111"/>
        <v>1.9665993286424864E-5</v>
      </c>
      <c r="U465">
        <f t="shared" si="112"/>
        <v>1.796603028485463E-2</v>
      </c>
      <c r="X465" s="1"/>
    </row>
    <row r="466" spans="1:24" x14ac:dyDescent="0.3">
      <c r="A466" s="8"/>
      <c r="B466">
        <f t="shared" si="97"/>
        <v>41.200000000000315</v>
      </c>
      <c r="C466">
        <f t="shared" si="98"/>
        <v>-1396.6998684018731</v>
      </c>
      <c r="D466">
        <f t="shared" si="99"/>
        <v>-725.74654049904279</v>
      </c>
      <c r="E466">
        <f t="shared" si="100"/>
        <v>29.169165961926041</v>
      </c>
      <c r="F466">
        <f t="shared" si="101"/>
        <v>36287.327024952137</v>
      </c>
      <c r="G466">
        <f t="shared" si="102"/>
        <v>-3285.5274251331439</v>
      </c>
      <c r="H466">
        <f t="shared" si="103"/>
        <v>24868.677890467319</v>
      </c>
      <c r="I466">
        <f t="shared" si="104"/>
        <v>25084.772880796034</v>
      </c>
      <c r="J466" s="43">
        <f t="shared" si="105"/>
        <v>726.33248673678577</v>
      </c>
      <c r="K466">
        <f t="shared" si="106"/>
        <v>31.938924802529701</v>
      </c>
      <c r="L466">
        <f t="shared" si="107"/>
        <v>2.3119881118477594E-2</v>
      </c>
      <c r="M466" s="43">
        <f t="shared" si="108"/>
        <v>31.938949906475571</v>
      </c>
      <c r="N466" s="6">
        <f t="shared" si="109"/>
        <v>1.1008588007872146E-6</v>
      </c>
      <c r="O466" s="4">
        <f>SUM($N$54:N466)*0.1+$O$30</f>
        <v>1.9773651921443968E-5</v>
      </c>
      <c r="P466" s="4">
        <f>SUM($O$235:O466)</f>
        <v>1.4368429361803418E-3</v>
      </c>
      <c r="Q466" s="6">
        <f t="shared" si="110"/>
        <v>-8.3325747672168456E-6</v>
      </c>
      <c r="R466" s="4">
        <f>SUM($Q$54:Q466)*0.1+$O$8</f>
        <v>-1.1422275053256782E-6</v>
      </c>
      <c r="S466" s="4">
        <f>SUM($R$235:R466)</f>
        <v>1.7908915249787251E-2</v>
      </c>
      <c r="T466">
        <f t="shared" si="111"/>
        <v>1.9806614904731886E-5</v>
      </c>
      <c r="U466">
        <f t="shared" si="112"/>
        <v>1.7966462173931563E-2</v>
      </c>
      <c r="X466" s="1"/>
    </row>
    <row r="467" spans="1:24" x14ac:dyDescent="0.3">
      <c r="A467" s="8"/>
      <c r="B467">
        <f t="shared" si="97"/>
        <v>41.300000000000317</v>
      </c>
      <c r="C467">
        <f t="shared" si="98"/>
        <v>-1396.6998684018731</v>
      </c>
      <c r="D467">
        <f t="shared" si="99"/>
        <v>-725.74654049904279</v>
      </c>
      <c r="E467">
        <f t="shared" si="100"/>
        <v>29.169165961926041</v>
      </c>
      <c r="F467">
        <f t="shared" si="101"/>
        <v>36287.327024952137</v>
      </c>
      <c r="G467">
        <f t="shared" si="102"/>
        <v>-3282.6105085369518</v>
      </c>
      <c r="H467">
        <f t="shared" si="103"/>
        <v>24929.026768842246</v>
      </c>
      <c r="I467">
        <f t="shared" si="104"/>
        <v>25144.222147292814</v>
      </c>
      <c r="J467" s="43">
        <f t="shared" si="105"/>
        <v>726.33248673678577</v>
      </c>
      <c r="K467">
        <f t="shared" si="106"/>
        <v>32.014617959538903</v>
      </c>
      <c r="L467">
        <f t="shared" si="107"/>
        <v>2.3119881118477594E-2</v>
      </c>
      <c r="M467" s="43">
        <f t="shared" si="108"/>
        <v>32.014643004130775</v>
      </c>
      <c r="N467" s="6">
        <f t="shared" si="109"/>
        <v>1.0998814498506445E-6</v>
      </c>
      <c r="O467" s="4">
        <f>SUM($N$54:N467)*0.1+$O$30</f>
        <v>1.988364006642903E-5</v>
      </c>
      <c r="P467" s="4">
        <f>SUM($O$235:O467)</f>
        <v>1.4567265762467708E-3</v>
      </c>
      <c r="Q467" s="6">
        <f t="shared" si="110"/>
        <v>-8.3527954457503638E-6</v>
      </c>
      <c r="R467" s="4">
        <f>SUM($Q$54:Q467)*0.1+$O$8</f>
        <v>-1.9775070499007219E-6</v>
      </c>
      <c r="S467" s="4">
        <f>SUM($R$235:R467)</f>
        <v>1.7906937742737349E-2</v>
      </c>
      <c r="T467">
        <f t="shared" si="111"/>
        <v>1.9981733569030214E-5</v>
      </c>
      <c r="U467">
        <f t="shared" si="112"/>
        <v>1.7966092275178123E-2</v>
      </c>
      <c r="X467" s="1"/>
    </row>
    <row r="468" spans="1:24" x14ac:dyDescent="0.3">
      <c r="A468" s="8"/>
      <c r="B468">
        <f t="shared" si="97"/>
        <v>41.400000000000318</v>
      </c>
      <c r="C468">
        <f t="shared" si="98"/>
        <v>-1396.6998684018731</v>
      </c>
      <c r="D468">
        <f t="shared" si="99"/>
        <v>-725.74654049904279</v>
      </c>
      <c r="E468">
        <f t="shared" si="100"/>
        <v>29.169165961926041</v>
      </c>
      <c r="F468">
        <f t="shared" si="101"/>
        <v>36287.327024952137</v>
      </c>
      <c r="G468">
        <f t="shared" si="102"/>
        <v>-3279.6935919407588</v>
      </c>
      <c r="H468">
        <f t="shared" si="103"/>
        <v>24989.375647217166</v>
      </c>
      <c r="I468">
        <f t="shared" si="104"/>
        <v>25203.676027412108</v>
      </c>
      <c r="J468" s="43">
        <f t="shared" si="105"/>
        <v>726.33248673678577</v>
      </c>
      <c r="K468">
        <f t="shared" si="106"/>
        <v>32.090316990794726</v>
      </c>
      <c r="L468">
        <f t="shared" si="107"/>
        <v>2.3119881118477594E-2</v>
      </c>
      <c r="M468" s="43">
        <f t="shared" si="108"/>
        <v>32.090341976308032</v>
      </c>
      <c r="N468" s="6">
        <f t="shared" si="109"/>
        <v>1.0989040989140741E-6</v>
      </c>
      <c r="O468" s="4">
        <f>SUM($N$54:N468)*0.1+$O$30</f>
        <v>1.9993530476320433E-5</v>
      </c>
      <c r="P468" s="4">
        <f>SUM($O$235:O468)</f>
        <v>1.4767201067230912E-3</v>
      </c>
      <c r="Q468" s="6">
        <f t="shared" si="110"/>
        <v>-8.3730161242838803E-6</v>
      </c>
      <c r="R468" s="4">
        <f>SUM($Q$54:Q468)*0.1+$O$8</f>
        <v>-2.8148086623291197E-6</v>
      </c>
      <c r="S468" s="4">
        <f>SUM($R$235:R468)</f>
        <v>1.790412293407502E-2</v>
      </c>
      <c r="T468">
        <f t="shared" si="111"/>
        <v>2.0190701045607035E-5</v>
      </c>
      <c r="U468">
        <f t="shared" si="112"/>
        <v>1.7964919156847642E-2</v>
      </c>
      <c r="X468" s="1"/>
    </row>
    <row r="469" spans="1:24" x14ac:dyDescent="0.3">
      <c r="A469" s="8"/>
      <c r="B469">
        <f t="shared" si="97"/>
        <v>41.50000000000032</v>
      </c>
      <c r="C469">
        <f t="shared" si="98"/>
        <v>-1396.6998684018731</v>
      </c>
      <c r="D469">
        <f t="shared" si="99"/>
        <v>-725.74654049904279</v>
      </c>
      <c r="E469">
        <f t="shared" si="100"/>
        <v>29.169165961926041</v>
      </c>
      <c r="F469">
        <f t="shared" si="101"/>
        <v>36287.327024952137</v>
      </c>
      <c r="G469">
        <f t="shared" si="102"/>
        <v>-3276.7766753445667</v>
      </c>
      <c r="H469">
        <f t="shared" si="103"/>
        <v>25049.724525592086</v>
      </c>
      <c r="I469">
        <f t="shared" si="104"/>
        <v>25263.134488581021</v>
      </c>
      <c r="J469" s="43">
        <f t="shared" si="105"/>
        <v>726.33248673678577</v>
      </c>
      <c r="K469">
        <f t="shared" si="106"/>
        <v>32.166021854824088</v>
      </c>
      <c r="L469">
        <f t="shared" si="107"/>
        <v>2.3119881118477594E-2</v>
      </c>
      <c r="M469" s="43">
        <f t="shared" si="108"/>
        <v>32.16604678153238</v>
      </c>
      <c r="N469" s="6">
        <f t="shared" si="109"/>
        <v>1.0979267479775042E-6</v>
      </c>
      <c r="O469" s="4">
        <f>SUM($N$54:N469)*0.1+$O$30</f>
        <v>2.0103323151118183E-5</v>
      </c>
      <c r="P469" s="4">
        <f>SUM($O$235:O469)</f>
        <v>1.4968234298742094E-3</v>
      </c>
      <c r="Q469" s="6">
        <f t="shared" si="110"/>
        <v>-8.3932368028173968E-6</v>
      </c>
      <c r="R469" s="4">
        <f>SUM($Q$54:Q469)*0.1+$O$8</f>
        <v>-3.6541323426108447E-6</v>
      </c>
      <c r="S469" s="4">
        <f>SUM($R$235:R469)</f>
        <v>1.7900468801732409E-2</v>
      </c>
      <c r="T469">
        <f t="shared" si="111"/>
        <v>2.0432725831263898E-5</v>
      </c>
      <c r="U469">
        <f t="shared" si="112"/>
        <v>1.7962941398947326E-2</v>
      </c>
      <c r="X469" s="1"/>
    </row>
    <row r="470" spans="1:24" x14ac:dyDescent="0.3">
      <c r="A470" s="8"/>
      <c r="B470">
        <f t="shared" si="97"/>
        <v>41.600000000000321</v>
      </c>
      <c r="C470">
        <f t="shared" si="98"/>
        <v>-1396.6998684018731</v>
      </c>
      <c r="D470">
        <f t="shared" si="99"/>
        <v>-725.74654049904279</v>
      </c>
      <c r="E470">
        <f t="shared" si="100"/>
        <v>29.169165961926041</v>
      </c>
      <c r="F470">
        <f t="shared" si="101"/>
        <v>36287.327024952137</v>
      </c>
      <c r="G470">
        <f t="shared" si="102"/>
        <v>-3273.8597587483728</v>
      </c>
      <c r="H470">
        <f t="shared" si="103"/>
        <v>25110.07340396701</v>
      </c>
      <c r="I470">
        <f t="shared" si="104"/>
        <v>25322.597498530111</v>
      </c>
      <c r="J470" s="43">
        <f t="shared" si="105"/>
        <v>726.33248673678577</v>
      </c>
      <c r="K470">
        <f t="shared" si="106"/>
        <v>32.241732510540253</v>
      </c>
      <c r="L470">
        <f t="shared" si="107"/>
        <v>2.3119881118477594E-2</v>
      </c>
      <c r="M470" s="43">
        <f t="shared" si="108"/>
        <v>32.241757378715214</v>
      </c>
      <c r="N470" s="6">
        <f t="shared" si="109"/>
        <v>1.0969493970409337E-6</v>
      </c>
      <c r="O470" s="4">
        <f>SUM($N$54:N470)*0.1+$O$30</f>
        <v>2.0213018090822275E-5</v>
      </c>
      <c r="P470" s="4">
        <f>SUM($O$235:O470)</f>
        <v>1.5170364479650316E-3</v>
      </c>
      <c r="Q470" s="6">
        <f t="shared" si="110"/>
        <v>-8.4134574813509133E-6</v>
      </c>
      <c r="R470" s="4">
        <f>SUM($Q$54:Q470)*0.1+$O$8</f>
        <v>-4.4954780907459238E-6</v>
      </c>
      <c r="S470" s="4">
        <f>SUM($R$235:R470)</f>
        <v>1.7895973323641665E-2</v>
      </c>
      <c r="T470">
        <f t="shared" si="111"/>
        <v>2.0706893142243362E-5</v>
      </c>
      <c r="U470">
        <f t="shared" si="112"/>
        <v>1.796015759354434E-2</v>
      </c>
      <c r="X470" s="1"/>
    </row>
    <row r="471" spans="1:24" x14ac:dyDescent="0.3">
      <c r="A471" s="8"/>
      <c r="B471">
        <f t="shared" si="97"/>
        <v>41.700000000000323</v>
      </c>
      <c r="C471">
        <f t="shared" si="98"/>
        <v>-1396.6998684018731</v>
      </c>
      <c r="D471">
        <f t="shared" si="99"/>
        <v>-725.74654049904279</v>
      </c>
      <c r="E471">
        <f t="shared" si="100"/>
        <v>29.169165961926041</v>
      </c>
      <c r="F471">
        <f t="shared" si="101"/>
        <v>36287.327024952137</v>
      </c>
      <c r="G471">
        <f t="shared" si="102"/>
        <v>-3270.9428421521816</v>
      </c>
      <c r="H471">
        <f t="shared" si="103"/>
        <v>25170.42228234193</v>
      </c>
      <c r="I471">
        <f t="shared" si="104"/>
        <v>25382.065025289838</v>
      </c>
      <c r="J471" s="43">
        <f t="shared" si="105"/>
        <v>726.33248673678577</v>
      </c>
      <c r="K471">
        <f t="shared" si="106"/>
        <v>32.31744891723833</v>
      </c>
      <c r="L471">
        <f t="shared" si="107"/>
        <v>2.3119881118477594E-2</v>
      </c>
      <c r="M471" s="43">
        <f t="shared" si="108"/>
        <v>32.317473727149803</v>
      </c>
      <c r="N471" s="6">
        <f t="shared" si="109"/>
        <v>1.095972046104364E-6</v>
      </c>
      <c r="O471" s="4">
        <f>SUM($N$54:N471)*0.1+$O$30</f>
        <v>2.0322615295432714E-5</v>
      </c>
      <c r="P471" s="4">
        <f>SUM($O$235:O471)</f>
        <v>1.5373590632604644E-3</v>
      </c>
      <c r="Q471" s="6">
        <f t="shared" si="110"/>
        <v>-8.4336781598844298E-6</v>
      </c>
      <c r="R471" s="4">
        <f>SUM($Q$54:Q471)*0.1+$O$8</f>
        <v>-5.3388459067343571E-6</v>
      </c>
      <c r="S471" s="4">
        <f>SUM($R$235:R471)</f>
        <v>1.789063447773493E-2</v>
      </c>
      <c r="T471">
        <f t="shared" si="111"/>
        <v>2.1012186179976843E-5</v>
      </c>
      <c r="U471">
        <f t="shared" si="112"/>
        <v>1.7956566345081314E-2</v>
      </c>
      <c r="X471" s="1"/>
    </row>
    <row r="472" spans="1:24" x14ac:dyDescent="0.3">
      <c r="A472" s="8"/>
      <c r="B472">
        <f t="shared" si="97"/>
        <v>41.800000000000324</v>
      </c>
      <c r="C472">
        <f t="shared" si="98"/>
        <v>-1396.6998684018731</v>
      </c>
      <c r="D472">
        <f t="shared" si="99"/>
        <v>-725.74654049904279</v>
      </c>
      <c r="E472">
        <f t="shared" si="100"/>
        <v>29.169165961926041</v>
      </c>
      <c r="F472">
        <f t="shared" si="101"/>
        <v>36287.327024952137</v>
      </c>
      <c r="G472">
        <f t="shared" si="102"/>
        <v>-3268.0259255559877</v>
      </c>
      <c r="H472">
        <f t="shared" si="103"/>
        <v>25230.771160716849</v>
      </c>
      <c r="I472">
        <f t="shared" si="104"/>
        <v>25441.53703718718</v>
      </c>
      <c r="J472" s="43">
        <f t="shared" si="105"/>
        <v>726.33248673678577</v>
      </c>
      <c r="K472">
        <f t="shared" si="106"/>
        <v>32.393171034590985</v>
      </c>
      <c r="L472">
        <f t="shared" si="107"/>
        <v>2.3119881118477594E-2</v>
      </c>
      <c r="M472" s="43">
        <f t="shared" si="108"/>
        <v>32.393195786506979</v>
      </c>
      <c r="N472" s="6">
        <f t="shared" si="109"/>
        <v>1.0949946951677932E-6</v>
      </c>
      <c r="O472" s="4">
        <f>SUM($N$54:N472)*0.1+$O$30</f>
        <v>2.0432114764949494E-5</v>
      </c>
      <c r="P472" s="4">
        <f>SUM($O$235:O472)</f>
        <v>1.5577911780254138E-3</v>
      </c>
      <c r="Q472" s="6">
        <f t="shared" si="110"/>
        <v>-8.4538988384179463E-6</v>
      </c>
      <c r="R472" s="4">
        <f>SUM($Q$54:Q472)*0.1+$O$8</f>
        <v>-6.1842357905761718E-6</v>
      </c>
      <c r="S472" s="4">
        <f>SUM($R$235:R472)</f>
        <v>1.7884450241944353E-2</v>
      </c>
      <c r="T472">
        <f t="shared" si="111"/>
        <v>2.1347507725294547E-5</v>
      </c>
      <c r="U472">
        <f t="shared" si="112"/>
        <v>1.795216627070163E-2</v>
      </c>
      <c r="X472" s="1"/>
    </row>
    <row r="473" spans="1:24" x14ac:dyDescent="0.3">
      <c r="A473" s="8"/>
      <c r="B473">
        <f t="shared" si="97"/>
        <v>41.900000000000325</v>
      </c>
      <c r="C473">
        <f t="shared" si="98"/>
        <v>-1396.6998684018731</v>
      </c>
      <c r="D473">
        <f t="shared" si="99"/>
        <v>-725.74654049904279</v>
      </c>
      <c r="E473">
        <f t="shared" si="100"/>
        <v>29.169165961926041</v>
      </c>
      <c r="F473">
        <f t="shared" si="101"/>
        <v>36287.327024952137</v>
      </c>
      <c r="G473">
        <f t="shared" si="102"/>
        <v>-3265.1090089597956</v>
      </c>
      <c r="H473">
        <f t="shared" si="103"/>
        <v>25291.120039091769</v>
      </c>
      <c r="I473">
        <f t="shared" si="104"/>
        <v>25501.01350284219</v>
      </c>
      <c r="J473" s="43">
        <f t="shared" si="105"/>
        <v>726.33248673678577</v>
      </c>
      <c r="K473">
        <f t="shared" si="106"/>
        <v>32.468898822644029</v>
      </c>
      <c r="L473">
        <f t="shared" si="107"/>
        <v>2.3119881118477594E-2</v>
      </c>
      <c r="M473" s="43">
        <f t="shared" si="108"/>
        <v>32.468923516830728</v>
      </c>
      <c r="N473" s="6">
        <f t="shared" si="109"/>
        <v>1.0940173442312233E-6</v>
      </c>
      <c r="O473" s="4">
        <f>SUM($N$54:N473)*0.1+$O$30</f>
        <v>2.0541516499372614E-5</v>
      </c>
      <c r="P473" s="4">
        <f>SUM($O$235:O473)</f>
        <v>1.5783326945247864E-3</v>
      </c>
      <c r="Q473" s="6">
        <f t="shared" si="110"/>
        <v>-8.4741195169514611E-6</v>
      </c>
      <c r="R473" s="4">
        <f>SUM($Q$54:Q473)*0.1+$O$8</f>
        <v>-7.0316477422713135E-6</v>
      </c>
      <c r="S473" s="4">
        <f>SUM($R$235:R473)</f>
        <v>1.7877418594202082E-2</v>
      </c>
      <c r="T473">
        <f t="shared" si="111"/>
        <v>2.1711701224579033E-5</v>
      </c>
      <c r="U473">
        <f t="shared" si="112"/>
        <v>1.7946956000584841E-2</v>
      </c>
      <c r="X473" s="1"/>
    </row>
    <row r="474" spans="1:24" x14ac:dyDescent="0.3">
      <c r="A474" s="8"/>
      <c r="B474">
        <f t="shared" si="97"/>
        <v>42.000000000000327</v>
      </c>
      <c r="C474">
        <f t="shared" si="98"/>
        <v>-1396.6998684018731</v>
      </c>
      <c r="D474">
        <f t="shared" si="99"/>
        <v>-725.74654049904279</v>
      </c>
      <c r="E474">
        <f t="shared" si="100"/>
        <v>29.169165961926041</v>
      </c>
      <c r="F474">
        <f t="shared" si="101"/>
        <v>36287.327024952137</v>
      </c>
      <c r="G474">
        <f t="shared" si="102"/>
        <v>-3262.1920923636026</v>
      </c>
      <c r="H474">
        <f t="shared" si="103"/>
        <v>25351.468917466693</v>
      </c>
      <c r="I474">
        <f t="shared" si="104"/>
        <v>25560.494391164651</v>
      </c>
      <c r="J474" s="43">
        <f t="shared" si="105"/>
        <v>726.33248673678577</v>
      </c>
      <c r="K474">
        <f t="shared" si="106"/>
        <v>32.544632241812167</v>
      </c>
      <c r="L474">
        <f t="shared" si="107"/>
        <v>2.3119881118477594E-2</v>
      </c>
      <c r="M474" s="43">
        <f t="shared" si="108"/>
        <v>32.544656878533978</v>
      </c>
      <c r="N474" s="6">
        <f t="shared" si="109"/>
        <v>1.093039993294653E-6</v>
      </c>
      <c r="O474" s="4">
        <f>SUM($N$54:N474)*0.1+$O$30</f>
        <v>2.0650820498702083E-5</v>
      </c>
      <c r="P474" s="4">
        <f>SUM($O$235:O474)</f>
        <v>1.5989835150234885E-3</v>
      </c>
      <c r="Q474" s="6">
        <f t="shared" si="110"/>
        <v>-8.4943401954849792E-6</v>
      </c>
      <c r="R474" s="4">
        <f>SUM($Q$54:Q474)*0.1+$O$8</f>
        <v>-7.8810817618198364E-6</v>
      </c>
      <c r="S474" s="4">
        <f>SUM($R$235:R474)</f>
        <v>1.7869537512440262E-2</v>
      </c>
      <c r="T474">
        <f t="shared" si="111"/>
        <v>2.2103570684532022E-5</v>
      </c>
      <c r="U474">
        <f t="shared" si="112"/>
        <v>1.794093417829257E-2</v>
      </c>
      <c r="X474" s="1"/>
    </row>
    <row r="475" spans="1:24" x14ac:dyDescent="0.3">
      <c r="A475" s="8"/>
      <c r="B475">
        <f t="shared" si="97"/>
        <v>42.100000000000328</v>
      </c>
      <c r="C475">
        <f t="shared" si="98"/>
        <v>-1396.6998684018731</v>
      </c>
      <c r="D475">
        <f t="shared" si="99"/>
        <v>-725.74654049904279</v>
      </c>
      <c r="E475">
        <f t="shared" si="100"/>
        <v>29.169165961926041</v>
      </c>
      <c r="F475">
        <f t="shared" si="101"/>
        <v>36287.327024952137</v>
      </c>
      <c r="G475">
        <f t="shared" si="102"/>
        <v>-3259.2751757674105</v>
      </c>
      <c r="H475">
        <f t="shared" si="103"/>
        <v>25411.817795841613</v>
      </c>
      <c r="I475">
        <f t="shared" si="104"/>
        <v>25619.97967135076</v>
      </c>
      <c r="J475" s="43">
        <f t="shared" si="105"/>
        <v>726.33248673678577</v>
      </c>
      <c r="K475">
        <f t="shared" si="106"/>
        <v>32.620371252874769</v>
      </c>
      <c r="L475">
        <f t="shared" si="107"/>
        <v>2.3119881118477594E-2</v>
      </c>
      <c r="M475" s="43">
        <f t="shared" si="108"/>
        <v>32.620395832394301</v>
      </c>
      <c r="N475" s="6">
        <f t="shared" si="109"/>
        <v>1.0920626423580829E-6</v>
      </c>
      <c r="O475" s="4">
        <f>SUM($N$54:N475)*0.1+$O$30</f>
        <v>2.0760026762937892E-5</v>
      </c>
      <c r="P475" s="4">
        <f>SUM($O$235:O475)</f>
        <v>1.6197435417864264E-3</v>
      </c>
      <c r="Q475" s="6">
        <f t="shared" si="110"/>
        <v>-8.514560874018494E-6</v>
      </c>
      <c r="R475" s="4">
        <f>SUM($Q$54:Q475)*0.1+$O$8</f>
        <v>-8.7325378492216865E-6</v>
      </c>
      <c r="S475" s="4">
        <f>SUM($R$235:R475)</f>
        <v>1.7860804974591041E-2</v>
      </c>
      <c r="T475">
        <f t="shared" si="111"/>
        <v>2.2521898865015511E-5</v>
      </c>
      <c r="U475">
        <f t="shared" si="112"/>
        <v>1.7934099461125303E-2</v>
      </c>
      <c r="X475" s="1"/>
    </row>
    <row r="476" spans="1:24" x14ac:dyDescent="0.3">
      <c r="A476" s="8"/>
      <c r="B476">
        <f t="shared" si="97"/>
        <v>42.20000000000033</v>
      </c>
      <c r="C476">
        <f t="shared" si="98"/>
        <v>-1396.6998684018731</v>
      </c>
      <c r="D476">
        <f t="shared" si="99"/>
        <v>-725.74654049904279</v>
      </c>
      <c r="E476">
        <f t="shared" si="100"/>
        <v>29.169165961926041</v>
      </c>
      <c r="F476">
        <f t="shared" si="101"/>
        <v>36287.327024952137</v>
      </c>
      <c r="G476">
        <f t="shared" si="102"/>
        <v>-3256.3582591712166</v>
      </c>
      <c r="H476">
        <f t="shared" si="103"/>
        <v>25472.166674216533</v>
      </c>
      <c r="I476">
        <f t="shared" si="104"/>
        <v>25679.46931287989</v>
      </c>
      <c r="J476" s="43">
        <f t="shared" si="105"/>
        <v>726.33248673678577</v>
      </c>
      <c r="K476">
        <f t="shared" si="106"/>
        <v>32.696115816971776</v>
      </c>
      <c r="L476">
        <f t="shared" si="107"/>
        <v>2.3119881118477594E-2</v>
      </c>
      <c r="M476" s="43">
        <f t="shared" si="108"/>
        <v>32.696140339549878</v>
      </c>
      <c r="N476" s="6">
        <f t="shared" si="109"/>
        <v>1.0910852914215123E-6</v>
      </c>
      <c r="O476" s="4">
        <f>SUM($N$54:N476)*0.1+$O$30</f>
        <v>2.0869135292080042E-5</v>
      </c>
      <c r="P476" s="4">
        <f>SUM($O$235:O476)</f>
        <v>1.6406126770785064E-3</v>
      </c>
      <c r="Q476" s="6">
        <f t="shared" si="110"/>
        <v>-8.5347815525520105E-6</v>
      </c>
      <c r="R476" s="4">
        <f>SUM($Q$54:Q476)*0.1+$O$8</f>
        <v>-9.5860160044768637E-6</v>
      </c>
      <c r="S476" s="4">
        <f>SUM($R$235:R476)</f>
        <v>1.7851218958586563E-2</v>
      </c>
      <c r="T476">
        <f t="shared" si="111"/>
        <v>2.2965463432668354E-5</v>
      </c>
      <c r="U476">
        <f t="shared" si="112"/>
        <v>1.7926450520490415E-2</v>
      </c>
      <c r="X476" s="1"/>
    </row>
    <row r="477" spans="1:24" x14ac:dyDescent="0.3">
      <c r="A477" s="8"/>
      <c r="B477">
        <f t="shared" si="97"/>
        <v>42.300000000000331</v>
      </c>
      <c r="C477">
        <f t="shared" si="98"/>
        <v>-1396.6998684018731</v>
      </c>
      <c r="D477">
        <f t="shared" si="99"/>
        <v>-725.74654049904279</v>
      </c>
      <c r="E477">
        <f t="shared" si="100"/>
        <v>29.169165961926041</v>
      </c>
      <c r="F477">
        <f t="shared" si="101"/>
        <v>36287.327024952137</v>
      </c>
      <c r="G477">
        <f t="shared" si="102"/>
        <v>-3253.4413425750254</v>
      </c>
      <c r="H477">
        <f t="shared" si="103"/>
        <v>25532.515552591456</v>
      </c>
      <c r="I477">
        <f t="shared" si="104"/>
        <v>25738.963285511345</v>
      </c>
      <c r="J477" s="43">
        <f t="shared" si="105"/>
        <v>726.33248673678577</v>
      </c>
      <c r="K477">
        <f t="shared" si="106"/>
        <v>32.771865895599532</v>
      </c>
      <c r="L477">
        <f t="shared" si="107"/>
        <v>2.3119881118477594E-2</v>
      </c>
      <c r="M477" s="43">
        <f t="shared" si="108"/>
        <v>32.771890361495302</v>
      </c>
      <c r="N477" s="6">
        <f t="shared" si="109"/>
        <v>1.0901079404849426E-6</v>
      </c>
      <c r="O477" s="4">
        <f>SUM($N$54:N477)*0.1+$O$30</f>
        <v>2.0978146086128533E-5</v>
      </c>
      <c r="P477" s="4">
        <f>SUM($O$235:O477)</f>
        <v>1.6615908231646349E-3</v>
      </c>
      <c r="Q477" s="6">
        <f t="shared" si="110"/>
        <v>-8.5550022310855287E-6</v>
      </c>
      <c r="R477" s="4">
        <f>SUM($Q$54:Q477)*0.1+$O$8</f>
        <v>-1.0441516227585422E-5</v>
      </c>
      <c r="S477" s="4">
        <f>SUM($R$235:R477)</f>
        <v>1.7840777442358978E-2</v>
      </c>
      <c r="T477">
        <f t="shared" si="111"/>
        <v>2.3433050897010392E-5</v>
      </c>
      <c r="U477">
        <f t="shared" si="112"/>
        <v>1.7917986042281925E-2</v>
      </c>
      <c r="X477" s="1"/>
    </row>
    <row r="478" spans="1:24" x14ac:dyDescent="0.3">
      <c r="A478" s="8"/>
      <c r="B478">
        <f t="shared" si="97"/>
        <v>42.400000000000333</v>
      </c>
      <c r="C478">
        <f t="shared" si="98"/>
        <v>-1396.6998684018731</v>
      </c>
      <c r="D478">
        <f t="shared" si="99"/>
        <v>-725.74654049904279</v>
      </c>
      <c r="E478">
        <f t="shared" si="100"/>
        <v>29.169165961926041</v>
      </c>
      <c r="F478">
        <f t="shared" si="101"/>
        <v>36287.327024952137</v>
      </c>
      <c r="G478">
        <f t="shared" si="102"/>
        <v>-3250.5244259788315</v>
      </c>
      <c r="H478">
        <f t="shared" si="103"/>
        <v>25592.864430966376</v>
      </c>
      <c r="I478">
        <f t="shared" si="104"/>
        <v>25798.461559281182</v>
      </c>
      <c r="J478" s="43">
        <f t="shared" si="105"/>
        <v>726.33248673678577</v>
      </c>
      <c r="K478">
        <f t="shared" si="106"/>
        <v>32.847621450606773</v>
      </c>
      <c r="L478">
        <f t="shared" si="107"/>
        <v>2.3119881118477594E-2</v>
      </c>
      <c r="M478" s="43">
        <f t="shared" si="108"/>
        <v>32.84764586007757</v>
      </c>
      <c r="N478" s="6">
        <f t="shared" si="109"/>
        <v>1.0891305895483719E-6</v>
      </c>
      <c r="O478" s="4">
        <f>SUM($N$54:N478)*0.1+$O$30</f>
        <v>2.1087059145083372E-5</v>
      </c>
      <c r="P478" s="4">
        <f>SUM($O$235:O478)</f>
        <v>1.6826778823097182E-3</v>
      </c>
      <c r="Q478" s="6">
        <f t="shared" si="110"/>
        <v>-8.5752229096190435E-6</v>
      </c>
      <c r="R478" s="4">
        <f>SUM($Q$54:Q478)*0.1+$O$8</f>
        <v>-1.1299038518547308E-5</v>
      </c>
      <c r="S478" s="4">
        <f>SUM($R$235:R478)</f>
        <v>1.7829478403840429E-2</v>
      </c>
      <c r="T478">
        <f t="shared" si="111"/>
        <v>2.3923468286012795E-5</v>
      </c>
      <c r="U478">
        <f t="shared" si="112"/>
        <v>1.7908704727272337E-2</v>
      </c>
      <c r="X478" s="1"/>
    </row>
    <row r="479" spans="1:24" x14ac:dyDescent="0.3">
      <c r="A479" s="8"/>
      <c r="B479">
        <f t="shared" si="97"/>
        <v>42.500000000000334</v>
      </c>
      <c r="C479">
        <f t="shared" si="98"/>
        <v>-1396.6998684018731</v>
      </c>
      <c r="D479">
        <f t="shared" si="99"/>
        <v>-725.74654049904279</v>
      </c>
      <c r="E479">
        <f t="shared" si="100"/>
        <v>29.169165961926041</v>
      </c>
      <c r="F479">
        <f t="shared" si="101"/>
        <v>36287.327024952137</v>
      </c>
      <c r="G479">
        <f t="shared" si="102"/>
        <v>-3247.6075093826394</v>
      </c>
      <c r="H479">
        <f t="shared" si="103"/>
        <v>25653.213309341296</v>
      </c>
      <c r="I479">
        <f t="shared" si="104"/>
        <v>25857.9641044991</v>
      </c>
      <c r="J479" s="43">
        <f t="shared" si="105"/>
        <v>726.33248673678577</v>
      </c>
      <c r="K479">
        <f t="shared" si="106"/>
        <v>32.923382444190615</v>
      </c>
      <c r="L479">
        <f t="shared" si="107"/>
        <v>2.3119881118477594E-2</v>
      </c>
      <c r="M479" s="43">
        <f t="shared" si="108"/>
        <v>32.923406797492078</v>
      </c>
      <c r="N479" s="6">
        <f t="shared" si="109"/>
        <v>1.088153238611802E-6</v>
      </c>
      <c r="O479" s="4">
        <f>SUM($N$54:N479)*0.1+$O$30</f>
        <v>2.1195874468944552E-5</v>
      </c>
      <c r="P479" s="4">
        <f>SUM($O$235:O479)</f>
        <v>1.7038737567786628E-3</v>
      </c>
      <c r="Q479" s="6">
        <f t="shared" si="110"/>
        <v>-8.59544358815256E-6</v>
      </c>
      <c r="R479" s="4">
        <f>SUM($Q$54:Q479)*0.1+$O$8</f>
        <v>-1.2158582877362575E-5</v>
      </c>
      <c r="S479" s="4">
        <f>SUM($R$235:R479)</f>
        <v>1.7817319820963066E-2</v>
      </c>
      <c r="T479">
        <f t="shared" si="111"/>
        <v>2.4435552624996022E-5</v>
      </c>
      <c r="U479">
        <f t="shared" si="112"/>
        <v>1.7898605291517058E-2</v>
      </c>
      <c r="X479" s="1"/>
    </row>
    <row r="480" spans="1:24" x14ac:dyDescent="0.3">
      <c r="A480" s="8"/>
      <c r="B480">
        <f t="shared" si="97"/>
        <v>42.600000000000335</v>
      </c>
      <c r="C480">
        <f t="shared" si="98"/>
        <v>-1396.6998684018731</v>
      </c>
      <c r="D480">
        <f t="shared" si="99"/>
        <v>-725.74654049904279</v>
      </c>
      <c r="E480">
        <f t="shared" si="100"/>
        <v>29.169165961926041</v>
      </c>
      <c r="F480">
        <f t="shared" si="101"/>
        <v>36287.327024952137</v>
      </c>
      <c r="G480">
        <f t="shared" si="102"/>
        <v>-3244.6905927864464</v>
      </c>
      <c r="H480">
        <f t="shared" si="103"/>
        <v>25713.562187716216</v>
      </c>
      <c r="I480">
        <f t="shared" si="104"/>
        <v>25917.470891745321</v>
      </c>
      <c r="J480" s="43">
        <f t="shared" si="105"/>
        <v>726.33248673678577</v>
      </c>
      <c r="K480">
        <f t="shared" si="106"/>
        <v>32.999148838892644</v>
      </c>
      <c r="L480">
        <f t="shared" si="107"/>
        <v>2.3119881118477594E-2</v>
      </c>
      <c r="M480" s="43">
        <f t="shared" si="108"/>
        <v>32.999173136278714</v>
      </c>
      <c r="N480" s="6">
        <f t="shared" si="109"/>
        <v>1.0871758876752316E-6</v>
      </c>
      <c r="O480" s="4">
        <f>SUM($N$54:N480)*0.1+$O$30</f>
        <v>2.1304592057712072E-5</v>
      </c>
      <c r="P480" s="4">
        <f>SUM($O$235:O480)</f>
        <v>1.7251783488363749E-3</v>
      </c>
      <c r="Q480" s="6">
        <f t="shared" si="110"/>
        <v>-8.6156642666860765E-6</v>
      </c>
      <c r="R480" s="4">
        <f>SUM($Q$54:Q480)*0.1+$O$8</f>
        <v>-1.3020149304031196E-5</v>
      </c>
      <c r="S480" s="4">
        <f>SUM($R$235:R480)</f>
        <v>1.7804299671659037E-2</v>
      </c>
      <c r="T480">
        <f t="shared" si="111"/>
        <v>2.4968178360561115E-5</v>
      </c>
      <c r="U480">
        <f t="shared" si="112"/>
        <v>1.7887686466771826E-2</v>
      </c>
      <c r="X480" s="1"/>
    </row>
    <row r="481" spans="1:24" x14ac:dyDescent="0.3">
      <c r="A481" s="8"/>
      <c r="B481">
        <f t="shared" si="97"/>
        <v>42.700000000000337</v>
      </c>
      <c r="C481">
        <f t="shared" si="98"/>
        <v>-1396.6998684018731</v>
      </c>
      <c r="D481">
        <f t="shared" si="99"/>
        <v>-725.74654049904279</v>
      </c>
      <c r="E481">
        <f t="shared" si="100"/>
        <v>29.169165961926041</v>
      </c>
      <c r="F481">
        <f t="shared" si="101"/>
        <v>36287.327024952137</v>
      </c>
      <c r="G481">
        <f t="shared" si="102"/>
        <v>-3241.7736761902543</v>
      </c>
      <c r="H481">
        <f t="shared" si="103"/>
        <v>25773.911066091139</v>
      </c>
      <c r="I481">
        <f t="shared" si="104"/>
        <v>25976.981891867566</v>
      </c>
      <c r="J481" s="43">
        <f t="shared" si="105"/>
        <v>726.33248673678577</v>
      </c>
      <c r="K481">
        <f t="shared" si="106"/>
        <v>33.074920597595032</v>
      </c>
      <c r="L481">
        <f t="shared" si="107"/>
        <v>2.3119881118477594E-2</v>
      </c>
      <c r="M481" s="43">
        <f t="shared" si="108"/>
        <v>33.074944839317943</v>
      </c>
      <c r="N481" s="6">
        <f t="shared" si="109"/>
        <v>1.0861985367386615E-6</v>
      </c>
      <c r="O481" s="4">
        <f>SUM($N$54:N481)*0.1+$O$30</f>
        <v>2.141321191138594E-5</v>
      </c>
      <c r="P481" s="4">
        <f>SUM($O$235:O481)</f>
        <v>1.7465915607477608E-3</v>
      </c>
      <c r="Q481" s="6">
        <f t="shared" si="110"/>
        <v>-8.635884945219593E-6</v>
      </c>
      <c r="R481" s="4">
        <f>SUM($Q$54:Q481)*0.1+$O$8</f>
        <v>-1.3883737798553171E-5</v>
      </c>
      <c r="S481" s="4">
        <f>SUM($R$235:R481)</f>
        <v>1.7790415933860482E-2</v>
      </c>
      <c r="T481">
        <f t="shared" si="111"/>
        <v>2.5520262922252481E-5</v>
      </c>
      <c r="U481">
        <f t="shared" si="112"/>
        <v>1.7875947000923677E-2</v>
      </c>
      <c r="X481" s="1"/>
    </row>
    <row r="482" spans="1:24" x14ac:dyDescent="0.3">
      <c r="A482" s="8"/>
      <c r="B482">
        <f t="shared" si="97"/>
        <v>42.800000000000338</v>
      </c>
      <c r="C482">
        <f t="shared" si="98"/>
        <v>-1396.6998684018731</v>
      </c>
      <c r="D482">
        <f t="shared" si="99"/>
        <v>-725.74654049904279</v>
      </c>
      <c r="E482">
        <f t="shared" si="100"/>
        <v>29.169165961926041</v>
      </c>
      <c r="F482">
        <f t="shared" si="101"/>
        <v>36287.327024952137</v>
      </c>
      <c r="G482">
        <f t="shared" si="102"/>
        <v>-3238.8567595940613</v>
      </c>
      <c r="H482">
        <f t="shared" si="103"/>
        <v>25834.259944466059</v>
      </c>
      <c r="I482">
        <f t="shared" si="104"/>
        <v>26036.497075978012</v>
      </c>
      <c r="J482" s="43">
        <f t="shared" si="105"/>
        <v>726.33248673678577</v>
      </c>
      <c r="K482">
        <f t="shared" si="106"/>
        <v>33.15069768351664</v>
      </c>
      <c r="L482">
        <f t="shared" si="107"/>
        <v>2.3119881118477594E-2</v>
      </c>
      <c r="M482" s="43">
        <f t="shared" si="108"/>
        <v>33.150721869826974</v>
      </c>
      <c r="N482" s="6">
        <f t="shared" si="109"/>
        <v>1.0852211858020912E-6</v>
      </c>
      <c r="O482" s="4">
        <f>SUM($N$54:N482)*0.1+$O$30</f>
        <v>2.1521734029966149E-5</v>
      </c>
      <c r="P482" s="4">
        <f>SUM($O$235:O482)</f>
        <v>1.7681132947777269E-3</v>
      </c>
      <c r="Q482" s="6">
        <f t="shared" si="110"/>
        <v>-8.6561056237531095E-6</v>
      </c>
      <c r="R482" s="4">
        <f>SUM($Q$54:Q482)*0.1+$O$8</f>
        <v>-1.4749348360928473E-5</v>
      </c>
      <c r="S482" s="4">
        <f>SUM($R$235:R482)</f>
        <v>1.7775666585499554E-2</v>
      </c>
      <c r="T482">
        <f t="shared" si="111"/>
        <v>2.6090770642674132E-5</v>
      </c>
      <c r="U482">
        <f t="shared" si="112"/>
        <v>1.7863385658435947E-2</v>
      </c>
      <c r="X482" s="1"/>
    </row>
    <row r="483" spans="1:24" x14ac:dyDescent="0.3">
      <c r="A483" s="8"/>
      <c r="B483">
        <f t="shared" si="97"/>
        <v>42.90000000000034</v>
      </c>
      <c r="C483">
        <f t="shared" si="98"/>
        <v>-1396.6998684018731</v>
      </c>
      <c r="D483">
        <f t="shared" si="99"/>
        <v>-725.74654049904279</v>
      </c>
      <c r="E483">
        <f t="shared" si="100"/>
        <v>29.169165961926041</v>
      </c>
      <c r="F483">
        <f t="shared" si="101"/>
        <v>36287.327024952137</v>
      </c>
      <c r="G483">
        <f t="shared" si="102"/>
        <v>-3235.9398429978692</v>
      </c>
      <c r="H483">
        <f t="shared" si="103"/>
        <v>25894.608822840979</v>
      </c>
      <c r="I483">
        <f t="shared" si="104"/>
        <v>26096.016415450365</v>
      </c>
      <c r="J483" s="43">
        <f t="shared" si="105"/>
        <v>726.33248673678577</v>
      </c>
      <c r="K483">
        <f t="shared" si="106"/>
        <v>33.226480060209362</v>
      </c>
      <c r="L483">
        <f t="shared" si="107"/>
        <v>2.3119881118477594E-2</v>
      </c>
      <c r="M483" s="43">
        <f t="shared" si="108"/>
        <v>33.226504191356021</v>
      </c>
      <c r="N483" s="6">
        <f t="shared" si="109"/>
        <v>1.0842438348655213E-6</v>
      </c>
      <c r="O483" s="4">
        <f>SUM($N$54:N483)*0.1+$O$30</f>
        <v>2.1630158413452706E-5</v>
      </c>
      <c r="P483" s="4">
        <f>SUM($O$235:O483)</f>
        <v>1.7897434531911796E-3</v>
      </c>
      <c r="Q483" s="6">
        <f t="shared" si="110"/>
        <v>-8.6763263022866243E-6</v>
      </c>
      <c r="R483" s="4">
        <f>SUM($Q$54:Q483)*0.1+$O$8</f>
        <v>-1.561698099115713E-5</v>
      </c>
      <c r="S483" s="4">
        <f>SUM($R$235:R483)</f>
        <v>1.7760049604508398E-2</v>
      </c>
      <c r="T483">
        <f t="shared" si="111"/>
        <v>2.6678715266467048E-5</v>
      </c>
      <c r="U483">
        <f t="shared" si="112"/>
        <v>1.7850001220807789E-2</v>
      </c>
      <c r="X483" s="1"/>
    </row>
    <row r="484" spans="1:24" x14ac:dyDescent="0.3">
      <c r="A484" s="8"/>
      <c r="B484">
        <f t="shared" si="97"/>
        <v>43.000000000000341</v>
      </c>
      <c r="C484">
        <f t="shared" si="98"/>
        <v>-1396.6998684018731</v>
      </c>
      <c r="D484">
        <f t="shared" si="99"/>
        <v>-725.74654049904279</v>
      </c>
      <c r="E484">
        <f t="shared" si="100"/>
        <v>29.169165961926041</v>
      </c>
      <c r="F484">
        <f t="shared" si="101"/>
        <v>36287.327024952137</v>
      </c>
      <c r="G484">
        <f t="shared" si="102"/>
        <v>-3233.0229264016752</v>
      </c>
      <c r="H484">
        <f t="shared" si="103"/>
        <v>25954.957701215899</v>
      </c>
      <c r="I484">
        <f t="shared" si="104"/>
        <v>26155.539881916895</v>
      </c>
      <c r="J484" s="43">
        <f t="shared" si="105"/>
        <v>726.33248673678577</v>
      </c>
      <c r="K484">
        <f t="shared" si="106"/>
        <v>33.302267691554263</v>
      </c>
      <c r="L484">
        <f t="shared" si="107"/>
        <v>2.3119881118477594E-2</v>
      </c>
      <c r="M484" s="43">
        <f t="shared" si="108"/>
        <v>33.30229176778451</v>
      </c>
      <c r="N484" s="6">
        <f t="shared" si="109"/>
        <v>1.0832664839289507E-6</v>
      </c>
      <c r="O484" s="4">
        <f>SUM($N$54:N484)*0.1+$O$30</f>
        <v>2.1738485061845603E-5</v>
      </c>
      <c r="P484" s="4">
        <f>SUM($O$235:O484)</f>
        <v>1.8114819382530252E-3</v>
      </c>
      <c r="Q484" s="6">
        <f t="shared" si="110"/>
        <v>-8.6965469808201407E-6</v>
      </c>
      <c r="R484" s="4">
        <f>SUM($Q$54:Q484)*0.1+$O$8</f>
        <v>-1.648663568923914E-5</v>
      </c>
      <c r="S484" s="4">
        <f>SUM($R$235:R484)</f>
        <v>1.7743562968819158E-2</v>
      </c>
      <c r="T484">
        <f t="shared" si="111"/>
        <v>2.7283161274562342E-5</v>
      </c>
      <c r="U484">
        <f t="shared" si="112"/>
        <v>1.7835792487048828E-2</v>
      </c>
      <c r="X484" s="1"/>
    </row>
    <row r="485" spans="1:24" x14ac:dyDescent="0.3">
      <c r="A485" s="8"/>
      <c r="B485">
        <f t="shared" si="97"/>
        <v>43.100000000000342</v>
      </c>
      <c r="C485">
        <f t="shared" si="98"/>
        <v>-1396.6998684018731</v>
      </c>
      <c r="D485">
        <f t="shared" si="99"/>
        <v>-725.74654049904279</v>
      </c>
      <c r="E485">
        <f t="shared" si="100"/>
        <v>29.169165961926041</v>
      </c>
      <c r="F485">
        <f t="shared" si="101"/>
        <v>36287.327024952137</v>
      </c>
      <c r="G485">
        <f t="shared" si="102"/>
        <v>-3230.1060098054841</v>
      </c>
      <c r="H485">
        <f t="shared" si="103"/>
        <v>26015.306579590822</v>
      </c>
      <c r="I485">
        <f t="shared" si="104"/>
        <v>26215.06744726557</v>
      </c>
      <c r="J485" s="43">
        <f t="shared" si="105"/>
        <v>726.33248673678577</v>
      </c>
      <c r="K485">
        <f t="shared" si="106"/>
        <v>33.378060541758003</v>
      </c>
      <c r="L485">
        <f t="shared" si="107"/>
        <v>2.3119881118477594E-2</v>
      </c>
      <c r="M485" s="43">
        <f t="shared" si="108"/>
        <v>33.378084563317458</v>
      </c>
      <c r="N485" s="6">
        <f t="shared" si="109"/>
        <v>1.082289132992381E-6</v>
      </c>
      <c r="O485" s="4">
        <f>SUM($N$54:N485)*0.1+$O$30</f>
        <v>2.1846713975144835E-5</v>
      </c>
      <c r="P485" s="4">
        <f>SUM($O$235:O485)</f>
        <v>1.8333286522281701E-3</v>
      </c>
      <c r="Q485" s="6">
        <f t="shared" si="110"/>
        <v>-8.7167676593536589E-6</v>
      </c>
      <c r="R485" s="4">
        <f>SUM($Q$54:Q485)*0.1+$O$8</f>
        <v>-1.7358312455174505E-5</v>
      </c>
      <c r="S485" s="4">
        <f>SUM($R$235:R485)</f>
        <v>1.7726204656363983E-2</v>
      </c>
      <c r="T485">
        <f t="shared" si="111"/>
        <v>2.7903224236694494E-5</v>
      </c>
      <c r="U485">
        <f t="shared" si="112"/>
        <v>1.7820758274169506E-2</v>
      </c>
      <c r="X485" s="1"/>
    </row>
    <row r="486" spans="1:24" x14ac:dyDescent="0.3">
      <c r="A486" s="8"/>
      <c r="B486">
        <f t="shared" si="97"/>
        <v>43.200000000000344</v>
      </c>
      <c r="C486">
        <f t="shared" si="98"/>
        <v>-1396.6998684018731</v>
      </c>
      <c r="D486">
        <f t="shared" si="99"/>
        <v>-725.74654049904279</v>
      </c>
      <c r="E486">
        <f t="shared" si="100"/>
        <v>29.169165961926041</v>
      </c>
      <c r="F486">
        <f t="shared" si="101"/>
        <v>36287.327024952137</v>
      </c>
      <c r="G486">
        <f t="shared" si="102"/>
        <v>-3227.1890932092901</v>
      </c>
      <c r="H486">
        <f t="shared" si="103"/>
        <v>26075.655457965746</v>
      </c>
      <c r="I486">
        <f t="shared" si="104"/>
        <v>26274.599083637178</v>
      </c>
      <c r="J486" s="43">
        <f t="shared" si="105"/>
        <v>726.33248673678577</v>
      </c>
      <c r="K486">
        <f t="shared" si="106"/>
        <v>33.45385857534913</v>
      </c>
      <c r="L486">
        <f t="shared" si="107"/>
        <v>2.3119881118477594E-2</v>
      </c>
      <c r="M486" s="43">
        <f t="shared" si="108"/>
        <v>33.453882542481814</v>
      </c>
      <c r="N486" s="6">
        <f t="shared" si="109"/>
        <v>1.0813117820558103E-6</v>
      </c>
      <c r="O486" s="4">
        <f>SUM($N$54:N486)*0.1+$O$30</f>
        <v>2.1954845153350414E-5</v>
      </c>
      <c r="P486" s="4">
        <f>SUM($O$235:O486)</f>
        <v>1.8552834973815204E-3</v>
      </c>
      <c r="Q486" s="6">
        <f t="shared" si="110"/>
        <v>-8.7369883378871754E-6</v>
      </c>
      <c r="R486" s="4">
        <f>SUM($Q$54:Q486)*0.1+$O$8</f>
        <v>-1.8232011288963224E-5</v>
      </c>
      <c r="S486" s="4">
        <f>SUM($R$235:R486)</f>
        <v>1.770797264507502E-2</v>
      </c>
      <c r="T486">
        <f t="shared" si="111"/>
        <v>2.8538070385863103E-5</v>
      </c>
      <c r="U486">
        <f t="shared" si="112"/>
        <v>1.780489741768768E-2</v>
      </c>
      <c r="X486" s="1"/>
    </row>
    <row r="487" spans="1:24" x14ac:dyDescent="0.3">
      <c r="A487" s="8"/>
      <c r="B487">
        <f t="shared" si="97"/>
        <v>43.300000000000345</v>
      </c>
      <c r="C487">
        <f t="shared" si="98"/>
        <v>-1396.6998684018731</v>
      </c>
      <c r="D487">
        <f t="shared" si="99"/>
        <v>-725.74654049904279</v>
      </c>
      <c r="E487">
        <f t="shared" si="100"/>
        <v>29.169165961926041</v>
      </c>
      <c r="F487">
        <f t="shared" si="101"/>
        <v>36287.327024952137</v>
      </c>
      <c r="G487">
        <f t="shared" si="102"/>
        <v>-3224.2721766130981</v>
      </c>
      <c r="H487">
        <f t="shared" si="103"/>
        <v>26136.004336340666</v>
      </c>
      <c r="I487">
        <f t="shared" si="104"/>
        <v>26334.134763422539</v>
      </c>
      <c r="J487" s="43">
        <f t="shared" si="105"/>
        <v>726.33248673678577</v>
      </c>
      <c r="K487">
        <f t="shared" si="106"/>
        <v>33.529661757174537</v>
      </c>
      <c r="L487">
        <f t="shared" si="107"/>
        <v>2.3119881118477594E-2</v>
      </c>
      <c r="M487" s="43">
        <f t="shared" si="108"/>
        <v>33.529685670122852</v>
      </c>
      <c r="N487" s="6">
        <f t="shared" si="109"/>
        <v>1.0803344311192403E-6</v>
      </c>
      <c r="O487" s="4">
        <f>SUM($N$54:N487)*0.1+$O$30</f>
        <v>2.2062878596462341E-5</v>
      </c>
      <c r="P487" s="4">
        <f>SUM($O$235:O487)</f>
        <v>1.8773463759779827E-3</v>
      </c>
      <c r="Q487" s="6">
        <f t="shared" si="110"/>
        <v>-8.7572090164206919E-6</v>
      </c>
      <c r="R487" s="4">
        <f>SUM($Q$54:Q487)*0.1+$O$8</f>
        <v>-1.9107732190605297E-5</v>
      </c>
      <c r="S487" s="4">
        <f>SUM($R$235:R487)</f>
        <v>1.7688864912884416E-2</v>
      </c>
      <c r="T487">
        <f t="shared" si="111"/>
        <v>2.9186915586100051E-5</v>
      </c>
      <c r="U487">
        <f t="shared" si="112"/>
        <v>1.7788208772152161E-2</v>
      </c>
      <c r="X487" s="1"/>
    </row>
    <row r="488" spans="1:24" x14ac:dyDescent="0.3">
      <c r="A488" s="8"/>
      <c r="B488">
        <f t="shared" si="97"/>
        <v>43.400000000000347</v>
      </c>
      <c r="C488">
        <f t="shared" si="98"/>
        <v>-1396.6998684018731</v>
      </c>
      <c r="D488">
        <f t="shared" si="99"/>
        <v>-725.74654049904279</v>
      </c>
      <c r="E488">
        <f t="shared" si="100"/>
        <v>29.169165961926041</v>
      </c>
      <c r="F488">
        <f t="shared" si="101"/>
        <v>36287.327024952137</v>
      </c>
      <c r="G488">
        <f t="shared" si="102"/>
        <v>-3221.3552600169069</v>
      </c>
      <c r="H488">
        <f t="shared" si="103"/>
        <v>26196.353214715589</v>
      </c>
      <c r="I488">
        <f t="shared" si="104"/>
        <v>26393.674459259713</v>
      </c>
      <c r="J488" s="43">
        <f t="shared" si="105"/>
        <v>726.33248673678577</v>
      </c>
      <c r="K488">
        <f t="shared" si="106"/>
        <v>33.60547005239593</v>
      </c>
      <c r="L488">
        <f t="shared" si="107"/>
        <v>2.3119881118477594E-2</v>
      </c>
      <c r="M488" s="43">
        <f t="shared" si="108"/>
        <v>33.605493911400686</v>
      </c>
      <c r="N488" s="6">
        <f t="shared" si="109"/>
        <v>1.0793570801826706E-6</v>
      </c>
      <c r="O488" s="4">
        <f>SUM($N$54:N488)*0.1+$O$30</f>
        <v>2.2170814304480609E-5</v>
      </c>
      <c r="P488" s="4">
        <f>SUM($O$235:O488)</f>
        <v>1.8995171902824633E-3</v>
      </c>
      <c r="Q488" s="6">
        <f t="shared" si="110"/>
        <v>-8.7774296949542084E-6</v>
      </c>
      <c r="R488" s="4">
        <f>SUM($Q$54:Q488)*0.1+$O$8</f>
        <v>-1.9985475160100725E-5</v>
      </c>
      <c r="S488" s="4">
        <f>SUM($R$235:R488)</f>
        <v>1.7668879437724314E-2</v>
      </c>
      <c r="T488">
        <f t="shared" si="111"/>
        <v>2.9849023841639531E-5</v>
      </c>
      <c r="U488">
        <f t="shared" si="112"/>
        <v>1.7770691211683794E-2</v>
      </c>
      <c r="X488" s="1"/>
    </row>
    <row r="489" spans="1:24" x14ac:dyDescent="0.3">
      <c r="A489" s="8"/>
      <c r="B489">
        <f t="shared" si="97"/>
        <v>43.500000000000348</v>
      </c>
      <c r="C489">
        <f t="shared" si="98"/>
        <v>-1396.6998684018731</v>
      </c>
      <c r="D489">
        <f t="shared" si="99"/>
        <v>-725.74654049904279</v>
      </c>
      <c r="E489">
        <f t="shared" si="100"/>
        <v>29.169165961926041</v>
      </c>
      <c r="F489">
        <f t="shared" si="101"/>
        <v>36287.327024952137</v>
      </c>
      <c r="G489">
        <f t="shared" si="102"/>
        <v>-3218.438343420713</v>
      </c>
      <c r="H489">
        <f t="shared" si="103"/>
        <v>26256.702093090509</v>
      </c>
      <c r="I489">
        <f t="shared" si="104"/>
        <v>26453.218144031252</v>
      </c>
      <c r="J489" s="43">
        <f t="shared" si="105"/>
        <v>726.33248673678577</v>
      </c>
      <c r="K489">
        <f t="shared" si="106"/>
        <v>33.681283426486303</v>
      </c>
      <c r="L489">
        <f t="shared" si="107"/>
        <v>2.3119881118477594E-2</v>
      </c>
      <c r="M489" s="43">
        <f t="shared" si="108"/>
        <v>33.681307231786739</v>
      </c>
      <c r="N489" s="6">
        <f t="shared" si="109"/>
        <v>1.0783797292460999E-6</v>
      </c>
      <c r="O489" s="4">
        <f>SUM($N$54:N489)*0.1+$O$30</f>
        <v>2.2278652277405217E-5</v>
      </c>
      <c r="P489" s="4">
        <f>SUM($O$235:O489)</f>
        <v>1.9217958425598685E-3</v>
      </c>
      <c r="Q489" s="6">
        <f t="shared" si="110"/>
        <v>-8.7976503734877249E-6</v>
      </c>
      <c r="R489" s="4">
        <f>SUM($Q$54:Q489)*0.1+$O$8</f>
        <v>-2.0865240197449507E-5</v>
      </c>
      <c r="S489" s="4">
        <f>SUM($R$235:R489)</f>
        <v>1.7648014197526863E-2</v>
      </c>
      <c r="T489">
        <f t="shared" si="111"/>
        <v>3.0523705472874609E-5</v>
      </c>
      <c r="U489">
        <f t="shared" si="112"/>
        <v>1.7752343630534819E-2</v>
      </c>
      <c r="X489" s="1"/>
    </row>
    <row r="490" spans="1:24" x14ac:dyDescent="0.3">
      <c r="A490" s="8"/>
      <c r="B490">
        <f t="shared" si="97"/>
        <v>43.60000000000035</v>
      </c>
      <c r="C490">
        <f t="shared" si="98"/>
        <v>-1396.6998684018731</v>
      </c>
      <c r="D490">
        <f t="shared" si="99"/>
        <v>-725.74654049904279</v>
      </c>
      <c r="E490">
        <f t="shared" si="100"/>
        <v>29.169165961926041</v>
      </c>
      <c r="F490">
        <f t="shared" si="101"/>
        <v>36287.327024952137</v>
      </c>
      <c r="G490">
        <f t="shared" si="102"/>
        <v>-3215.5214268245209</v>
      </c>
      <c r="H490">
        <f t="shared" si="103"/>
        <v>26317.050971465429</v>
      </c>
      <c r="I490">
        <f t="shared" si="104"/>
        <v>26512.765790861526</v>
      </c>
      <c r="J490" s="43">
        <f t="shared" si="105"/>
        <v>726.33248673678577</v>
      </c>
      <c r="K490">
        <f t="shared" si="106"/>
        <v>33.757101845226529</v>
      </c>
      <c r="L490">
        <f t="shared" si="107"/>
        <v>2.3119881118477594E-2</v>
      </c>
      <c r="M490" s="43">
        <f t="shared" si="108"/>
        <v>33.757125597060323</v>
      </c>
      <c r="N490" s="6">
        <f t="shared" si="109"/>
        <v>1.07740237830953E-6</v>
      </c>
      <c r="O490" s="4">
        <f>SUM($N$54:N490)*0.1+$O$30</f>
        <v>2.2386392515236167E-5</v>
      </c>
      <c r="P490" s="4">
        <f>SUM($O$235:O490)</f>
        <v>1.9441822350751046E-3</v>
      </c>
      <c r="Q490" s="6">
        <f t="shared" si="110"/>
        <v>-8.8178710520212397E-6</v>
      </c>
      <c r="R490" s="4">
        <f>SUM($Q$54:Q490)*0.1+$O$8</f>
        <v>-2.1747027302651615E-5</v>
      </c>
      <c r="S490" s="4">
        <f>SUM($R$235:R490)</f>
        <v>1.7626267170224211E-2</v>
      </c>
      <c r="T490">
        <f t="shared" si="111"/>
        <v>3.1210315063268695E-5</v>
      </c>
      <c r="U490">
        <f t="shared" si="112"/>
        <v>1.7733164943667147E-2</v>
      </c>
      <c r="X490" s="1"/>
    </row>
    <row r="491" spans="1:24" x14ac:dyDescent="0.3">
      <c r="A491" s="8"/>
      <c r="B491">
        <f t="shared" ref="B491:B554" si="113">B490+0.1</f>
        <v>43.700000000000351</v>
      </c>
      <c r="C491">
        <f t="shared" si="98"/>
        <v>-1396.6998684018731</v>
      </c>
      <c r="D491">
        <f t="shared" si="99"/>
        <v>-725.74654049904279</v>
      </c>
      <c r="E491">
        <f t="shared" si="100"/>
        <v>29.169165961926041</v>
      </c>
      <c r="F491">
        <f t="shared" si="101"/>
        <v>36287.327024952137</v>
      </c>
      <c r="G491">
        <f t="shared" si="102"/>
        <v>-3212.6045102283279</v>
      </c>
      <c r="H491">
        <f t="shared" si="103"/>
        <v>26377.399849840349</v>
      </c>
      <c r="I491">
        <f t="shared" si="104"/>
        <v>26572.31737311402</v>
      </c>
      <c r="J491" s="43">
        <f t="shared" si="105"/>
        <v>726.33248673678577</v>
      </c>
      <c r="K491">
        <f t="shared" si="106"/>
        <v>33.83292527470195</v>
      </c>
      <c r="L491">
        <f t="shared" si="107"/>
        <v>2.3119881118477594E-2</v>
      </c>
      <c r="M491" s="43">
        <f t="shared" si="108"/>
        <v>33.832948973305221</v>
      </c>
      <c r="N491" s="6">
        <f t="shared" si="109"/>
        <v>1.0764250273729596E-6</v>
      </c>
      <c r="O491" s="4">
        <f>SUM($N$54:N491)*0.1+$O$30</f>
        <v>2.2494035017973464E-5</v>
      </c>
      <c r="P491" s="4">
        <f>SUM($O$235:O491)</f>
        <v>1.9666762700930782E-3</v>
      </c>
      <c r="Q491" s="6">
        <f t="shared" si="110"/>
        <v>-8.8380917305547562E-6</v>
      </c>
      <c r="R491" s="4">
        <f>SUM($Q$54:Q491)*0.1+$O$8</f>
        <v>-2.2630836475707105E-5</v>
      </c>
      <c r="S491" s="4">
        <f>SUM($R$235:R491)</f>
        <v>1.7603636333748503E-2</v>
      </c>
      <c r="T491">
        <f t="shared" si="111"/>
        <v>3.1908249262220761E-5</v>
      </c>
      <c r="U491">
        <f t="shared" si="112"/>
        <v>1.7713154087350386E-2</v>
      </c>
      <c r="X491" s="1"/>
    </row>
    <row r="492" spans="1:24" x14ac:dyDescent="0.3">
      <c r="A492" s="8"/>
      <c r="B492">
        <f t="shared" si="113"/>
        <v>43.800000000000352</v>
      </c>
      <c r="C492">
        <f t="shared" si="98"/>
        <v>-1396.6998684018731</v>
      </c>
      <c r="D492">
        <f t="shared" si="99"/>
        <v>-725.74654049904279</v>
      </c>
      <c r="E492">
        <f t="shared" si="100"/>
        <v>29.169165961926041</v>
      </c>
      <c r="F492">
        <f t="shared" si="101"/>
        <v>36287.327024952137</v>
      </c>
      <c r="G492">
        <f t="shared" si="102"/>
        <v>-3209.6875936321358</v>
      </c>
      <c r="H492">
        <f t="shared" si="103"/>
        <v>26437.748728215272</v>
      </c>
      <c r="I492">
        <f t="shared" si="104"/>
        <v>26631.872864388723</v>
      </c>
      <c r="J492" s="43">
        <f t="shared" si="105"/>
        <v>726.33248673678577</v>
      </c>
      <c r="K492">
        <f t="shared" si="106"/>
        <v>33.908753681299032</v>
      </c>
      <c r="L492">
        <f t="shared" si="107"/>
        <v>2.3119881118477594E-2</v>
      </c>
      <c r="M492" s="43">
        <f t="shared" si="108"/>
        <v>33.908777326906367</v>
      </c>
      <c r="N492" s="6">
        <f t="shared" si="109"/>
        <v>1.0754476764363895E-6</v>
      </c>
      <c r="O492" s="4">
        <f>SUM($N$54:N492)*0.1+$O$30</f>
        <v>2.2601579785617109E-5</v>
      </c>
      <c r="P492" s="4">
        <f>SUM($O$235:O492)</f>
        <v>1.9892778498786954E-3</v>
      </c>
      <c r="Q492" s="6">
        <f t="shared" si="110"/>
        <v>-8.8583124090882744E-6</v>
      </c>
      <c r="R492" s="4">
        <f>SUM($Q$54:Q492)*0.1+$O$8</f>
        <v>-2.3516667716615922E-5</v>
      </c>
      <c r="S492" s="4">
        <f>SUM($R$235:R492)</f>
        <v>1.7580119666031888E-2</v>
      </c>
      <c r="T492">
        <f t="shared" si="111"/>
        <v>3.2616944512006964E-5</v>
      </c>
      <c r="U492">
        <f t="shared" si="112"/>
        <v>1.7692310019780319E-2</v>
      </c>
      <c r="X492" s="1"/>
    </row>
    <row r="493" spans="1:24" x14ac:dyDescent="0.3">
      <c r="A493" s="8"/>
      <c r="B493">
        <f t="shared" si="113"/>
        <v>43.900000000000354</v>
      </c>
      <c r="C493">
        <f t="shared" si="98"/>
        <v>-1396.6998684018731</v>
      </c>
      <c r="D493">
        <f t="shared" si="99"/>
        <v>-725.74654049904279</v>
      </c>
      <c r="E493">
        <f t="shared" si="100"/>
        <v>29.169165961926041</v>
      </c>
      <c r="F493">
        <f t="shared" si="101"/>
        <v>36287.327024952137</v>
      </c>
      <c r="G493">
        <f t="shared" si="102"/>
        <v>-3206.7706770359418</v>
      </c>
      <c r="H493">
        <f t="shared" si="103"/>
        <v>26498.097606590192</v>
      </c>
      <c r="I493">
        <f t="shared" si="104"/>
        <v>26691.432238519508</v>
      </c>
      <c r="J493" s="43">
        <f t="shared" si="105"/>
        <v>726.33248673678577</v>
      </c>
      <c r="K493">
        <f t="shared" si="106"/>
        <v>33.984587031702027</v>
      </c>
      <c r="L493">
        <f t="shared" si="107"/>
        <v>2.3119881118477594E-2</v>
      </c>
      <c r="M493" s="43">
        <f t="shared" si="108"/>
        <v>33.984610624546491</v>
      </c>
      <c r="N493" s="6">
        <f t="shared" si="109"/>
        <v>1.074470325499819E-6</v>
      </c>
      <c r="O493" s="4">
        <f>SUM($N$54:N493)*0.1+$O$30</f>
        <v>2.2709026818167094E-5</v>
      </c>
      <c r="P493" s="4">
        <f>SUM($O$235:O493)</f>
        <v>2.0119868766968626E-3</v>
      </c>
      <c r="Q493" s="6">
        <f t="shared" si="110"/>
        <v>-8.8785330876217892E-6</v>
      </c>
      <c r="R493" s="4">
        <f>SUM($Q$54:Q493)*0.1+$O$8</f>
        <v>-2.4404521025378121E-5</v>
      </c>
      <c r="S493" s="4">
        <f>SUM($R$235:R493)</f>
        <v>1.755571514500651E-2</v>
      </c>
      <c r="T493">
        <f t="shared" si="111"/>
        <v>3.333587475237983E-5</v>
      </c>
      <c r="U493">
        <f t="shared" si="112"/>
        <v>1.7670631721718705E-2</v>
      </c>
      <c r="X493" s="1"/>
    </row>
    <row r="494" spans="1:24" x14ac:dyDescent="0.3">
      <c r="A494" s="8"/>
      <c r="B494">
        <f t="shared" si="113"/>
        <v>44.000000000000355</v>
      </c>
      <c r="C494">
        <f t="shared" si="98"/>
        <v>-1396.6998684018731</v>
      </c>
      <c r="D494">
        <f t="shared" si="99"/>
        <v>-725.74654049904279</v>
      </c>
      <c r="E494">
        <f t="shared" si="100"/>
        <v>29.169165961926041</v>
      </c>
      <c r="F494">
        <f t="shared" si="101"/>
        <v>36287.327024952137</v>
      </c>
      <c r="G494">
        <f t="shared" si="102"/>
        <v>-3203.8537604397507</v>
      </c>
      <c r="H494">
        <f t="shared" si="103"/>
        <v>26558.446484965112</v>
      </c>
      <c r="I494">
        <f t="shared" si="104"/>
        <v>26750.995469571586</v>
      </c>
      <c r="J494" s="43">
        <f t="shared" si="105"/>
        <v>726.33248673678577</v>
      </c>
      <c r="K494">
        <f t="shared" si="106"/>
        <v>34.060425292889732</v>
      </c>
      <c r="L494">
        <f t="shared" si="107"/>
        <v>2.3119881118477594E-2</v>
      </c>
      <c r="M494" s="43">
        <f t="shared" si="108"/>
        <v>34.060448833202877</v>
      </c>
      <c r="N494" s="6">
        <f t="shared" si="109"/>
        <v>1.0734929745632493E-6</v>
      </c>
      <c r="O494" s="4">
        <f>SUM($N$54:N494)*0.1+$O$30</f>
        <v>2.2816376115623414E-5</v>
      </c>
      <c r="P494" s="4">
        <f>SUM($O$235:O494)</f>
        <v>2.0348032528124862E-3</v>
      </c>
      <c r="Q494" s="6">
        <f t="shared" si="110"/>
        <v>-8.8987537661553056E-6</v>
      </c>
      <c r="R494" s="4">
        <f>SUM($Q$54:Q494)*0.1+$O$8</f>
        <v>-2.5294396401993646E-5</v>
      </c>
      <c r="S494" s="4">
        <f>SUM($R$235:R494)</f>
        <v>1.7530420748604517E-2</v>
      </c>
      <c r="T494">
        <f t="shared" si="111"/>
        <v>3.4064549144099643E-5</v>
      </c>
      <c r="U494">
        <f t="shared" si="112"/>
        <v>1.7648118197155185E-2</v>
      </c>
      <c r="X494" s="1"/>
    </row>
    <row r="495" spans="1:24" x14ac:dyDescent="0.3">
      <c r="A495" s="8"/>
      <c r="B495">
        <f t="shared" si="113"/>
        <v>44.100000000000357</v>
      </c>
      <c r="C495">
        <f t="shared" si="98"/>
        <v>-1396.6998684018731</v>
      </c>
      <c r="D495">
        <f t="shared" si="99"/>
        <v>-725.74654049904279</v>
      </c>
      <c r="E495">
        <f t="shared" si="100"/>
        <v>29.169165961926041</v>
      </c>
      <c r="F495">
        <f t="shared" si="101"/>
        <v>36287.327024952137</v>
      </c>
      <c r="G495">
        <f t="shared" si="102"/>
        <v>-3200.9368438435567</v>
      </c>
      <c r="H495">
        <f t="shared" si="103"/>
        <v>26618.795363340036</v>
      </c>
      <c r="I495">
        <f t="shared" si="104"/>
        <v>26810.562531838979</v>
      </c>
      <c r="J495" s="43">
        <f t="shared" si="105"/>
        <v>726.33248673678577</v>
      </c>
      <c r="K495">
        <f t="shared" si="106"/>
        <v>34.136268432132276</v>
      </c>
      <c r="L495">
        <f t="shared" si="107"/>
        <v>2.3119881118477594E-2</v>
      </c>
      <c r="M495" s="43">
        <f t="shared" si="108"/>
        <v>34.13629192014416</v>
      </c>
      <c r="N495" s="6">
        <f t="shared" si="109"/>
        <v>1.0725156236266785E-6</v>
      </c>
      <c r="O495" s="4">
        <f>SUM($N$54:N495)*0.1+$O$30</f>
        <v>2.2923627677986082E-5</v>
      </c>
      <c r="P495" s="4">
        <f>SUM($O$235:O495)</f>
        <v>2.0577268804904724E-3</v>
      </c>
      <c r="Q495" s="6">
        <f t="shared" si="110"/>
        <v>-8.9189744446888221E-6</v>
      </c>
      <c r="R495" s="4">
        <f>SUM($Q$54:Q495)*0.1+$O$8</f>
        <v>-2.6186293846462499E-5</v>
      </c>
      <c r="S495" s="4">
        <f>SUM($R$235:R495)</f>
        <v>1.7504234454758055E-2</v>
      </c>
      <c r="T495">
        <f t="shared" si="111"/>
        <v>3.480250984242673E-5</v>
      </c>
      <c r="U495">
        <f t="shared" si="112"/>
        <v>1.7624768473992275E-2</v>
      </c>
      <c r="X495" s="1"/>
    </row>
    <row r="496" spans="1:24" x14ac:dyDescent="0.3">
      <c r="A496" s="8"/>
      <c r="B496">
        <f t="shared" si="113"/>
        <v>44.200000000000358</v>
      </c>
      <c r="C496">
        <f t="shared" si="98"/>
        <v>-1396.6998684018731</v>
      </c>
      <c r="D496">
        <f t="shared" si="99"/>
        <v>-725.74654049904279</v>
      </c>
      <c r="E496">
        <f t="shared" si="100"/>
        <v>29.169165961926041</v>
      </c>
      <c r="F496">
        <f t="shared" si="101"/>
        <v>36287.327024952137</v>
      </c>
      <c r="G496">
        <f t="shared" si="102"/>
        <v>-3198.0199272473656</v>
      </c>
      <c r="H496">
        <f t="shared" si="103"/>
        <v>26679.144241714956</v>
      </c>
      <c r="I496">
        <f t="shared" si="104"/>
        <v>26870.13339984198</v>
      </c>
      <c r="J496" s="43">
        <f t="shared" si="105"/>
        <v>726.33248673678577</v>
      </c>
      <c r="K496">
        <f t="shared" si="106"/>
        <v>34.212116416987897</v>
      </c>
      <c r="L496">
        <f t="shared" si="107"/>
        <v>2.3119881118477594E-2</v>
      </c>
      <c r="M496" s="43">
        <f t="shared" si="108"/>
        <v>34.212139852927081</v>
      </c>
      <c r="N496" s="6">
        <f t="shared" si="109"/>
        <v>1.0715382726901088E-6</v>
      </c>
      <c r="O496" s="4">
        <f>SUM($N$54:N496)*0.1+$O$30</f>
        <v>2.303078150525509E-5</v>
      </c>
      <c r="P496" s="4">
        <f>SUM($O$235:O496)</f>
        <v>2.0807576619957273E-3</v>
      </c>
      <c r="Q496" s="6">
        <f t="shared" si="110"/>
        <v>-8.9391951232223386E-6</v>
      </c>
      <c r="R496" s="4">
        <f>SUM($Q$54:Q496)*0.1+$O$8</f>
        <v>-2.7080213358784733E-5</v>
      </c>
      <c r="S496" s="4">
        <f>SUM($R$235:R496)</f>
        <v>1.747715424139927E-2</v>
      </c>
      <c r="T496">
        <f t="shared" si="111"/>
        <v>3.5549329843192582E-5</v>
      </c>
      <c r="U496">
        <f t="shared" si="112"/>
        <v>1.7600581604754272E-2</v>
      </c>
      <c r="X496" s="1"/>
    </row>
    <row r="497" spans="1:24" x14ac:dyDescent="0.3">
      <c r="A497" s="8"/>
      <c r="B497">
        <f t="shared" si="113"/>
        <v>44.30000000000036</v>
      </c>
      <c r="C497">
        <f t="shared" si="98"/>
        <v>-1396.6998684018731</v>
      </c>
      <c r="D497">
        <f t="shared" si="99"/>
        <v>-725.74654049904279</v>
      </c>
      <c r="E497">
        <f t="shared" si="100"/>
        <v>29.169165961926041</v>
      </c>
      <c r="F497">
        <f t="shared" si="101"/>
        <v>36287.327024952137</v>
      </c>
      <c r="G497">
        <f t="shared" si="102"/>
        <v>-3195.1030106511716</v>
      </c>
      <c r="H497">
        <f t="shared" si="103"/>
        <v>26739.493120089875</v>
      </c>
      <c r="I497">
        <f t="shared" si="104"/>
        <v>26929.708048324734</v>
      </c>
      <c r="J497" s="43">
        <f t="shared" si="105"/>
        <v>726.33248673678577</v>
      </c>
      <c r="K497">
        <f t="shared" si="106"/>
        <v>34.287969215299832</v>
      </c>
      <c r="L497">
        <f t="shared" si="107"/>
        <v>2.3119881118477594E-2</v>
      </c>
      <c r="M497" s="43">
        <f t="shared" si="108"/>
        <v>34.287992599393419</v>
      </c>
      <c r="N497" s="6">
        <f t="shared" si="109"/>
        <v>1.0705609217535383E-6</v>
      </c>
      <c r="O497" s="4">
        <f>SUM($N$54:N497)*0.1+$O$30</f>
        <v>2.3137837597430446E-5</v>
      </c>
      <c r="P497" s="4">
        <f>SUM($O$235:O497)</f>
        <v>2.1038954995931578E-3</v>
      </c>
      <c r="Q497" s="6">
        <f t="shared" si="110"/>
        <v>-8.9594158017558551E-6</v>
      </c>
      <c r="R497" s="4">
        <f>SUM($Q$54:Q497)*0.1+$O$8</f>
        <v>-2.7976154938960294E-5</v>
      </c>
      <c r="S497" s="4">
        <f>SUM($R$235:R497)</f>
        <v>1.744917808646031E-2</v>
      </c>
      <c r="T497">
        <f t="shared" si="111"/>
        <v>3.6304610917261986E-5</v>
      </c>
      <c r="U497">
        <f t="shared" si="112"/>
        <v>1.7575556667321097E-2</v>
      </c>
      <c r="X497" s="1"/>
    </row>
    <row r="498" spans="1:24" x14ac:dyDescent="0.3">
      <c r="A498" s="8"/>
      <c r="B498">
        <f t="shared" si="113"/>
        <v>44.400000000000361</v>
      </c>
      <c r="C498">
        <f t="shared" si="98"/>
        <v>-1396.6998684018731</v>
      </c>
      <c r="D498">
        <f t="shared" si="99"/>
        <v>-725.74654049904279</v>
      </c>
      <c r="E498">
        <f t="shared" si="100"/>
        <v>29.169165961926041</v>
      </c>
      <c r="F498">
        <f t="shared" si="101"/>
        <v>36287.327024952137</v>
      </c>
      <c r="G498">
        <f t="shared" si="102"/>
        <v>-3192.1860940549795</v>
      </c>
      <c r="H498">
        <f t="shared" si="103"/>
        <v>26799.841998464795</v>
      </c>
      <c r="I498">
        <f t="shared" si="104"/>
        <v>26989.286452252782</v>
      </c>
      <c r="J498" s="43">
        <f t="shared" si="105"/>
        <v>726.33248673678577</v>
      </c>
      <c r="K498">
        <f t="shared" si="106"/>
        <v>34.363826795193226</v>
      </c>
      <c r="L498">
        <f t="shared" si="107"/>
        <v>2.3119881118477594E-2</v>
      </c>
      <c r="M498" s="43">
        <f t="shared" si="108"/>
        <v>34.363850127666851</v>
      </c>
      <c r="N498" s="6">
        <f t="shared" si="109"/>
        <v>1.0695835708169682E-6</v>
      </c>
      <c r="O498" s="4">
        <f>SUM($N$54:N498)*0.1+$O$30</f>
        <v>2.3244795954512143E-5</v>
      </c>
      <c r="P498" s="4">
        <f>SUM($O$235:O498)</f>
        <v>2.1271402955476701E-3</v>
      </c>
      <c r="Q498" s="6">
        <f t="shared" si="110"/>
        <v>-8.9796364802893699E-6</v>
      </c>
      <c r="R498" s="4">
        <f>SUM($Q$54:Q498)*0.1+$O$8</f>
        <v>-2.8874118586989236E-5</v>
      </c>
      <c r="S498" s="4">
        <f>SUM($R$235:R498)</f>
        <v>1.7420303967873321E-2</v>
      </c>
      <c r="T498">
        <f t="shared" si="111"/>
        <v>3.7067981643763952E-5</v>
      </c>
      <c r="U498">
        <f t="shared" si="112"/>
        <v>1.7549692765688109E-2</v>
      </c>
      <c r="X498" s="1"/>
    </row>
    <row r="499" spans="1:24" x14ac:dyDescent="0.3">
      <c r="A499" s="8"/>
      <c r="B499">
        <f t="shared" si="113"/>
        <v>44.500000000000362</v>
      </c>
      <c r="C499">
        <f t="shared" si="98"/>
        <v>-1396.6998684018731</v>
      </c>
      <c r="D499">
        <f t="shared" si="99"/>
        <v>-725.74654049904279</v>
      </c>
      <c r="E499">
        <f t="shared" si="100"/>
        <v>29.169165961926041</v>
      </c>
      <c r="F499">
        <f t="shared" si="101"/>
        <v>36287.327024952137</v>
      </c>
      <c r="G499">
        <f t="shared" si="102"/>
        <v>-3189.2691774587865</v>
      </c>
      <c r="H499">
        <f t="shared" si="103"/>
        <v>26860.190876839719</v>
      </c>
      <c r="I499">
        <f t="shared" si="104"/>
        <v>27048.868586810655</v>
      </c>
      <c r="J499" s="43">
        <f t="shared" si="105"/>
        <v>726.33248673678577</v>
      </c>
      <c r="K499">
        <f t="shared" si="106"/>
        <v>34.439689125072043</v>
      </c>
      <c r="L499">
        <f t="shared" si="107"/>
        <v>2.3119881118477594E-2</v>
      </c>
      <c r="M499" s="43">
        <f t="shared" si="108"/>
        <v>34.439712406149887</v>
      </c>
      <c r="N499" s="6">
        <f t="shared" si="109"/>
        <v>1.068606219880398E-6</v>
      </c>
      <c r="O499" s="4">
        <f>SUM($N$54:N499)*0.1+$O$30</f>
        <v>2.335165657650018E-5</v>
      </c>
      <c r="P499" s="4">
        <f>SUM($O$235:O499)</f>
        <v>2.1504919521241703E-3</v>
      </c>
      <c r="Q499" s="6">
        <f t="shared" si="110"/>
        <v>-8.9998571588228881E-6</v>
      </c>
      <c r="R499" s="4">
        <f>SUM($Q$54:Q499)*0.1+$O$8</f>
        <v>-2.9774104302871559E-5</v>
      </c>
      <c r="S499" s="4">
        <f>SUM($R$235:R499)</f>
        <v>1.739052986357045E-2</v>
      </c>
      <c r="T499">
        <f t="shared" si="111"/>
        <v>3.7839095548190346E-5</v>
      </c>
      <c r="U499">
        <f t="shared" si="112"/>
        <v>1.7522989030752899E-2</v>
      </c>
      <c r="X499" s="1"/>
    </row>
    <row r="500" spans="1:24" x14ac:dyDescent="0.3">
      <c r="A500" s="8"/>
      <c r="B500">
        <f t="shared" si="113"/>
        <v>44.600000000000364</v>
      </c>
      <c r="C500">
        <f t="shared" si="98"/>
        <v>-1396.6998684018731</v>
      </c>
      <c r="D500">
        <f t="shared" si="99"/>
        <v>-725.74654049904279</v>
      </c>
      <c r="E500">
        <f t="shared" si="100"/>
        <v>29.169165961926041</v>
      </c>
      <c r="F500">
        <f t="shared" si="101"/>
        <v>36287.327024952137</v>
      </c>
      <c r="G500">
        <f t="shared" si="102"/>
        <v>-3186.3522608625944</v>
      </c>
      <c r="H500">
        <f t="shared" si="103"/>
        <v>26920.539755214639</v>
      </c>
      <c r="I500">
        <f t="shared" si="104"/>
        <v>27108.454427399505</v>
      </c>
      <c r="J500" s="43">
        <f t="shared" si="105"/>
        <v>726.33248673678577</v>
      </c>
      <c r="K500">
        <f t="shared" si="106"/>
        <v>34.515556173616055</v>
      </c>
      <c r="L500">
        <f t="shared" si="107"/>
        <v>2.3119881118477594E-2</v>
      </c>
      <c r="M500" s="43">
        <f t="shared" si="108"/>
        <v>34.515579403520874</v>
      </c>
      <c r="N500" s="6">
        <f t="shared" si="109"/>
        <v>1.0676288689438279E-6</v>
      </c>
      <c r="O500" s="4">
        <f>SUM($N$54:N500)*0.1+$O$30</f>
        <v>2.3458419463394565E-5</v>
      </c>
      <c r="P500" s="4">
        <f>SUM($O$235:O500)</f>
        <v>2.173950371587565E-3</v>
      </c>
      <c r="Q500" s="6">
        <f t="shared" si="110"/>
        <v>-9.0200778373564046E-6</v>
      </c>
      <c r="R500" s="4">
        <f>SUM($Q$54:Q500)*0.1+$O$8</f>
        <v>-3.067611208660721E-5</v>
      </c>
      <c r="S500" s="4">
        <f>SUM($R$235:R500)</f>
        <v>1.7359853751483842E-2</v>
      </c>
      <c r="T500">
        <f t="shared" si="111"/>
        <v>3.8617629348144325E-5</v>
      </c>
      <c r="U500">
        <f t="shared" si="112"/>
        <v>1.7495444621130191E-2</v>
      </c>
      <c r="X500" s="1"/>
    </row>
    <row r="501" spans="1:24" x14ac:dyDescent="0.3">
      <c r="A501" s="8"/>
      <c r="B501">
        <f t="shared" si="113"/>
        <v>44.700000000000365</v>
      </c>
      <c r="C501">
        <f t="shared" si="98"/>
        <v>-1396.6998684018731</v>
      </c>
      <c r="D501">
        <f t="shared" si="99"/>
        <v>-725.74654049904279</v>
      </c>
      <c r="E501">
        <f t="shared" si="100"/>
        <v>29.169165961926041</v>
      </c>
      <c r="F501">
        <f t="shared" si="101"/>
        <v>36287.327024952137</v>
      </c>
      <c r="G501">
        <f t="shared" si="102"/>
        <v>-3183.4353442664005</v>
      </c>
      <c r="H501">
        <f t="shared" si="103"/>
        <v>26980.888633589559</v>
      </c>
      <c r="I501">
        <f t="shared" si="104"/>
        <v>27168.043949634775</v>
      </c>
      <c r="J501" s="43">
        <f t="shared" si="105"/>
        <v>726.33248673678577</v>
      </c>
      <c r="K501">
        <f t="shared" si="106"/>
        <v>34.591427909777877</v>
      </c>
      <c r="L501">
        <f t="shared" si="107"/>
        <v>2.3119881118477594E-2</v>
      </c>
      <c r="M501" s="43">
        <f t="shared" si="108"/>
        <v>34.591451088730992</v>
      </c>
      <c r="N501" s="6">
        <f t="shared" si="109"/>
        <v>1.0666515180072574E-6</v>
      </c>
      <c r="O501" s="4">
        <f>SUM($N$54:N501)*0.1+$O$30</f>
        <v>2.3565084615195292E-5</v>
      </c>
      <c r="P501" s="4">
        <f>SUM($O$235:O501)</f>
        <v>2.1975154562027602E-3</v>
      </c>
      <c r="Q501" s="6">
        <f t="shared" si="110"/>
        <v>-9.0402985158899194E-6</v>
      </c>
      <c r="R501" s="4">
        <f>SUM($Q$54:Q501)*0.1+$O$8</f>
        <v>-3.1580141938196215E-5</v>
      </c>
      <c r="S501" s="4">
        <f>SUM($R$235:R501)</f>
        <v>1.7328273609545645E-2</v>
      </c>
      <c r="T501">
        <f t="shared" si="111"/>
        <v>3.9403281306991842E-5</v>
      </c>
      <c r="U501">
        <f t="shared" si="112"/>
        <v>1.7467058723996037E-2</v>
      </c>
      <c r="X501" s="1"/>
    </row>
    <row r="502" spans="1:24" x14ac:dyDescent="0.3">
      <c r="A502" s="8"/>
      <c r="B502">
        <f t="shared" si="113"/>
        <v>44.800000000000367</v>
      </c>
      <c r="C502">
        <f t="shared" si="98"/>
        <v>-1396.6998684018731</v>
      </c>
      <c r="D502">
        <f t="shared" si="99"/>
        <v>-725.74654049904279</v>
      </c>
      <c r="E502">
        <f t="shared" si="100"/>
        <v>29.169165961926041</v>
      </c>
      <c r="F502">
        <f t="shared" si="101"/>
        <v>36287.327024952137</v>
      </c>
      <c r="G502">
        <f t="shared" si="102"/>
        <v>-3180.5184276702093</v>
      </c>
      <c r="H502">
        <f t="shared" si="103"/>
        <v>27041.237511964478</v>
      </c>
      <c r="I502">
        <f t="shared" si="104"/>
        <v>27227.637129343864</v>
      </c>
      <c r="J502" s="43">
        <f t="shared" si="105"/>
        <v>726.33248673678577</v>
      </c>
      <c r="K502">
        <f t="shared" si="106"/>
        <v>34.667304302779996</v>
      </c>
      <c r="L502">
        <f t="shared" si="107"/>
        <v>2.3119881118477594E-2</v>
      </c>
      <c r="M502" s="43">
        <f t="shared" si="108"/>
        <v>34.667327431001333</v>
      </c>
      <c r="N502" s="6">
        <f t="shared" si="109"/>
        <v>1.0656741670706877E-6</v>
      </c>
      <c r="O502" s="4">
        <f>SUM($N$54:N502)*0.1+$O$30</f>
        <v>2.3671652031902365E-5</v>
      </c>
      <c r="P502" s="4">
        <f>SUM($O$235:O502)</f>
        <v>2.2211871082346625E-3</v>
      </c>
      <c r="Q502" s="6">
        <f t="shared" si="110"/>
        <v>-9.0605191944234359E-6</v>
      </c>
      <c r="R502" s="4">
        <f>SUM($Q$54:Q502)*0.1+$O$8</f>
        <v>-3.2486193857638574E-5</v>
      </c>
      <c r="S502" s="4">
        <f>SUM($R$235:R502)</f>
        <v>1.7295787415688005E-2</v>
      </c>
      <c r="T502">
        <f t="shared" si="111"/>
        <v>4.019576969378173E-5</v>
      </c>
      <c r="U502">
        <f t="shared" si="112"/>
        <v>1.74378305559625E-2</v>
      </c>
      <c r="X502" s="1"/>
    </row>
    <row r="503" spans="1:24" x14ac:dyDescent="0.3">
      <c r="A503" s="8"/>
      <c r="B503">
        <f t="shared" si="113"/>
        <v>44.900000000000368</v>
      </c>
      <c r="C503">
        <f t="shared" ref="C503:C566" si="114">IF(B503&lt;$B$41,0,IF(AND($B$41&lt;=B503,B503&lt;$B$41+$G$8),$B$15,$B$15+$B$12))</f>
        <v>-1396.6998684018731</v>
      </c>
      <c r="D503">
        <f t="shared" ref="D503:D566" si="115">IF(B503&lt;$B$41,$B$13,IF(AND($B$41&lt;=B503,B503&lt;$B$41+$G$8),$B$13+$B$16,$B$13+$B$16+$B$10))</f>
        <v>-725.74654049904279</v>
      </c>
      <c r="E503">
        <f t="shared" ref="E503:E566" si="116">IF(B503&lt;$B$41,$B$14,IF(AND($B$41&lt;=B503,B503&lt;$B$41+$G$8),$B$14+$B$17,$B$14+$B$17+$B$11))</f>
        <v>29.169165961926041</v>
      </c>
      <c r="F503">
        <f t="shared" ref="F503:F566" si="117">IF(B503&lt;$B$41,-$G$6*$B$13,IF(AND($B$41&lt;=B503,B503&lt;$B$41+$G$8),-$G$6*$B$13,-$G$6*$B$13-$G$5*$B$10))</f>
        <v>36287.327024952137</v>
      </c>
      <c r="G503">
        <f t="shared" ref="G503:G566" si="118">IF(B503&lt;$B$41,$B$14*B503,IF(AND($B$41&lt;=B503,B503&lt;$B$41+$G$8),$B$14*B503-(-B503+$B$41)*$B$17,$B$14*B503-(-B503+$B$41)*$B$17-(-B503+$B$41+$G$8)*$B$11+$G$5*$B$12))</f>
        <v>-3177.6015110740154</v>
      </c>
      <c r="H503">
        <f t="shared" ref="H503:H566" si="119">IF(B503&lt;$B$41,-$B$13*B503,IF(AND($B$41&lt;=B503,B503&lt;=$B$41+$G$8),-$B$13*B503+(-B503+B490)*B465,-$B$13*B503+(-B503+$B$41)*$B$16+(-B503+$B$41+$G$8)*$B$10))</f>
        <v>27101.586390339402</v>
      </c>
      <c r="I503">
        <f t="shared" ref="I503:I566" si="120">SQRT(SUMSQ(H503,G503))</f>
        <v>27287.233942563871</v>
      </c>
      <c r="J503" s="43">
        <f t="shared" ref="J503:J566" si="121">SQRT(SUMSQ(D503:E503))</f>
        <v>726.33248673678577</v>
      </c>
      <c r="K503">
        <f t="shared" ref="K503:K566" si="122">32*I503/(PI()*$G$13^3)</f>
        <v>34.743185322111906</v>
      </c>
      <c r="L503">
        <f t="shared" ref="L503:L566" si="123">16*J503/(PI()*$G$13^4)</f>
        <v>2.3119881118477594E-2</v>
      </c>
      <c r="M503" s="43">
        <f t="shared" ref="M503:M566" si="124">SQRT(K503^2+3*L503^2)</f>
        <v>34.74320839981997</v>
      </c>
      <c r="N503" s="6">
        <f t="shared" ref="N503:N566" si="125">-G503/($G$15*$B$42)</f>
        <v>1.0646968161341169E-6</v>
      </c>
      <c r="O503" s="4">
        <f>SUM($N$54:N503)*0.1+$O$30</f>
        <v>2.3778121713515773E-5</v>
      </c>
      <c r="P503" s="4">
        <f>SUM($O$235:O503)</f>
        <v>2.2449652299481784E-3</v>
      </c>
      <c r="Q503" s="6">
        <f t="shared" ref="Q503:Q566" si="126">-H503/($B$42*$G$15)</f>
        <v>-9.0807398729569524E-6</v>
      </c>
      <c r="R503" s="4">
        <f>SUM($Q$54:Q503)*0.1+$O$8</f>
        <v>-3.339426784493426E-5</v>
      </c>
      <c r="S503" s="4">
        <f>SUM($R$235:R503)</f>
        <v>1.7262393147843072E-2</v>
      </c>
      <c r="T503">
        <f t="shared" ref="T503:T566" si="127">SQRT(SUMSQ(O503,R503))</f>
        <v>4.099483134642684E-5</v>
      </c>
      <c r="U503">
        <f t="shared" ref="U503:U566" si="128">SQRT(S503^2+P503^2)</f>
        <v>1.7407759363984088E-2</v>
      </c>
      <c r="X503" s="1"/>
    </row>
    <row r="504" spans="1:24" x14ac:dyDescent="0.3">
      <c r="A504" s="8"/>
      <c r="B504">
        <f t="shared" si="113"/>
        <v>45.000000000000369</v>
      </c>
      <c r="C504">
        <f t="shared" si="114"/>
        <v>0</v>
      </c>
      <c r="D504">
        <f t="shared" si="115"/>
        <v>1693.4085944977662</v>
      </c>
      <c r="E504">
        <f t="shared" si="116"/>
        <v>-987.54519064168142</v>
      </c>
      <c r="F504">
        <f t="shared" si="117"/>
        <v>0</v>
      </c>
      <c r="G504">
        <f t="shared" si="118"/>
        <v>17775.813431549897</v>
      </c>
      <c r="H504">
        <f t="shared" si="119"/>
        <v>30481.354700959168</v>
      </c>
      <c r="I504">
        <f t="shared" si="120"/>
        <v>35285.868666634175</v>
      </c>
      <c r="J504" s="43">
        <f t="shared" si="121"/>
        <v>1960.3260370352721</v>
      </c>
      <c r="K504">
        <f t="shared" si="122"/>
        <v>44.927363356690044</v>
      </c>
      <c r="L504">
        <f t="shared" si="123"/>
        <v>6.2399115773181885E-2</v>
      </c>
      <c r="M504" s="43">
        <f t="shared" si="124"/>
        <v>44.927493354659831</v>
      </c>
      <c r="N504" s="6">
        <f t="shared" si="125"/>
        <v>-5.9560180528641533E-6</v>
      </c>
      <c r="O504" s="4">
        <f>SUM($N$54:N504)*0.1+$O$30</f>
        <v>2.3182519908229359E-5</v>
      </c>
      <c r="P504" s="4">
        <f>SUM($O$235:O504)</f>
        <v>2.2681477498564077E-3</v>
      </c>
      <c r="Q504" s="6">
        <f t="shared" si="126"/>
        <v>-1.0213175311147437E-5</v>
      </c>
      <c r="R504" s="4">
        <f>SUM($Q$54:Q504)*0.1+$O$8</f>
        <v>-3.4415585376049E-5</v>
      </c>
      <c r="S504" s="4">
        <f>SUM($R$235:R504)</f>
        <v>1.7227977562467023E-2</v>
      </c>
      <c r="T504">
        <f t="shared" si="127"/>
        <v>4.1495321978164821E-5</v>
      </c>
      <c r="U504">
        <f t="shared" si="128"/>
        <v>1.7376642515401122E-2</v>
      </c>
      <c r="X504" s="1"/>
    </row>
    <row r="505" spans="1:24" x14ac:dyDescent="0.3">
      <c r="A505" s="8"/>
      <c r="B505">
        <f t="shared" si="113"/>
        <v>45.100000000000371</v>
      </c>
      <c r="C505">
        <f t="shared" si="114"/>
        <v>0</v>
      </c>
      <c r="D505">
        <f t="shared" si="115"/>
        <v>1693.4085944977662</v>
      </c>
      <c r="E505">
        <f t="shared" si="116"/>
        <v>-987.54519064168142</v>
      </c>
      <c r="F505">
        <f t="shared" si="117"/>
        <v>0</v>
      </c>
      <c r="G505">
        <f t="shared" si="118"/>
        <v>17677.058912485729</v>
      </c>
      <c r="H505">
        <f t="shared" si="119"/>
        <v>30312.01384150939</v>
      </c>
      <c r="I505">
        <f t="shared" si="120"/>
        <v>35089.836062930641</v>
      </c>
      <c r="J505" s="43">
        <f t="shared" si="121"/>
        <v>1960.3260370352721</v>
      </c>
      <c r="K505">
        <f t="shared" si="122"/>
        <v>44.677766893597308</v>
      </c>
      <c r="L505">
        <f t="shared" si="123"/>
        <v>6.2399115773181885E-2</v>
      </c>
      <c r="M505" s="43">
        <f t="shared" si="124"/>
        <v>44.677897617810615</v>
      </c>
      <c r="N505" s="6">
        <f t="shared" si="125"/>
        <v>-5.9229290636815733E-6</v>
      </c>
      <c r="O505" s="4">
        <f>SUM($N$54:N505)*0.1+$O$30</f>
        <v>2.2590227001861202E-5</v>
      </c>
      <c r="P505" s="4">
        <f>SUM($O$235:O505)</f>
        <v>2.2907379768582689E-3</v>
      </c>
      <c r="Q505" s="6">
        <f t="shared" si="126"/>
        <v>-1.0156435448307728E-5</v>
      </c>
      <c r="R505" s="4">
        <f>SUM($Q$54:Q505)*0.1+$O$8</f>
        <v>-3.5431228920879804E-5</v>
      </c>
      <c r="S505" s="4">
        <f>SUM($R$235:R505)</f>
        <v>1.7192546333546142E-2</v>
      </c>
      <c r="T505">
        <f t="shared" si="127"/>
        <v>4.2020118263034532E-5</v>
      </c>
      <c r="U505">
        <f t="shared" si="128"/>
        <v>1.7344484135013976E-2</v>
      </c>
      <c r="X505" s="1"/>
    </row>
    <row r="506" spans="1:24" x14ac:dyDescent="0.3">
      <c r="A506" s="8"/>
      <c r="B506">
        <f t="shared" si="113"/>
        <v>45.200000000000372</v>
      </c>
      <c r="C506">
        <f t="shared" si="114"/>
        <v>0</v>
      </c>
      <c r="D506">
        <f t="shared" si="115"/>
        <v>1693.4085944977662</v>
      </c>
      <c r="E506">
        <f t="shared" si="116"/>
        <v>-987.54519064168142</v>
      </c>
      <c r="F506">
        <f t="shared" si="117"/>
        <v>0</v>
      </c>
      <c r="G506">
        <f t="shared" si="118"/>
        <v>17578.30439342156</v>
      </c>
      <c r="H506">
        <f t="shared" si="119"/>
        <v>30142.672982059612</v>
      </c>
      <c r="I506">
        <f t="shared" si="120"/>
        <v>34893.803459227114</v>
      </c>
      <c r="J506" s="43">
        <f t="shared" si="121"/>
        <v>1960.3260370352721</v>
      </c>
      <c r="K506">
        <f t="shared" si="122"/>
        <v>44.428170430504579</v>
      </c>
      <c r="L506">
        <f t="shared" si="123"/>
        <v>6.2399115773181885E-2</v>
      </c>
      <c r="M506" s="43">
        <f t="shared" si="124"/>
        <v>44.428301889121414</v>
      </c>
      <c r="N506" s="6">
        <f t="shared" si="125"/>
        <v>-5.8898400744989941E-6</v>
      </c>
      <c r="O506" s="4">
        <f>SUM($N$54:N506)*0.1+$O$30</f>
        <v>2.2001242994411303E-5</v>
      </c>
      <c r="P506" s="4">
        <f>SUM($O$235:O506)</f>
        <v>2.3127392198526802E-3</v>
      </c>
      <c r="Q506" s="6">
        <f t="shared" si="126"/>
        <v>-1.0099695585468018E-5</v>
      </c>
      <c r="R506" s="4">
        <f>SUM($Q$54:Q506)*0.1+$O$8</f>
        <v>-3.6441198479426619E-5</v>
      </c>
      <c r="S506" s="4">
        <f>SUM($R$235:R506)</f>
        <v>1.7156105135066716E-2</v>
      </c>
      <c r="T506">
        <f t="shared" si="127"/>
        <v>4.256777701402902E-5</v>
      </c>
      <c r="U506">
        <f t="shared" si="128"/>
        <v>1.7311288401055173E-2</v>
      </c>
      <c r="X506" s="1"/>
    </row>
    <row r="507" spans="1:24" x14ac:dyDescent="0.3">
      <c r="A507" s="8"/>
      <c r="B507">
        <f t="shared" si="113"/>
        <v>45.300000000000374</v>
      </c>
      <c r="C507">
        <f t="shared" si="114"/>
        <v>0</v>
      </c>
      <c r="D507">
        <f t="shared" si="115"/>
        <v>1693.4085944977662</v>
      </c>
      <c r="E507">
        <f t="shared" si="116"/>
        <v>-987.54519064168142</v>
      </c>
      <c r="F507">
        <f t="shared" si="117"/>
        <v>0</v>
      </c>
      <c r="G507">
        <f t="shared" si="118"/>
        <v>17479.549874357392</v>
      </c>
      <c r="H507">
        <f t="shared" si="119"/>
        <v>29973.332122609834</v>
      </c>
      <c r="I507">
        <f t="shared" si="120"/>
        <v>34697.770855523588</v>
      </c>
      <c r="J507" s="43">
        <f t="shared" si="121"/>
        <v>1960.3260370352721</v>
      </c>
      <c r="K507">
        <f t="shared" si="122"/>
        <v>44.17857396741185</v>
      </c>
      <c r="L507">
        <f t="shared" si="123"/>
        <v>6.2399115773181885E-2</v>
      </c>
      <c r="M507" s="43">
        <f t="shared" si="124"/>
        <v>44.178706168730514</v>
      </c>
      <c r="N507" s="6">
        <f t="shared" si="125"/>
        <v>-5.856751085316415E-6</v>
      </c>
      <c r="O507" s="4">
        <f>SUM($N$54:N507)*0.1+$O$30</f>
        <v>2.1415567885879655E-5</v>
      </c>
      <c r="P507" s="4">
        <f>SUM($O$235:O507)</f>
        <v>2.3341547877385599E-3</v>
      </c>
      <c r="Q507" s="6">
        <f t="shared" si="126"/>
        <v>-1.0042955722628309E-5</v>
      </c>
      <c r="R507" s="4">
        <f>SUM($Q$54:Q507)*0.1+$O$8</f>
        <v>-3.7445494051689443E-5</v>
      </c>
      <c r="S507" s="4">
        <f>SUM($R$235:R507)</f>
        <v>1.7118659641015027E-2</v>
      </c>
      <c r="T507">
        <f t="shared" si="127"/>
        <v>4.3136893405179624E-5</v>
      </c>
      <c r="U507">
        <f t="shared" si="128"/>
        <v>1.7277059543742958E-2</v>
      </c>
      <c r="X507" s="1"/>
    </row>
    <row r="508" spans="1:24" x14ac:dyDescent="0.3">
      <c r="A508" s="8"/>
      <c r="B508">
        <f t="shared" si="113"/>
        <v>45.400000000000375</v>
      </c>
      <c r="C508">
        <f t="shared" si="114"/>
        <v>0</v>
      </c>
      <c r="D508">
        <f t="shared" si="115"/>
        <v>1693.4085944977662</v>
      </c>
      <c r="E508">
        <f t="shared" si="116"/>
        <v>-987.54519064168142</v>
      </c>
      <c r="F508">
        <f t="shared" si="117"/>
        <v>0</v>
      </c>
      <c r="G508">
        <f t="shared" si="118"/>
        <v>17380.795355293219</v>
      </c>
      <c r="H508">
        <f t="shared" si="119"/>
        <v>29803.991263160053</v>
      </c>
      <c r="I508">
        <f t="shared" si="120"/>
        <v>34501.738251820054</v>
      </c>
      <c r="J508" s="43">
        <f t="shared" si="121"/>
        <v>1960.3260370352721</v>
      </c>
      <c r="K508">
        <f t="shared" si="122"/>
        <v>43.928977504319114</v>
      </c>
      <c r="L508">
        <f t="shared" si="123"/>
        <v>6.2399115773181885E-2</v>
      </c>
      <c r="M508" s="43">
        <f t="shared" si="124"/>
        <v>43.92911045677937</v>
      </c>
      <c r="N508" s="6">
        <f t="shared" si="125"/>
        <v>-5.8236620961338341E-6</v>
      </c>
      <c r="O508" s="4">
        <f>SUM($N$54:N508)*0.1+$O$30</f>
        <v>2.0833201676266272E-5</v>
      </c>
      <c r="P508" s="4">
        <f>SUM($O$235:O508)</f>
        <v>2.3549879894148263E-3</v>
      </c>
      <c r="Q508" s="6">
        <f t="shared" si="126"/>
        <v>-9.9862158597885981E-6</v>
      </c>
      <c r="R508" s="4">
        <f>SUM($Q$54:Q508)*0.1+$O$8</f>
        <v>-3.8444115637668278E-5</v>
      </c>
      <c r="S508" s="4">
        <f>SUM($R$235:R508)</f>
        <v>1.7080215525377359E-2</v>
      </c>
      <c r="T508">
        <f t="shared" si="127"/>
        <v>4.372610569495521E-5</v>
      </c>
      <c r="U508">
        <f t="shared" si="128"/>
        <v>1.7241801843880179E-2</v>
      </c>
      <c r="X508" s="1"/>
    </row>
    <row r="509" spans="1:24" x14ac:dyDescent="0.3">
      <c r="A509" s="8"/>
      <c r="B509">
        <f t="shared" si="113"/>
        <v>45.500000000000377</v>
      </c>
      <c r="C509">
        <f t="shared" si="114"/>
        <v>0</v>
      </c>
      <c r="D509">
        <f t="shared" si="115"/>
        <v>1693.4085944977662</v>
      </c>
      <c r="E509">
        <f t="shared" si="116"/>
        <v>-987.54519064168142</v>
      </c>
      <c r="F509">
        <f t="shared" si="117"/>
        <v>0</v>
      </c>
      <c r="G509">
        <f t="shared" si="118"/>
        <v>17282.040836229051</v>
      </c>
      <c r="H509">
        <f t="shared" si="119"/>
        <v>29634.650403710275</v>
      </c>
      <c r="I509">
        <f t="shared" si="120"/>
        <v>34305.705648116527</v>
      </c>
      <c r="J509" s="43">
        <f t="shared" si="121"/>
        <v>1960.3260370352721</v>
      </c>
      <c r="K509">
        <f t="shared" si="122"/>
        <v>43.679381041226392</v>
      </c>
      <c r="L509">
        <f t="shared" si="123"/>
        <v>6.2399115773181885E-2</v>
      </c>
      <c r="M509" s="43">
        <f t="shared" si="124"/>
        <v>43.679514753412676</v>
      </c>
      <c r="N509" s="6">
        <f t="shared" si="125"/>
        <v>-5.7905731069512542E-6</v>
      </c>
      <c r="O509" s="4">
        <f>SUM($N$54:N509)*0.1+$O$30</f>
        <v>2.0254144365571146E-5</v>
      </c>
      <c r="P509" s="4">
        <f>SUM($O$235:O509)</f>
        <v>2.3752421337803974E-3</v>
      </c>
      <c r="Q509" s="6">
        <f t="shared" si="126"/>
        <v>-9.9294759969488888E-6</v>
      </c>
      <c r="R509" s="4">
        <f>SUM($Q$54:Q509)*0.1+$O$8</f>
        <v>-3.9437063237363176E-5</v>
      </c>
      <c r="S509" s="4">
        <f>SUM($R$235:R509)</f>
        <v>1.7040778462139996E-2</v>
      </c>
      <c r="T509">
        <f t="shared" si="127"/>
        <v>4.4334098849183565E-5</v>
      </c>
      <c r="U509">
        <f t="shared" si="128"/>
        <v>1.720551963149675E-2</v>
      </c>
      <c r="X509" s="1"/>
    </row>
    <row r="510" spans="1:24" x14ac:dyDescent="0.3">
      <c r="A510" s="8"/>
      <c r="B510">
        <f t="shared" si="113"/>
        <v>45.600000000000378</v>
      </c>
      <c r="C510">
        <f t="shared" si="114"/>
        <v>0</v>
      </c>
      <c r="D510">
        <f t="shared" si="115"/>
        <v>1693.4085944977662</v>
      </c>
      <c r="E510">
        <f t="shared" si="116"/>
        <v>-987.54519064168142</v>
      </c>
      <c r="F510">
        <f t="shared" si="117"/>
        <v>0</v>
      </c>
      <c r="G510">
        <f t="shared" si="118"/>
        <v>17183.286317164879</v>
      </c>
      <c r="H510">
        <f t="shared" si="119"/>
        <v>29465.309544260494</v>
      </c>
      <c r="I510">
        <f t="shared" si="120"/>
        <v>34109.673044412993</v>
      </c>
      <c r="J510" s="43">
        <f t="shared" si="121"/>
        <v>1960.3260370352721</v>
      </c>
      <c r="K510">
        <f t="shared" si="122"/>
        <v>43.429784578133656</v>
      </c>
      <c r="L510">
        <f t="shared" si="123"/>
        <v>6.2399115773181885E-2</v>
      </c>
      <c r="M510" s="43">
        <f t="shared" si="124"/>
        <v>43.429919058778403</v>
      </c>
      <c r="N510" s="6">
        <f t="shared" si="125"/>
        <v>-5.7574841177686742E-6</v>
      </c>
      <c r="O510" s="4">
        <f>SUM($N$54:N510)*0.1+$O$30</f>
        <v>1.9678395953794278E-5</v>
      </c>
      <c r="P510" s="4">
        <f>SUM($O$235:O510)</f>
        <v>2.3949205297341919E-3</v>
      </c>
      <c r="Q510" s="6">
        <f t="shared" si="126"/>
        <v>-9.8727361341091778E-6</v>
      </c>
      <c r="R510" s="4">
        <f>SUM($Q$54:Q510)*0.1+$O$8</f>
        <v>-4.0424336850774085E-5</v>
      </c>
      <c r="S510" s="4">
        <f>SUM($R$235:R510)</f>
        <v>1.7000354125289222E-2</v>
      </c>
      <c r="T510">
        <f t="shared" si="127"/>
        <v>4.4959607172874174E-5</v>
      </c>
      <c r="U510">
        <f t="shared" si="128"/>
        <v>1.716821728453425E-2</v>
      </c>
      <c r="X510" s="1"/>
    </row>
    <row r="511" spans="1:24" x14ac:dyDescent="0.3">
      <c r="A511" s="8"/>
      <c r="B511">
        <f t="shared" si="113"/>
        <v>45.700000000000379</v>
      </c>
      <c r="C511">
        <f t="shared" si="114"/>
        <v>0</v>
      </c>
      <c r="D511">
        <f t="shared" si="115"/>
        <v>1693.4085944977662</v>
      </c>
      <c r="E511">
        <f t="shared" si="116"/>
        <v>-987.54519064168142</v>
      </c>
      <c r="F511">
        <f t="shared" si="117"/>
        <v>0</v>
      </c>
      <c r="G511">
        <f t="shared" si="118"/>
        <v>17084.53179810071</v>
      </c>
      <c r="H511">
        <f t="shared" si="119"/>
        <v>29295.968684810716</v>
      </c>
      <c r="I511">
        <f t="shared" si="120"/>
        <v>33913.64044070946</v>
      </c>
      <c r="J511" s="43">
        <f t="shared" si="121"/>
        <v>1960.3260370352721</v>
      </c>
      <c r="K511">
        <f t="shared" si="122"/>
        <v>43.18018811504092</v>
      </c>
      <c r="L511">
        <f t="shared" si="123"/>
        <v>6.2399115773181885E-2</v>
      </c>
      <c r="M511" s="43">
        <f t="shared" si="124"/>
        <v>43.18032337302801</v>
      </c>
      <c r="N511" s="6">
        <f t="shared" si="125"/>
        <v>-5.7243951285860942E-6</v>
      </c>
      <c r="O511" s="4">
        <f>SUM($N$54:N511)*0.1+$O$30</f>
        <v>1.9105956440935675E-5</v>
      </c>
      <c r="P511" s="4">
        <f>SUM($O$235:O511)</f>
        <v>2.4140264861751276E-3</v>
      </c>
      <c r="Q511" s="6">
        <f t="shared" si="126"/>
        <v>-9.8159962712694685E-6</v>
      </c>
      <c r="R511" s="4">
        <f>SUM($Q$54:Q511)*0.1+$O$8</f>
        <v>-4.1405936477901005E-5</v>
      </c>
      <c r="S511" s="4">
        <f>SUM($R$235:R511)</f>
        <v>1.6958948188811322E-2</v>
      </c>
      <c r="T511">
        <f t="shared" si="127"/>
        <v>4.5601416065018246E-5</v>
      </c>
      <c r="U511">
        <f t="shared" si="128"/>
        <v>1.7129899227571126E-2</v>
      </c>
      <c r="X511" s="1"/>
    </row>
    <row r="512" spans="1:24" x14ac:dyDescent="0.3">
      <c r="A512" s="8"/>
      <c r="B512">
        <f t="shared" si="113"/>
        <v>45.800000000000381</v>
      </c>
      <c r="C512">
        <f t="shared" si="114"/>
        <v>0</v>
      </c>
      <c r="D512">
        <f t="shared" si="115"/>
        <v>1693.4085944977662</v>
      </c>
      <c r="E512">
        <f t="shared" si="116"/>
        <v>-987.54519064168142</v>
      </c>
      <c r="F512">
        <f t="shared" si="117"/>
        <v>0</v>
      </c>
      <c r="G512">
        <f t="shared" si="118"/>
        <v>16985.777279036542</v>
      </c>
      <c r="H512">
        <f t="shared" si="119"/>
        <v>29126.627825360938</v>
      </c>
      <c r="I512">
        <f t="shared" si="120"/>
        <v>33717.607837005933</v>
      </c>
      <c r="J512" s="43">
        <f t="shared" si="121"/>
        <v>1960.3260370352721</v>
      </c>
      <c r="K512">
        <f t="shared" si="122"/>
        <v>42.930591651948191</v>
      </c>
      <c r="L512">
        <f t="shared" si="123"/>
        <v>6.2399115773181885E-2</v>
      </c>
      <c r="M512" s="43">
        <f t="shared" si="124"/>
        <v>42.930727696316438</v>
      </c>
      <c r="N512" s="6">
        <f t="shared" si="125"/>
        <v>-5.691306139403515E-6</v>
      </c>
      <c r="O512" s="4">
        <f>SUM($N$54:N512)*0.1+$O$30</f>
        <v>1.8536825826995323E-5</v>
      </c>
      <c r="P512" s="4">
        <f>SUM($O$235:O512)</f>
        <v>2.4325633120021229E-3</v>
      </c>
      <c r="Q512" s="6">
        <f t="shared" si="126"/>
        <v>-9.7592564084297593E-6</v>
      </c>
      <c r="R512" s="4">
        <f>SUM($Q$54:Q512)*0.1+$O$8</f>
        <v>-4.2381862118744015E-5</v>
      </c>
      <c r="S512" s="4">
        <f>SUM($R$235:R512)</f>
        <v>1.6916566326692577E-2</v>
      </c>
      <c r="T512">
        <f t="shared" si="127"/>
        <v>4.6258363010298907E-5</v>
      </c>
      <c r="U512">
        <f t="shared" si="128"/>
        <v>1.7090569930587097E-2</v>
      </c>
      <c r="X512" s="1"/>
    </row>
    <row r="513" spans="1:24" x14ac:dyDescent="0.3">
      <c r="A513" s="8"/>
      <c r="B513">
        <f t="shared" si="113"/>
        <v>45.900000000000382</v>
      </c>
      <c r="C513">
        <f t="shared" si="114"/>
        <v>0</v>
      </c>
      <c r="D513">
        <f t="shared" si="115"/>
        <v>1693.4085944977662</v>
      </c>
      <c r="E513">
        <f t="shared" si="116"/>
        <v>-987.54519064168142</v>
      </c>
      <c r="F513">
        <f t="shared" si="117"/>
        <v>0</v>
      </c>
      <c r="G513">
        <f t="shared" si="118"/>
        <v>16887.022759972373</v>
      </c>
      <c r="H513">
        <f t="shared" si="119"/>
        <v>28957.286965911157</v>
      </c>
      <c r="I513">
        <f t="shared" si="120"/>
        <v>33521.575233302399</v>
      </c>
      <c r="J513" s="43">
        <f t="shared" si="121"/>
        <v>1960.3260370352721</v>
      </c>
      <c r="K513">
        <f t="shared" si="122"/>
        <v>42.680995188855455</v>
      </c>
      <c r="L513">
        <f t="shared" si="123"/>
        <v>6.2399115773181885E-2</v>
      </c>
      <c r="M513" s="43">
        <f t="shared" si="124"/>
        <v>42.68113202880226</v>
      </c>
      <c r="N513" s="6">
        <f t="shared" si="125"/>
        <v>-5.658217150220935E-6</v>
      </c>
      <c r="O513" s="4">
        <f>SUM($N$54:N513)*0.1+$O$30</f>
        <v>1.7971004111973228E-5</v>
      </c>
      <c r="P513" s="4">
        <f>SUM($O$235:O513)</f>
        <v>2.4505343161140961E-3</v>
      </c>
      <c r="Q513" s="6">
        <f t="shared" si="126"/>
        <v>-9.7025165455900483E-6</v>
      </c>
      <c r="R513" s="4">
        <f>SUM($Q$54:Q513)*0.1+$O$8</f>
        <v>-4.3352113773303008E-5</v>
      </c>
      <c r="S513" s="4">
        <f>SUM($R$235:R513)</f>
        <v>1.6873214212919273E-2</v>
      </c>
      <c r="T513">
        <f t="shared" si="127"/>
        <v>4.6929337917830962E-5</v>
      </c>
      <c r="U513">
        <f t="shared" si="128"/>
        <v>1.7050233907765423E-2</v>
      </c>
      <c r="X513" s="1"/>
    </row>
    <row r="514" spans="1:24" x14ac:dyDescent="0.3">
      <c r="A514" s="8"/>
      <c r="B514">
        <f t="shared" si="113"/>
        <v>46.000000000000384</v>
      </c>
      <c r="C514">
        <f t="shared" si="114"/>
        <v>0</v>
      </c>
      <c r="D514">
        <f t="shared" si="115"/>
        <v>1693.4085944977662</v>
      </c>
      <c r="E514">
        <f t="shared" si="116"/>
        <v>-987.54519064168142</v>
      </c>
      <c r="F514">
        <f t="shared" si="117"/>
        <v>0</v>
      </c>
      <c r="G514">
        <f t="shared" si="118"/>
        <v>16788.268240908204</v>
      </c>
      <c r="H514">
        <f t="shared" si="119"/>
        <v>28787.946106461379</v>
      </c>
      <c r="I514">
        <f t="shared" si="120"/>
        <v>33325.542629598873</v>
      </c>
      <c r="J514" s="43">
        <f t="shared" si="121"/>
        <v>1960.3260370352721</v>
      </c>
      <c r="K514">
        <f t="shared" si="122"/>
        <v>42.431398725762726</v>
      </c>
      <c r="L514">
        <f t="shared" si="123"/>
        <v>6.2399115773181885E-2</v>
      </c>
      <c r="M514" s="43">
        <f t="shared" si="124"/>
        <v>42.431536370647791</v>
      </c>
      <c r="N514" s="6">
        <f t="shared" si="125"/>
        <v>-5.6251281610383559E-6</v>
      </c>
      <c r="O514" s="4">
        <f>SUM($N$54:N514)*0.1+$O$30</f>
        <v>1.7408491295869391E-5</v>
      </c>
      <c r="P514" s="4">
        <f>SUM($O$235:O514)</f>
        <v>2.4679428074099656E-3</v>
      </c>
      <c r="Q514" s="6">
        <f t="shared" si="126"/>
        <v>-9.645776682750339E-6</v>
      </c>
      <c r="R514" s="4">
        <f>SUM($Q$54:Q514)*0.1+$O$8</f>
        <v>-4.4316691441578039E-5</v>
      </c>
      <c r="S514" s="4">
        <f>SUM($R$235:R514)</f>
        <v>1.6828897521477697E-2</v>
      </c>
      <c r="T514">
        <f t="shared" si="127"/>
        <v>4.7613282910616415E-5</v>
      </c>
      <c r="U514">
        <f t="shared" si="128"/>
        <v>1.7008895716331636E-2</v>
      </c>
      <c r="X514" s="1"/>
    </row>
    <row r="515" spans="1:24" x14ac:dyDescent="0.3">
      <c r="A515" s="8"/>
      <c r="B515">
        <f t="shared" si="113"/>
        <v>46.100000000000385</v>
      </c>
      <c r="C515">
        <f t="shared" si="114"/>
        <v>0</v>
      </c>
      <c r="D515">
        <f t="shared" si="115"/>
        <v>1693.4085944977662</v>
      </c>
      <c r="E515">
        <f t="shared" si="116"/>
        <v>-987.54519064168142</v>
      </c>
      <c r="F515">
        <f t="shared" si="117"/>
        <v>0</v>
      </c>
      <c r="G515">
        <f t="shared" si="118"/>
        <v>16689.513721844032</v>
      </c>
      <c r="H515">
        <f t="shared" si="119"/>
        <v>28618.605247011601</v>
      </c>
      <c r="I515">
        <f t="shared" si="120"/>
        <v>33129.510025895346</v>
      </c>
      <c r="J515" s="43">
        <f t="shared" si="121"/>
        <v>1960.3260370352721</v>
      </c>
      <c r="K515">
        <f t="shared" si="122"/>
        <v>42.181802262670004</v>
      </c>
      <c r="L515">
        <f t="shared" si="123"/>
        <v>6.2399115773181885E-2</v>
      </c>
      <c r="M515" s="43">
        <f t="shared" si="124"/>
        <v>42.181940722019185</v>
      </c>
      <c r="N515" s="6">
        <f t="shared" si="125"/>
        <v>-5.5920391718557751E-6</v>
      </c>
      <c r="O515" s="4">
        <f>SUM($N$54:N515)*0.1+$O$30</f>
        <v>1.6849287378683812E-5</v>
      </c>
      <c r="P515" s="4">
        <f>SUM($O$235:O515)</f>
        <v>2.4847920947886496E-3</v>
      </c>
      <c r="Q515" s="6">
        <f t="shared" si="126"/>
        <v>-9.589036819910628E-6</v>
      </c>
      <c r="R515" s="4">
        <f>SUM($Q$54:Q515)*0.1+$O$8</f>
        <v>-4.5275595123569107E-5</v>
      </c>
      <c r="S515" s="4">
        <f>SUM($R$235:R515)</f>
        <v>1.6783621926354127E-2</v>
      </c>
      <c r="T515">
        <f t="shared" si="127"/>
        <v>4.8309191661244222E-5</v>
      </c>
      <c r="U515">
        <f t="shared" si="128"/>
        <v>1.6966559955427594E-2</v>
      </c>
      <c r="X515" s="1"/>
    </row>
    <row r="516" spans="1:24" x14ac:dyDescent="0.3">
      <c r="A516" s="8"/>
      <c r="B516">
        <f t="shared" si="113"/>
        <v>46.200000000000387</v>
      </c>
      <c r="C516">
        <f t="shared" si="114"/>
        <v>0</v>
      </c>
      <c r="D516">
        <f t="shared" si="115"/>
        <v>1693.4085944977662</v>
      </c>
      <c r="E516">
        <f t="shared" si="116"/>
        <v>-987.54519064168142</v>
      </c>
      <c r="F516">
        <f t="shared" si="117"/>
        <v>0</v>
      </c>
      <c r="G516">
        <f t="shared" si="118"/>
        <v>16590.759202779864</v>
      </c>
      <c r="H516">
        <f t="shared" si="119"/>
        <v>28449.26438756182</v>
      </c>
      <c r="I516">
        <f t="shared" si="120"/>
        <v>32933.477422191812</v>
      </c>
      <c r="J516" s="43">
        <f t="shared" si="121"/>
        <v>1960.3260370352721</v>
      </c>
      <c r="K516">
        <f t="shared" si="122"/>
        <v>41.932205799577268</v>
      </c>
      <c r="L516">
        <f t="shared" si="123"/>
        <v>6.2399115773181885E-2</v>
      </c>
      <c r="M516" s="43">
        <f t="shared" si="124"/>
        <v>41.93234508308651</v>
      </c>
      <c r="N516" s="6">
        <f t="shared" si="125"/>
        <v>-5.5589501826731959E-6</v>
      </c>
      <c r="O516" s="4">
        <f>SUM($N$54:N516)*0.1+$O$30</f>
        <v>1.6293392360416497E-5</v>
      </c>
      <c r="P516" s="4">
        <f>SUM($O$235:O516)</f>
        <v>2.501085487149066E-3</v>
      </c>
      <c r="Q516" s="6">
        <f t="shared" si="126"/>
        <v>-9.5322969570709171E-6</v>
      </c>
      <c r="R516" s="4">
        <f>SUM($Q$54:Q516)*0.1+$O$8</f>
        <v>-4.6228824819276212E-5</v>
      </c>
      <c r="S516" s="4">
        <f>SUM($R$235:R516)</f>
        <v>1.673739310153485E-2</v>
      </c>
      <c r="T516">
        <f t="shared" si="127"/>
        <v>4.9016108360229975E-5</v>
      </c>
      <c r="U516">
        <f t="shared" si="128"/>
        <v>1.6923231265019517E-2</v>
      </c>
      <c r="X516" s="1"/>
    </row>
    <row r="517" spans="1:24" x14ac:dyDescent="0.3">
      <c r="A517" s="8"/>
      <c r="B517">
        <f t="shared" si="113"/>
        <v>46.300000000000388</v>
      </c>
      <c r="C517">
        <f t="shared" si="114"/>
        <v>0</v>
      </c>
      <c r="D517">
        <f t="shared" si="115"/>
        <v>1693.4085944977662</v>
      </c>
      <c r="E517">
        <f t="shared" si="116"/>
        <v>-987.54519064168142</v>
      </c>
      <c r="F517">
        <f t="shared" si="117"/>
        <v>0</v>
      </c>
      <c r="G517">
        <f t="shared" si="118"/>
        <v>16492.004683715691</v>
      </c>
      <c r="H517">
        <f t="shared" si="119"/>
        <v>28279.923528112042</v>
      </c>
      <c r="I517">
        <f t="shared" si="120"/>
        <v>32737.444818488282</v>
      </c>
      <c r="J517" s="43">
        <f t="shared" si="121"/>
        <v>1960.3260370352721</v>
      </c>
      <c r="K517">
        <f t="shared" si="122"/>
        <v>41.682609336484532</v>
      </c>
      <c r="L517">
        <f t="shared" si="123"/>
        <v>6.2399115773181885E-2</v>
      </c>
      <c r="M517" s="43">
        <f t="shared" si="124"/>
        <v>41.682749454023963</v>
      </c>
      <c r="N517" s="6">
        <f t="shared" si="125"/>
        <v>-5.5258611934906151E-6</v>
      </c>
      <c r="O517" s="4">
        <f>SUM($N$54:N517)*0.1+$O$30</f>
        <v>1.5740806241067433E-5</v>
      </c>
      <c r="P517" s="4">
        <f>SUM($O$235:O517)</f>
        <v>2.5168262933901336E-3</v>
      </c>
      <c r="Q517" s="6">
        <f t="shared" si="126"/>
        <v>-9.4755570942312078E-6</v>
      </c>
      <c r="R517" s="4">
        <f>SUM($Q$54:Q517)*0.1+$O$8</f>
        <v>-4.71763805286993E-5</v>
      </c>
      <c r="S517" s="4">
        <f>SUM($R$235:R517)</f>
        <v>1.6690216721006151E-2</v>
      </c>
      <c r="T517">
        <f t="shared" si="127"/>
        <v>4.9733126393858107E-5</v>
      </c>
      <c r="U517">
        <f t="shared" si="128"/>
        <v>1.6878914324838942E-2</v>
      </c>
      <c r="X517" s="1"/>
    </row>
    <row r="518" spans="1:24" x14ac:dyDescent="0.3">
      <c r="A518" s="8"/>
      <c r="B518">
        <f t="shared" si="113"/>
        <v>46.400000000000389</v>
      </c>
      <c r="C518">
        <f t="shared" si="114"/>
        <v>0</v>
      </c>
      <c r="D518">
        <f t="shared" si="115"/>
        <v>1693.4085944977662</v>
      </c>
      <c r="E518">
        <f t="shared" si="116"/>
        <v>-987.54519064168142</v>
      </c>
      <c r="F518">
        <f t="shared" si="117"/>
        <v>0</v>
      </c>
      <c r="G518">
        <f t="shared" si="118"/>
        <v>16393.250164651523</v>
      </c>
      <c r="H518">
        <f t="shared" si="119"/>
        <v>28110.58266866226</v>
      </c>
      <c r="I518">
        <f t="shared" si="120"/>
        <v>32541.412214784752</v>
      </c>
      <c r="J518" s="43">
        <f t="shared" si="121"/>
        <v>1960.3260370352721</v>
      </c>
      <c r="K518">
        <f t="shared" si="122"/>
        <v>41.433012873391803</v>
      </c>
      <c r="L518">
        <f t="shared" si="123"/>
        <v>6.2399115773181885E-2</v>
      </c>
      <c r="M518" s="43">
        <f t="shared" si="124"/>
        <v>41.433153835009939</v>
      </c>
      <c r="N518" s="6">
        <f t="shared" si="125"/>
        <v>-5.4927722043080359E-6</v>
      </c>
      <c r="O518" s="4">
        <f>SUM($N$54:N518)*0.1+$O$30</f>
        <v>1.5191529020636627E-5</v>
      </c>
      <c r="P518" s="4">
        <f>SUM($O$235:O518)</f>
        <v>2.5320178224107702E-3</v>
      </c>
      <c r="Q518" s="6">
        <f t="shared" si="126"/>
        <v>-9.4188172313914968E-6</v>
      </c>
      <c r="R518" s="4">
        <f>SUM($Q$54:Q518)*0.1+$O$8</f>
        <v>-4.811826225183848E-5</v>
      </c>
      <c r="S518" s="4">
        <f>SUM($R$235:R518)</f>
        <v>1.6642098458754313E-2</v>
      </c>
      <c r="T518">
        <f t="shared" si="127"/>
        <v>5.0459386798905404E-5</v>
      </c>
      <c r="U518">
        <f t="shared" si="128"/>
        <v>1.6833613853355387E-2</v>
      </c>
      <c r="X518" s="1"/>
    </row>
    <row r="519" spans="1:24" x14ac:dyDescent="0.3">
      <c r="A519" s="8"/>
      <c r="B519">
        <f t="shared" si="113"/>
        <v>46.500000000000391</v>
      </c>
      <c r="C519">
        <f t="shared" si="114"/>
        <v>0</v>
      </c>
      <c r="D519">
        <f t="shared" si="115"/>
        <v>1693.4085944977662</v>
      </c>
      <c r="E519">
        <f t="shared" si="116"/>
        <v>-987.54519064168142</v>
      </c>
      <c r="F519">
        <f t="shared" si="117"/>
        <v>0</v>
      </c>
      <c r="G519">
        <f t="shared" si="118"/>
        <v>16294.495645587354</v>
      </c>
      <c r="H519">
        <f t="shared" si="119"/>
        <v>27941.241809212483</v>
      </c>
      <c r="I519">
        <f t="shared" si="120"/>
        <v>32345.379611081222</v>
      </c>
      <c r="J519" s="43">
        <f t="shared" si="121"/>
        <v>1960.3260370352721</v>
      </c>
      <c r="K519">
        <f t="shared" si="122"/>
        <v>41.183416410299074</v>
      </c>
      <c r="L519">
        <f t="shared" si="123"/>
        <v>6.2399115773181885E-2</v>
      </c>
      <c r="M519" s="43">
        <f t="shared" si="124"/>
        <v>41.183558226227113</v>
      </c>
      <c r="N519" s="6">
        <f t="shared" si="125"/>
        <v>-5.459683215125456E-6</v>
      </c>
      <c r="O519" s="4">
        <f>SUM($N$54:N519)*0.1+$O$30</f>
        <v>1.4645560699124079E-5</v>
      </c>
      <c r="P519" s="4">
        <f>SUM($O$235:O519)</f>
        <v>2.5466633831098943E-3</v>
      </c>
      <c r="Q519" s="6">
        <f t="shared" si="126"/>
        <v>-9.3620773685517875E-6</v>
      </c>
      <c r="R519" s="4">
        <f>SUM($Q$54:Q519)*0.1+$O$8</f>
        <v>-4.9054469988693669E-5</v>
      </c>
      <c r="S519" s="4">
        <f>SUM($R$235:R519)</f>
        <v>1.659304398876562E-2</v>
      </c>
      <c r="T519">
        <f t="shared" si="127"/>
        <v>5.1194076552501424E-5</v>
      </c>
      <c r="U519">
        <f t="shared" si="128"/>
        <v>1.6787334606779707E-2</v>
      </c>
      <c r="X519" s="1"/>
    </row>
    <row r="520" spans="1:24" x14ac:dyDescent="0.3">
      <c r="A520" s="8"/>
      <c r="B520">
        <f t="shared" si="113"/>
        <v>46.600000000000392</v>
      </c>
      <c r="C520">
        <f t="shared" si="114"/>
        <v>0</v>
      </c>
      <c r="D520">
        <f t="shared" si="115"/>
        <v>1693.4085944977662</v>
      </c>
      <c r="E520">
        <f t="shared" si="116"/>
        <v>-987.54519064168142</v>
      </c>
      <c r="F520">
        <f t="shared" si="117"/>
        <v>0</v>
      </c>
      <c r="G520">
        <f t="shared" si="118"/>
        <v>16195.741126523186</v>
      </c>
      <c r="H520">
        <f t="shared" si="119"/>
        <v>27771.900949762705</v>
      </c>
      <c r="I520">
        <f t="shared" si="120"/>
        <v>32149.347007377695</v>
      </c>
      <c r="J520" s="43">
        <f t="shared" si="121"/>
        <v>1960.3260370352721</v>
      </c>
      <c r="K520">
        <f t="shared" si="122"/>
        <v>40.933819947206345</v>
      </c>
      <c r="L520">
        <f t="shared" si="123"/>
        <v>6.2399115773181885E-2</v>
      </c>
      <c r="M520" s="43">
        <f t="shared" si="124"/>
        <v>40.933962627862648</v>
      </c>
      <c r="N520" s="6">
        <f t="shared" si="125"/>
        <v>-5.4265942259428768E-6</v>
      </c>
      <c r="O520" s="4">
        <f>SUM($N$54:N520)*0.1+$O$30</f>
        <v>1.4102901276529795E-5</v>
      </c>
      <c r="P520" s="4">
        <f>SUM($O$235:O520)</f>
        <v>2.560766284386424E-3</v>
      </c>
      <c r="Q520" s="6">
        <f t="shared" si="126"/>
        <v>-9.3053375057120782E-6</v>
      </c>
      <c r="R520" s="4">
        <f>SUM($Q$54:Q520)*0.1+$O$8</f>
        <v>-4.9985003739264869E-5</v>
      </c>
      <c r="S520" s="4">
        <f>SUM($R$235:R520)</f>
        <v>1.6543058985026355E-2</v>
      </c>
      <c r="T520">
        <f t="shared" si="127"/>
        <v>5.1936426746839918E-5</v>
      </c>
      <c r="U520">
        <f t="shared" si="128"/>
        <v>1.6740081378097047E-2</v>
      </c>
      <c r="X520" s="1"/>
    </row>
    <row r="521" spans="1:24" x14ac:dyDescent="0.3">
      <c r="A521" s="8"/>
      <c r="B521">
        <f t="shared" si="113"/>
        <v>46.700000000000394</v>
      </c>
      <c r="C521">
        <f t="shared" si="114"/>
        <v>0</v>
      </c>
      <c r="D521">
        <f t="shared" si="115"/>
        <v>1693.4085944977662</v>
      </c>
      <c r="E521">
        <f t="shared" si="116"/>
        <v>-987.54519064168142</v>
      </c>
      <c r="F521">
        <f t="shared" si="117"/>
        <v>0</v>
      </c>
      <c r="G521">
        <f t="shared" si="118"/>
        <v>16096.986607459015</v>
      </c>
      <c r="H521">
        <f t="shared" si="119"/>
        <v>27602.560090312927</v>
      </c>
      <c r="I521">
        <f t="shared" si="120"/>
        <v>31953.314403674165</v>
      </c>
      <c r="J521" s="43">
        <f t="shared" si="121"/>
        <v>1960.3260370352721</v>
      </c>
      <c r="K521">
        <f t="shared" si="122"/>
        <v>40.684223484113616</v>
      </c>
      <c r="L521">
        <f t="shared" si="123"/>
        <v>6.2399115773181885E-2</v>
      </c>
      <c r="M521" s="43">
        <f t="shared" si="124"/>
        <v>40.684367040108285</v>
      </c>
      <c r="N521" s="6">
        <f t="shared" si="125"/>
        <v>-5.3935052367602968E-6</v>
      </c>
      <c r="O521" s="4">
        <f>SUM($N$54:N521)*0.1+$O$30</f>
        <v>1.356355075285377E-5</v>
      </c>
      <c r="P521" s="4">
        <f>SUM($O$235:O521)</f>
        <v>2.5743298351392778E-3</v>
      </c>
      <c r="Q521" s="6">
        <f t="shared" si="126"/>
        <v>-9.2485976428723689E-6</v>
      </c>
      <c r="R521" s="4">
        <f>SUM($Q$54:Q521)*0.1+$O$8</f>
        <v>-5.0909863503552079E-5</v>
      </c>
      <c r="S521" s="4">
        <f>SUM($R$235:R521)</f>
        <v>1.6492149121522803E-2</v>
      </c>
      <c r="T521">
        <f t="shared" si="127"/>
        <v>5.2685710690618417E-5</v>
      </c>
      <c r="U521">
        <f t="shared" si="128"/>
        <v>1.669185899612843E-2</v>
      </c>
      <c r="X521" s="1"/>
    </row>
    <row r="522" spans="1:24" x14ac:dyDescent="0.3">
      <c r="A522" s="8"/>
      <c r="B522">
        <f t="shared" si="113"/>
        <v>46.800000000000395</v>
      </c>
      <c r="C522">
        <f t="shared" si="114"/>
        <v>0</v>
      </c>
      <c r="D522">
        <f t="shared" si="115"/>
        <v>1693.4085944977662</v>
      </c>
      <c r="E522">
        <f t="shared" si="116"/>
        <v>-987.54519064168142</v>
      </c>
      <c r="F522">
        <f t="shared" si="117"/>
        <v>0</v>
      </c>
      <c r="G522">
        <f t="shared" si="118"/>
        <v>15998.232088394847</v>
      </c>
      <c r="H522">
        <f t="shared" si="119"/>
        <v>27433.219230863142</v>
      </c>
      <c r="I522">
        <f t="shared" si="120"/>
        <v>31757.281799970631</v>
      </c>
      <c r="J522" s="43">
        <f t="shared" si="121"/>
        <v>1960.3260370352721</v>
      </c>
      <c r="K522">
        <f t="shared" si="122"/>
        <v>40.43462702102088</v>
      </c>
      <c r="L522">
        <f t="shared" si="123"/>
        <v>6.2399115773181885E-2</v>
      </c>
      <c r="M522" s="43">
        <f t="shared" si="124"/>
        <v>40.434771463160509</v>
      </c>
      <c r="N522" s="6">
        <f t="shared" si="125"/>
        <v>-5.3604162475777177E-6</v>
      </c>
      <c r="O522" s="4">
        <f>SUM($N$54:N522)*0.1+$O$30</f>
        <v>1.3027509128095995E-5</v>
      </c>
      <c r="P522" s="4">
        <f>SUM($O$235:O522)</f>
        <v>2.5873573442673739E-3</v>
      </c>
      <c r="Q522" s="6">
        <f t="shared" si="126"/>
        <v>-9.1918577800326563E-6</v>
      </c>
      <c r="R522" s="4">
        <f>SUM($Q$54:Q522)*0.1+$O$8</f>
        <v>-5.1829049281555353E-5</v>
      </c>
      <c r="S522" s="4">
        <f>SUM($R$235:R522)</f>
        <v>1.6440320072241249E-2</v>
      </c>
      <c r="T522">
        <f t="shared" si="127"/>
        <v>5.3441241972024922E-5</v>
      </c>
      <c r="U522">
        <f t="shared" si="128"/>
        <v>1.6642672324620012E-2</v>
      </c>
      <c r="X522" s="1"/>
    </row>
    <row r="523" spans="1:24" x14ac:dyDescent="0.3">
      <c r="A523" s="8"/>
      <c r="B523">
        <f t="shared" si="113"/>
        <v>46.900000000000396</v>
      </c>
      <c r="C523">
        <f t="shared" si="114"/>
        <v>0</v>
      </c>
      <c r="D523">
        <f t="shared" si="115"/>
        <v>1693.4085944977662</v>
      </c>
      <c r="E523">
        <f t="shared" si="116"/>
        <v>-987.54519064168142</v>
      </c>
      <c r="F523">
        <f t="shared" si="117"/>
        <v>0</v>
      </c>
      <c r="G523">
        <f t="shared" si="118"/>
        <v>15899.477569330676</v>
      </c>
      <c r="H523">
        <f t="shared" si="119"/>
        <v>27263.878371413364</v>
      </c>
      <c r="I523">
        <f t="shared" si="120"/>
        <v>31561.249196267101</v>
      </c>
      <c r="J523" s="43">
        <f t="shared" si="121"/>
        <v>1960.3260370352721</v>
      </c>
      <c r="K523">
        <f t="shared" si="122"/>
        <v>40.185030557928144</v>
      </c>
      <c r="L523">
        <f t="shared" si="123"/>
        <v>6.2399115773181885E-2</v>
      </c>
      <c r="M523" s="43">
        <f t="shared" si="124"/>
        <v>40.185175897220688</v>
      </c>
      <c r="N523" s="6">
        <f t="shared" si="125"/>
        <v>-5.3273272583951368E-6</v>
      </c>
      <c r="O523" s="4">
        <f>SUM($N$54:N523)*0.1+$O$30</f>
        <v>1.2494776402256477E-5</v>
      </c>
      <c r="P523" s="4">
        <f>SUM($O$235:O523)</f>
        <v>2.5998521206696303E-3</v>
      </c>
      <c r="Q523" s="6">
        <f t="shared" si="126"/>
        <v>-9.135117917192947E-6</v>
      </c>
      <c r="R523" s="4">
        <f>SUM($Q$54:Q523)*0.1+$O$8</f>
        <v>-5.2742561073274637E-5</v>
      </c>
      <c r="S523" s="4">
        <f>SUM($R$235:R523)</f>
        <v>1.6387577511167973E-2</v>
      </c>
      <c r="T523">
        <f t="shared" si="127"/>
        <v>5.4202372511823593E-5</v>
      </c>
      <c r="U523">
        <f t="shared" si="128"/>
        <v>1.6592526261359021E-2</v>
      </c>
      <c r="X523" s="1"/>
    </row>
    <row r="524" spans="1:24" x14ac:dyDescent="0.3">
      <c r="A524" s="8"/>
      <c r="B524">
        <f t="shared" si="113"/>
        <v>47.000000000000398</v>
      </c>
      <c r="C524">
        <f t="shared" si="114"/>
        <v>0</v>
      </c>
      <c r="D524">
        <f t="shared" si="115"/>
        <v>1693.4085944977662</v>
      </c>
      <c r="E524">
        <f t="shared" si="116"/>
        <v>-987.54519064168142</v>
      </c>
      <c r="F524">
        <f t="shared" si="117"/>
        <v>0</v>
      </c>
      <c r="G524">
        <f t="shared" si="118"/>
        <v>15800.723050266508</v>
      </c>
      <c r="H524">
        <f t="shared" si="119"/>
        <v>27094.537511963586</v>
      </c>
      <c r="I524">
        <f t="shared" si="120"/>
        <v>31365.216592563575</v>
      </c>
      <c r="J524" s="43">
        <f t="shared" si="121"/>
        <v>1960.3260370352721</v>
      </c>
      <c r="K524">
        <f t="shared" si="122"/>
        <v>39.935434094835422</v>
      </c>
      <c r="L524">
        <f t="shared" si="123"/>
        <v>6.2399115773181885E-2</v>
      </c>
      <c r="M524" s="43">
        <f t="shared" si="124"/>
        <v>39.935580342495228</v>
      </c>
      <c r="N524" s="6">
        <f t="shared" si="125"/>
        <v>-5.2942382692125577E-6</v>
      </c>
      <c r="O524" s="4">
        <f>SUM($N$54:N524)*0.1+$O$30</f>
        <v>1.1965352575335225E-5</v>
      </c>
      <c r="P524" s="4">
        <f>SUM($O$235:O524)</f>
        <v>2.6118174732449656E-3</v>
      </c>
      <c r="Q524" s="6">
        <f t="shared" si="126"/>
        <v>-9.0783780543532377E-6</v>
      </c>
      <c r="R524" s="4">
        <f>SUM($Q$54:Q524)*0.1+$O$8</f>
        <v>-5.3650398878709958E-5</v>
      </c>
      <c r="S524" s="4">
        <f>SUM($R$235:R524)</f>
        <v>1.6333927112289263E-2</v>
      </c>
      <c r="T524">
        <f t="shared" si="127"/>
        <v>5.49684906296031E-5</v>
      </c>
      <c r="U524">
        <f t="shared" si="128"/>
        <v>1.6541425737315572E-2</v>
      </c>
      <c r="X524" s="1"/>
    </row>
    <row r="525" spans="1:24" x14ac:dyDescent="0.3">
      <c r="A525" s="8"/>
      <c r="B525">
        <f t="shared" si="113"/>
        <v>47.100000000000399</v>
      </c>
      <c r="C525">
        <f t="shared" si="114"/>
        <v>0</v>
      </c>
      <c r="D525">
        <f t="shared" si="115"/>
        <v>1693.4085944977662</v>
      </c>
      <c r="E525">
        <f t="shared" si="116"/>
        <v>-987.54519064168142</v>
      </c>
      <c r="F525">
        <f t="shared" si="117"/>
        <v>0</v>
      </c>
      <c r="G525">
        <f t="shared" si="118"/>
        <v>15701.968531202338</v>
      </c>
      <c r="H525">
        <f t="shared" si="119"/>
        <v>26925.196652513812</v>
      </c>
      <c r="I525">
        <f t="shared" si="120"/>
        <v>31169.183988860048</v>
      </c>
      <c r="J525" s="43">
        <f t="shared" si="121"/>
        <v>1960.3260370352721</v>
      </c>
      <c r="K525">
        <f t="shared" si="122"/>
        <v>39.685837631742693</v>
      </c>
      <c r="L525">
        <f t="shared" si="123"/>
        <v>6.2399115773181885E-2</v>
      </c>
      <c r="M525" s="43">
        <f t="shared" si="124"/>
        <v>39.685984799195701</v>
      </c>
      <c r="N525" s="6">
        <f t="shared" si="125"/>
        <v>-5.2611492800299777E-6</v>
      </c>
      <c r="O525" s="4">
        <f>SUM($N$54:N525)*0.1+$O$30</f>
        <v>1.143923764733223E-5</v>
      </c>
      <c r="P525" s="4">
        <f>SUM($O$235:O525)</f>
        <v>2.6232567108922977E-3</v>
      </c>
      <c r="Q525" s="6">
        <f t="shared" si="126"/>
        <v>-9.0216381915135301E-6</v>
      </c>
      <c r="R525" s="4">
        <f>SUM($Q$54:Q525)*0.1+$O$8</f>
        <v>-5.4552562697861317E-5</v>
      </c>
      <c r="S525" s="4">
        <f>SUM($R$235:R525)</f>
        <v>1.6279374549591403E-2</v>
      </c>
      <c r="T525">
        <f t="shared" si="127"/>
        <v>5.573901914149758E-5</v>
      </c>
      <c r="U525">
        <f t="shared" si="128"/>
        <v>1.648937571580943E-2</v>
      </c>
      <c r="X525" s="1"/>
    </row>
    <row r="526" spans="1:24" x14ac:dyDescent="0.3">
      <c r="A526" s="8"/>
      <c r="B526">
        <f t="shared" si="113"/>
        <v>47.200000000000401</v>
      </c>
      <c r="C526">
        <f t="shared" si="114"/>
        <v>0</v>
      </c>
      <c r="D526">
        <f t="shared" si="115"/>
        <v>1693.4085944977662</v>
      </c>
      <c r="E526">
        <f t="shared" si="116"/>
        <v>-987.54519064168142</v>
      </c>
      <c r="F526">
        <f t="shared" si="117"/>
        <v>0</v>
      </c>
      <c r="G526">
        <f t="shared" si="118"/>
        <v>15603.214012138169</v>
      </c>
      <c r="H526">
        <f t="shared" si="119"/>
        <v>26755.855793064031</v>
      </c>
      <c r="I526">
        <f t="shared" si="120"/>
        <v>30973.151385156514</v>
      </c>
      <c r="J526" s="43">
        <f t="shared" si="121"/>
        <v>1960.3260370352721</v>
      </c>
      <c r="K526">
        <f t="shared" si="122"/>
        <v>39.436241168649957</v>
      </c>
      <c r="L526">
        <f t="shared" si="123"/>
        <v>6.2399115773181885E-2</v>
      </c>
      <c r="M526" s="43">
        <f t="shared" si="124"/>
        <v>39.436389267539056</v>
      </c>
      <c r="N526" s="6">
        <f t="shared" si="125"/>
        <v>-5.2280602908473986E-6</v>
      </c>
      <c r="O526" s="4">
        <f>SUM($N$54:N526)*0.1+$O$30</f>
        <v>1.0916431618247492E-5</v>
      </c>
      <c r="P526" s="4">
        <f>SUM($O$235:O526)</f>
        <v>2.6341731425105451E-3</v>
      </c>
      <c r="Q526" s="6">
        <f t="shared" si="126"/>
        <v>-8.9648983286738192E-6</v>
      </c>
      <c r="R526" s="4">
        <f>SUM($Q$54:Q526)*0.1+$O$8</f>
        <v>-5.5449052530728686E-5</v>
      </c>
      <c r="S526" s="4">
        <f>SUM($R$235:R526)</f>
        <v>1.6223925497060674E-2</v>
      </c>
      <c r="T526">
        <f t="shared" si="127"/>
        <v>5.651341350362215E-5</v>
      </c>
      <c r="U526">
        <f t="shared" si="128"/>
        <v>1.6436381191700905E-2</v>
      </c>
      <c r="X526" s="1"/>
    </row>
    <row r="527" spans="1:24" x14ac:dyDescent="0.3">
      <c r="A527" s="8"/>
      <c r="B527">
        <f t="shared" si="113"/>
        <v>47.300000000000402</v>
      </c>
      <c r="C527">
        <f t="shared" si="114"/>
        <v>0</v>
      </c>
      <c r="D527">
        <f t="shared" si="115"/>
        <v>1693.4085944977662</v>
      </c>
      <c r="E527">
        <f t="shared" si="116"/>
        <v>-987.54519064168142</v>
      </c>
      <c r="F527">
        <f t="shared" si="117"/>
        <v>0</v>
      </c>
      <c r="G527">
        <f t="shared" si="118"/>
        <v>15504.459493073999</v>
      </c>
      <c r="H527">
        <f t="shared" si="119"/>
        <v>26586.514933614249</v>
      </c>
      <c r="I527">
        <f t="shared" si="120"/>
        <v>30777.118781452984</v>
      </c>
      <c r="J527" s="43">
        <f t="shared" si="121"/>
        <v>1960.3260370352721</v>
      </c>
      <c r="K527">
        <f t="shared" si="122"/>
        <v>39.186644705557228</v>
      </c>
      <c r="L527">
        <f t="shared" si="123"/>
        <v>6.2399115773181885E-2</v>
      </c>
      <c r="M527" s="43">
        <f t="shared" si="124"/>
        <v>39.186793747747771</v>
      </c>
      <c r="N527" s="6">
        <f t="shared" si="125"/>
        <v>-5.1949713016648186E-6</v>
      </c>
      <c r="O527" s="4">
        <f>SUM($N$54:N527)*0.1+$O$30</f>
        <v>1.0396934488081006E-5</v>
      </c>
      <c r="P527" s="4">
        <f>SUM($O$235:O527)</f>
        <v>2.644570076998626E-3</v>
      </c>
      <c r="Q527" s="6">
        <f t="shared" si="126"/>
        <v>-8.9081584658341082E-6</v>
      </c>
      <c r="R527" s="4">
        <f>SUM($Q$54:Q527)*0.1+$O$8</f>
        <v>-5.6339868377312092E-5</v>
      </c>
      <c r="S527" s="4">
        <f>SUM($R$235:R527)</f>
        <v>1.6167585628683361E-2</v>
      </c>
      <c r="T527">
        <f t="shared" si="127"/>
        <v>5.7291160012014934E-5</v>
      </c>
      <c r="U527">
        <f t="shared" si="128"/>
        <v>1.6382447190605109E-2</v>
      </c>
      <c r="X527" s="1"/>
    </row>
    <row r="528" spans="1:24" x14ac:dyDescent="0.3">
      <c r="A528" s="8"/>
      <c r="B528">
        <f t="shared" si="113"/>
        <v>47.400000000000404</v>
      </c>
      <c r="C528">
        <f t="shared" si="114"/>
        <v>0</v>
      </c>
      <c r="D528">
        <f t="shared" si="115"/>
        <v>1693.4085944977662</v>
      </c>
      <c r="E528">
        <f t="shared" si="116"/>
        <v>-987.54519064168142</v>
      </c>
      <c r="F528">
        <f t="shared" si="117"/>
        <v>0</v>
      </c>
      <c r="G528">
        <f t="shared" si="118"/>
        <v>15405.70497400983</v>
      </c>
      <c r="H528">
        <f t="shared" si="119"/>
        <v>26417.174074164472</v>
      </c>
      <c r="I528">
        <f t="shared" si="120"/>
        <v>30581.086177749454</v>
      </c>
      <c r="J528" s="43">
        <f t="shared" si="121"/>
        <v>1960.3260370352721</v>
      </c>
      <c r="K528">
        <f t="shared" si="122"/>
        <v>38.937048242464492</v>
      </c>
      <c r="L528">
        <f t="shared" si="123"/>
        <v>6.2399115773181885E-2</v>
      </c>
      <c r="M528" s="43">
        <f t="shared" si="124"/>
        <v>38.93719824005003</v>
      </c>
      <c r="N528" s="6">
        <f t="shared" si="125"/>
        <v>-5.1618823124822386E-6</v>
      </c>
      <c r="O528" s="4">
        <f>SUM($N$54:N528)*0.1+$O$30</f>
        <v>9.880746256832781E-6</v>
      </c>
      <c r="P528" s="4">
        <f>SUM($O$235:O528)</f>
        <v>2.6544508232554586E-3</v>
      </c>
      <c r="Q528" s="6">
        <f t="shared" si="126"/>
        <v>-8.8514186029943989E-6</v>
      </c>
      <c r="R528" s="4">
        <f>SUM($Q$54:Q528)*0.1+$O$8</f>
        <v>-5.7225010237611535E-5</v>
      </c>
      <c r="S528" s="4">
        <f>SUM($R$235:R528)</f>
        <v>1.611036061844575E-2</v>
      </c>
      <c r="T528">
        <f t="shared" si="127"/>
        <v>5.8071774066982489E-5</v>
      </c>
      <c r="U528">
        <f t="shared" si="128"/>
        <v>1.6327578768128768E-2</v>
      </c>
      <c r="X528" s="1"/>
    </row>
    <row r="529" spans="1:24" x14ac:dyDescent="0.3">
      <c r="A529" s="8"/>
      <c r="B529">
        <f t="shared" si="113"/>
        <v>47.500000000000405</v>
      </c>
      <c r="C529">
        <f t="shared" si="114"/>
        <v>0</v>
      </c>
      <c r="D529">
        <f t="shared" si="115"/>
        <v>1693.4085944977662</v>
      </c>
      <c r="E529">
        <f t="shared" si="116"/>
        <v>-987.54519064168142</v>
      </c>
      <c r="F529">
        <f t="shared" si="117"/>
        <v>0</v>
      </c>
      <c r="G529">
        <f t="shared" si="118"/>
        <v>15306.95045494566</v>
      </c>
      <c r="H529">
        <f t="shared" si="119"/>
        <v>26247.833214714694</v>
      </c>
      <c r="I529">
        <f t="shared" si="120"/>
        <v>30385.053574045927</v>
      </c>
      <c r="J529" s="43">
        <f t="shared" si="121"/>
        <v>1960.3260370352721</v>
      </c>
      <c r="K529">
        <f t="shared" si="122"/>
        <v>38.68745177937177</v>
      </c>
      <c r="L529">
        <f t="shared" si="123"/>
        <v>6.2399115773181885E-2</v>
      </c>
      <c r="M529" s="43">
        <f t="shared" si="124"/>
        <v>38.6876027446799</v>
      </c>
      <c r="N529" s="6">
        <f t="shared" si="125"/>
        <v>-5.1287933232996586E-6</v>
      </c>
      <c r="O529" s="4">
        <f>SUM($N$54:N529)*0.1+$O$30</f>
        <v>9.367866924502817E-6</v>
      </c>
      <c r="P529" s="4">
        <f>SUM($O$235:O529)</f>
        <v>2.6638186901799614E-3</v>
      </c>
      <c r="Q529" s="6">
        <f t="shared" si="126"/>
        <v>-8.7946787401546896E-6</v>
      </c>
      <c r="R529" s="4">
        <f>SUM($Q$54:Q529)*0.1+$O$8</f>
        <v>-5.8104478111627015E-5</v>
      </c>
      <c r="S529" s="4">
        <f>SUM($R$235:R529)</f>
        <v>1.6052256140334124E-2</v>
      </c>
      <c r="T529">
        <f t="shared" si="127"/>
        <v>5.8854798507341238E-5</v>
      </c>
      <c r="U529">
        <f t="shared" si="128"/>
        <v>1.6271781009128863E-2</v>
      </c>
      <c r="X529" s="1"/>
    </row>
    <row r="530" spans="1:24" x14ac:dyDescent="0.3">
      <c r="A530" s="8"/>
      <c r="B530">
        <f t="shared" si="113"/>
        <v>47.600000000000406</v>
      </c>
      <c r="C530">
        <f t="shared" si="114"/>
        <v>0</v>
      </c>
      <c r="D530">
        <f t="shared" si="115"/>
        <v>1693.4085944977662</v>
      </c>
      <c r="E530">
        <f t="shared" si="116"/>
        <v>-987.54519064168142</v>
      </c>
      <c r="F530">
        <f t="shared" si="117"/>
        <v>0</v>
      </c>
      <c r="G530">
        <f t="shared" si="118"/>
        <v>15208.195935881489</v>
      </c>
      <c r="H530">
        <f t="shared" si="119"/>
        <v>26078.492355264916</v>
      </c>
      <c r="I530">
        <f t="shared" si="120"/>
        <v>30189.020970342397</v>
      </c>
      <c r="J530" s="43">
        <f t="shared" si="121"/>
        <v>1960.3260370352721</v>
      </c>
      <c r="K530">
        <f t="shared" si="122"/>
        <v>38.437855316279034</v>
      </c>
      <c r="L530">
        <f t="shared" si="123"/>
        <v>6.2399115773181885E-2</v>
      </c>
      <c r="M530" s="43">
        <f t="shared" si="124"/>
        <v>38.438007261877509</v>
      </c>
      <c r="N530" s="6">
        <f t="shared" si="125"/>
        <v>-5.0957043341170786E-6</v>
      </c>
      <c r="O530" s="4">
        <f>SUM($N$54:N530)*0.1+$O$30</f>
        <v>8.8582964910911107E-6</v>
      </c>
      <c r="P530" s="4">
        <f>SUM($O$235:O530)</f>
        <v>2.6726769866710527E-3</v>
      </c>
      <c r="Q530" s="6">
        <f t="shared" si="126"/>
        <v>-8.7379388773149803E-6</v>
      </c>
      <c r="R530" s="4">
        <f>SUM($Q$54:Q530)*0.1+$O$8</f>
        <v>-5.8978271999358506E-5</v>
      </c>
      <c r="S530" s="4">
        <f>SUM($R$235:R530)</f>
        <v>1.5993277868334765E-2</v>
      </c>
      <c r="T530">
        <f t="shared" si="127"/>
        <v>5.9639802018068375E-5</v>
      </c>
      <c r="U530">
        <f t="shared" si="128"/>
        <v>1.6215059026992398E-2</v>
      </c>
      <c r="X530" s="1"/>
    </row>
    <row r="531" spans="1:24" x14ac:dyDescent="0.3">
      <c r="A531" s="8"/>
      <c r="B531">
        <f t="shared" si="113"/>
        <v>47.700000000000408</v>
      </c>
      <c r="C531">
        <f t="shared" si="114"/>
        <v>0</v>
      </c>
      <c r="D531">
        <f t="shared" si="115"/>
        <v>1693.4085944977662</v>
      </c>
      <c r="E531">
        <f t="shared" si="116"/>
        <v>-987.54519064168142</v>
      </c>
      <c r="F531">
        <f t="shared" si="117"/>
        <v>0</v>
      </c>
      <c r="G531">
        <f t="shared" si="118"/>
        <v>15109.441416817321</v>
      </c>
      <c r="H531">
        <f t="shared" si="119"/>
        <v>25909.151495815138</v>
      </c>
      <c r="I531">
        <f t="shared" si="120"/>
        <v>29992.988366638867</v>
      </c>
      <c r="J531" s="43">
        <f t="shared" si="121"/>
        <v>1960.3260370352721</v>
      </c>
      <c r="K531">
        <f t="shared" si="122"/>
        <v>38.188258853186305</v>
      </c>
      <c r="L531">
        <f t="shared" si="123"/>
        <v>6.2399115773181885E-2</v>
      </c>
      <c r="M531" s="43">
        <f t="shared" si="124"/>
        <v>38.188411791889301</v>
      </c>
      <c r="N531" s="6">
        <f t="shared" si="125"/>
        <v>-5.0626153449344995E-6</v>
      </c>
      <c r="O531" s="4">
        <f>SUM($N$54:N531)*0.1+$O$30</f>
        <v>8.3520349565976588E-6</v>
      </c>
      <c r="P531" s="4">
        <f>SUM($O$235:O531)</f>
        <v>2.6810290216276503E-3</v>
      </c>
      <c r="Q531" s="6">
        <f t="shared" si="126"/>
        <v>-8.6811990144752694E-6</v>
      </c>
      <c r="R531" s="4">
        <f>SUM($Q$54:Q531)*0.1+$O$8</f>
        <v>-5.9846391900806033E-5</v>
      </c>
      <c r="S531" s="4">
        <f>SUM($R$235:R531)</f>
        <v>1.593343147643396E-2</v>
      </c>
      <c r="T531">
        <f t="shared" si="127"/>
        <v>6.0426377613266638E-5</v>
      </c>
      <c r="U531">
        <f t="shared" si="128"/>
        <v>1.6157417962936595E-2</v>
      </c>
      <c r="X531" s="1"/>
    </row>
    <row r="532" spans="1:24" x14ac:dyDescent="0.3">
      <c r="A532" s="8"/>
      <c r="B532">
        <f t="shared" si="113"/>
        <v>47.800000000000409</v>
      </c>
      <c r="C532">
        <f t="shared" si="114"/>
        <v>0</v>
      </c>
      <c r="D532">
        <f t="shared" si="115"/>
        <v>1693.4085944977662</v>
      </c>
      <c r="E532">
        <f t="shared" si="116"/>
        <v>-987.54519064168142</v>
      </c>
      <c r="F532">
        <f t="shared" si="117"/>
        <v>0</v>
      </c>
      <c r="G532">
        <f t="shared" si="118"/>
        <v>15010.686897753152</v>
      </c>
      <c r="H532">
        <f t="shared" si="119"/>
        <v>25739.810636365357</v>
      </c>
      <c r="I532">
        <f t="shared" si="120"/>
        <v>29796.955762935337</v>
      </c>
      <c r="J532" s="43">
        <f t="shared" si="121"/>
        <v>1960.3260370352721</v>
      </c>
      <c r="K532">
        <f t="shared" si="122"/>
        <v>37.938662390093576</v>
      </c>
      <c r="L532">
        <f t="shared" si="123"/>
        <v>6.2399115773181885E-2</v>
      </c>
      <c r="M532" s="43">
        <f t="shared" si="124"/>
        <v>37.93881633496818</v>
      </c>
      <c r="N532" s="6">
        <f t="shared" si="125"/>
        <v>-5.0295263557519195E-6</v>
      </c>
      <c r="O532" s="4">
        <f>SUM($N$54:N532)*0.1+$O$30</f>
        <v>7.8490823210224647E-6</v>
      </c>
      <c r="P532" s="4">
        <f>SUM($O$235:O532)</f>
        <v>2.6888781039486726E-3</v>
      </c>
      <c r="Q532" s="6">
        <f t="shared" si="126"/>
        <v>-8.6244591516355584E-6</v>
      </c>
      <c r="R532" s="4">
        <f>SUM($Q$54:Q532)*0.1+$O$8</f>
        <v>-6.0708837815969598E-5</v>
      </c>
      <c r="S532" s="4">
        <f>SUM($R$235:R532)</f>
        <v>1.5872722638617991E-2</v>
      </c>
      <c r="T532">
        <f t="shared" si="127"/>
        <v>6.1214141195053019E-5</v>
      </c>
      <c r="U532">
        <f t="shared" si="128"/>
        <v>1.6098862985328831E-2</v>
      </c>
      <c r="X532" s="1"/>
    </row>
    <row r="533" spans="1:24" x14ac:dyDescent="0.3">
      <c r="A533" s="8"/>
      <c r="B533">
        <f t="shared" si="113"/>
        <v>47.900000000000411</v>
      </c>
      <c r="C533">
        <f t="shared" si="114"/>
        <v>0</v>
      </c>
      <c r="D533">
        <f t="shared" si="115"/>
        <v>1693.4085944977662</v>
      </c>
      <c r="E533">
        <f t="shared" si="116"/>
        <v>-987.54519064168142</v>
      </c>
      <c r="F533">
        <f t="shared" si="117"/>
        <v>0</v>
      </c>
      <c r="G533">
        <f t="shared" si="118"/>
        <v>14911.93237868898</v>
      </c>
      <c r="H533">
        <f t="shared" si="119"/>
        <v>25570.469776915575</v>
      </c>
      <c r="I533">
        <f t="shared" si="120"/>
        <v>29600.923159231803</v>
      </c>
      <c r="J533" s="43">
        <f t="shared" si="121"/>
        <v>1960.3260370352721</v>
      </c>
      <c r="K533">
        <f t="shared" si="122"/>
        <v>37.68906592700084</v>
      </c>
      <c r="L533">
        <f t="shared" si="123"/>
        <v>6.2399115773181885E-2</v>
      </c>
      <c r="M533" s="43">
        <f t="shared" si="124"/>
        <v>37.689220891373751</v>
      </c>
      <c r="N533" s="6">
        <f t="shared" si="125"/>
        <v>-4.9964373665693386E-6</v>
      </c>
      <c r="O533" s="4">
        <f>SUM($N$54:N533)*0.1+$O$30</f>
        <v>7.3494385843655283E-6</v>
      </c>
      <c r="P533" s="4">
        <f>SUM($O$235:O533)</f>
        <v>2.6962275425330383E-3</v>
      </c>
      <c r="Q533" s="6">
        <f t="shared" si="126"/>
        <v>-8.5677192887958491E-6</v>
      </c>
      <c r="R533" s="4">
        <f>SUM($Q$54:Q533)*0.1+$O$8</f>
        <v>-6.1565609744849173E-5</v>
      </c>
      <c r="S533" s="4">
        <f>SUM($R$235:R533)</f>
        <v>1.5811157028873143E-2</v>
      </c>
      <c r="T533">
        <f t="shared" si="127"/>
        <v>6.2002730187955666E-5</v>
      </c>
      <c r="U533">
        <f t="shared" si="128"/>
        <v>1.6039399289025705E-2</v>
      </c>
      <c r="X533" s="1"/>
    </row>
    <row r="534" spans="1:24" x14ac:dyDescent="0.3">
      <c r="A534" s="8"/>
      <c r="B534">
        <f t="shared" si="113"/>
        <v>48.000000000000412</v>
      </c>
      <c r="C534">
        <f t="shared" si="114"/>
        <v>0</v>
      </c>
      <c r="D534">
        <f t="shared" si="115"/>
        <v>1693.4085944977662</v>
      </c>
      <c r="E534">
        <f t="shared" si="116"/>
        <v>-987.54519064168142</v>
      </c>
      <c r="F534">
        <f t="shared" si="117"/>
        <v>0</v>
      </c>
      <c r="G534">
        <f t="shared" si="118"/>
        <v>14813.177859624813</v>
      </c>
      <c r="H534">
        <f t="shared" si="119"/>
        <v>25401.128917465798</v>
      </c>
      <c r="I534">
        <f t="shared" si="120"/>
        <v>29404.890555528276</v>
      </c>
      <c r="J534" s="43">
        <f t="shared" si="121"/>
        <v>1960.3260370352721</v>
      </c>
      <c r="K534">
        <f t="shared" si="122"/>
        <v>37.439469463908111</v>
      </c>
      <c r="L534">
        <f t="shared" si="123"/>
        <v>6.2399115773181885E-2</v>
      </c>
      <c r="M534" s="43">
        <f t="shared" si="124"/>
        <v>37.43962546137255</v>
      </c>
      <c r="N534" s="6">
        <f t="shared" si="125"/>
        <v>-4.9633483773867604E-6</v>
      </c>
      <c r="O534" s="4">
        <f>SUM($N$54:N534)*0.1+$O$30</f>
        <v>6.853103746626853E-6</v>
      </c>
      <c r="P534" s="4">
        <f>SUM($O$235:O534)</f>
        <v>2.7030806462796653E-3</v>
      </c>
      <c r="Q534" s="6">
        <f t="shared" si="126"/>
        <v>-8.5109794259561381E-6</v>
      </c>
      <c r="R534" s="4">
        <f>SUM($Q$54:Q534)*0.1+$O$8</f>
        <v>-6.2416707687444812E-5</v>
      </c>
      <c r="S534" s="4">
        <f>SUM($R$235:R534)</f>
        <v>1.5748740321185697E-2</v>
      </c>
      <c r="T534">
        <f t="shared" si="127"/>
        <v>6.2791802247602065E-5</v>
      </c>
      <c r="U534">
        <f t="shared" si="128"/>
        <v>1.5979032094730637E-2</v>
      </c>
      <c r="X534" s="1"/>
    </row>
    <row r="535" spans="1:24" x14ac:dyDescent="0.3">
      <c r="A535" s="8"/>
      <c r="B535">
        <f t="shared" si="113"/>
        <v>48.100000000000414</v>
      </c>
      <c r="C535">
        <f t="shared" si="114"/>
        <v>0</v>
      </c>
      <c r="D535">
        <f t="shared" si="115"/>
        <v>1693.4085944977662</v>
      </c>
      <c r="E535">
        <f t="shared" si="116"/>
        <v>-987.54519064168142</v>
      </c>
      <c r="F535">
        <f t="shared" si="117"/>
        <v>0</v>
      </c>
      <c r="G535">
        <f t="shared" si="118"/>
        <v>14714.423340560643</v>
      </c>
      <c r="H535">
        <f t="shared" si="119"/>
        <v>25231.78805801602</v>
      </c>
      <c r="I535">
        <f t="shared" si="120"/>
        <v>29208.857951824746</v>
      </c>
      <c r="J535" s="43">
        <f t="shared" si="121"/>
        <v>1960.3260370352721</v>
      </c>
      <c r="K535">
        <f t="shared" si="122"/>
        <v>37.189873000815382</v>
      </c>
      <c r="L535">
        <f t="shared" si="123"/>
        <v>6.2399115773181885E-2</v>
      </c>
      <c r="M535" s="43">
        <f t="shared" si="124"/>
        <v>37.19003004523826</v>
      </c>
      <c r="N535" s="6">
        <f t="shared" si="125"/>
        <v>-4.9302593882041804E-6</v>
      </c>
      <c r="O535" s="4">
        <f>SUM($N$54:N535)*0.1+$O$30</f>
        <v>6.3600778078064389E-6</v>
      </c>
      <c r="P535" s="4">
        <f>SUM($O$235:O535)</f>
        <v>2.7094407240874719E-3</v>
      </c>
      <c r="Q535" s="6">
        <f t="shared" si="126"/>
        <v>-8.4542395631164288E-6</v>
      </c>
      <c r="R535" s="4">
        <f>SUM($Q$54:Q535)*0.1+$O$8</f>
        <v>-6.3262131643756461E-5</v>
      </c>
      <c r="S535" s="4">
        <f>SUM($R$235:R535)</f>
        <v>1.568547818954194E-2</v>
      </c>
      <c r="T535">
        <f t="shared" si="127"/>
        <v>6.3581034041869163E-5</v>
      </c>
      <c r="U535">
        <f t="shared" si="128"/>
        <v>1.5917766648369348E-2</v>
      </c>
      <c r="X535" s="1"/>
    </row>
    <row r="536" spans="1:24" x14ac:dyDescent="0.3">
      <c r="A536" s="8"/>
      <c r="B536">
        <f t="shared" si="113"/>
        <v>48.200000000000415</v>
      </c>
      <c r="C536">
        <f t="shared" si="114"/>
        <v>0</v>
      </c>
      <c r="D536">
        <f t="shared" si="115"/>
        <v>1693.4085944977662</v>
      </c>
      <c r="E536">
        <f t="shared" si="116"/>
        <v>-987.54519064168142</v>
      </c>
      <c r="F536">
        <f t="shared" si="117"/>
        <v>0</v>
      </c>
      <c r="G536">
        <f t="shared" si="118"/>
        <v>14615.668821496474</v>
      </c>
      <c r="H536">
        <f t="shared" si="119"/>
        <v>25062.447198566239</v>
      </c>
      <c r="I536">
        <f t="shared" si="120"/>
        <v>29012.825348121216</v>
      </c>
      <c r="J536" s="43">
        <f t="shared" si="121"/>
        <v>1960.3260370352721</v>
      </c>
      <c r="K536">
        <f t="shared" si="122"/>
        <v>36.940276537722646</v>
      </c>
      <c r="L536">
        <f t="shared" si="123"/>
        <v>6.2399115773181885E-2</v>
      </c>
      <c r="M536" s="43">
        <f t="shared" si="124"/>
        <v>36.940434643251969</v>
      </c>
      <c r="N536" s="6">
        <f t="shared" si="125"/>
        <v>-4.8971703990216004E-6</v>
      </c>
      <c r="O536" s="4">
        <f>SUM($N$54:N536)*0.1+$O$30</f>
        <v>5.8703607679042757E-6</v>
      </c>
      <c r="P536" s="4">
        <f>SUM($O$235:O536)</f>
        <v>2.715311084855376E-3</v>
      </c>
      <c r="Q536" s="6">
        <f t="shared" si="126"/>
        <v>-8.3974997002767179E-6</v>
      </c>
      <c r="R536" s="4">
        <f>SUM($Q$54:Q536)*0.1+$O$8</f>
        <v>-6.4101881613784121E-5</v>
      </c>
      <c r="S536" s="4">
        <f>SUM($R$235:R536)</f>
        <v>1.5621376307928156E-2</v>
      </c>
      <c r="T536">
        <f t="shared" si="127"/>
        <v>6.4370120102210033E-5</v>
      </c>
      <c r="U536">
        <f t="shared" si="128"/>
        <v>1.5855608220482671E-2</v>
      </c>
      <c r="X536" s="1"/>
    </row>
    <row r="537" spans="1:24" x14ac:dyDescent="0.3">
      <c r="A537" s="8"/>
      <c r="B537">
        <f t="shared" si="113"/>
        <v>48.300000000000416</v>
      </c>
      <c r="C537">
        <f t="shared" si="114"/>
        <v>0</v>
      </c>
      <c r="D537">
        <f t="shared" si="115"/>
        <v>1693.4085944977662</v>
      </c>
      <c r="E537">
        <f t="shared" si="116"/>
        <v>-987.54519064168142</v>
      </c>
      <c r="F537">
        <f t="shared" si="117"/>
        <v>0</v>
      </c>
      <c r="G537">
        <f t="shared" si="118"/>
        <v>14516.914302432302</v>
      </c>
      <c r="H537">
        <f t="shared" si="119"/>
        <v>24893.106339116464</v>
      </c>
      <c r="I537">
        <f t="shared" si="120"/>
        <v>28816.792744417686</v>
      </c>
      <c r="J537" s="43">
        <f t="shared" si="121"/>
        <v>1960.3260370352721</v>
      </c>
      <c r="K537">
        <f t="shared" si="122"/>
        <v>36.690680074629917</v>
      </c>
      <c r="L537">
        <f t="shared" si="123"/>
        <v>6.2399115773181885E-2</v>
      </c>
      <c r="M537" s="43">
        <f t="shared" si="124"/>
        <v>36.690839255702407</v>
      </c>
      <c r="N537" s="6">
        <f t="shared" si="125"/>
        <v>-4.8640814098390204E-6</v>
      </c>
      <c r="O537" s="4">
        <f>SUM($N$54:N537)*0.1+$O$30</f>
        <v>5.3839526269203736E-6</v>
      </c>
      <c r="P537" s="4">
        <f>SUM($O$235:O537)</f>
        <v>2.7206950374822963E-3</v>
      </c>
      <c r="Q537" s="6">
        <f t="shared" si="126"/>
        <v>-8.3407598374370103E-6</v>
      </c>
      <c r="R537" s="4">
        <f>SUM($Q$54:Q537)*0.1+$O$8</f>
        <v>-6.493595759752779E-5</v>
      </c>
      <c r="S537" s="4">
        <f>SUM($R$235:R537)</f>
        <v>1.5556440350330629E-2</v>
      </c>
      <c r="T537">
        <f t="shared" si="127"/>
        <v>6.5158771742543232E-5</v>
      </c>
      <c r="U537">
        <f t="shared" si="128"/>
        <v>1.5792562105636176E-2</v>
      </c>
      <c r="X537" s="1"/>
    </row>
    <row r="538" spans="1:24" x14ac:dyDescent="0.3">
      <c r="A538" s="8"/>
      <c r="B538">
        <f t="shared" si="113"/>
        <v>48.400000000000418</v>
      </c>
      <c r="C538">
        <f t="shared" si="114"/>
        <v>0</v>
      </c>
      <c r="D538">
        <f t="shared" si="115"/>
        <v>1693.4085944977662</v>
      </c>
      <c r="E538">
        <f t="shared" si="116"/>
        <v>-987.54519064168142</v>
      </c>
      <c r="F538">
        <f t="shared" si="117"/>
        <v>0</v>
      </c>
      <c r="G538">
        <f t="shared" si="118"/>
        <v>14418.159783368134</v>
      </c>
      <c r="H538">
        <f t="shared" si="119"/>
        <v>24723.765479666683</v>
      </c>
      <c r="I538">
        <f t="shared" si="120"/>
        <v>28620.760140714156</v>
      </c>
      <c r="J538" s="43">
        <f t="shared" si="121"/>
        <v>1960.3260370352721</v>
      </c>
      <c r="K538">
        <f t="shared" si="122"/>
        <v>36.441083611537188</v>
      </c>
      <c r="L538">
        <f t="shared" si="123"/>
        <v>6.2399115773181885E-2</v>
      </c>
      <c r="M538" s="43">
        <f t="shared" si="124"/>
        <v>36.441243882886212</v>
      </c>
      <c r="N538" s="6">
        <f t="shared" si="125"/>
        <v>-4.8309924206564404E-6</v>
      </c>
      <c r="O538" s="4">
        <f>SUM($N$54:N538)*0.1+$O$30</f>
        <v>4.9008533848547293E-6</v>
      </c>
      <c r="P538" s="4">
        <f>SUM($O$235:O538)</f>
        <v>2.7255958908671512E-3</v>
      </c>
      <c r="Q538" s="6">
        <f t="shared" si="126"/>
        <v>-8.2840199745972993E-6</v>
      </c>
      <c r="R538" s="4">
        <f>SUM($Q$54:Q538)*0.1+$O$8</f>
        <v>-6.5764359594987551E-5</v>
      </c>
      <c r="S538" s="4">
        <f>SUM($R$235:R538)</f>
        <v>1.5490675990735642E-2</v>
      </c>
      <c r="T538">
        <f t="shared" si="127"/>
        <v>6.5946716042868074E-5</v>
      </c>
      <c r="U538">
        <f t="shared" si="128"/>
        <v>1.5728633621846035E-2</v>
      </c>
      <c r="X538" s="1"/>
    </row>
    <row r="539" spans="1:24" x14ac:dyDescent="0.3">
      <c r="A539" s="8"/>
      <c r="B539">
        <f t="shared" si="113"/>
        <v>48.500000000000419</v>
      </c>
      <c r="C539">
        <f t="shared" si="114"/>
        <v>0</v>
      </c>
      <c r="D539">
        <f t="shared" si="115"/>
        <v>1693.4085944977662</v>
      </c>
      <c r="E539">
        <f t="shared" si="116"/>
        <v>-987.54519064168142</v>
      </c>
      <c r="F539">
        <f t="shared" si="117"/>
        <v>0</v>
      </c>
      <c r="G539">
        <f t="shared" si="118"/>
        <v>14319.405264303965</v>
      </c>
      <c r="H539">
        <f t="shared" si="119"/>
        <v>24554.424620216905</v>
      </c>
      <c r="I539">
        <f t="shared" si="120"/>
        <v>28424.727537010629</v>
      </c>
      <c r="J539" s="43">
        <f t="shared" si="121"/>
        <v>1960.3260370352721</v>
      </c>
      <c r="K539">
        <f t="shared" si="122"/>
        <v>36.191487148444459</v>
      </c>
      <c r="L539">
        <f t="shared" si="123"/>
        <v>6.2399115773181885E-2</v>
      </c>
      <c r="M539" s="43">
        <f t="shared" si="124"/>
        <v>36.191648525108221</v>
      </c>
      <c r="N539" s="6">
        <f t="shared" si="125"/>
        <v>-4.7979034314738613E-6</v>
      </c>
      <c r="O539" s="4">
        <f>SUM($N$54:N539)*0.1+$O$30</f>
        <v>4.4210630417073428E-6</v>
      </c>
      <c r="P539" s="4">
        <f>SUM($O$235:O539)</f>
        <v>2.7300169539088586E-3</v>
      </c>
      <c r="Q539" s="6">
        <f t="shared" si="126"/>
        <v>-8.22728011175759E-6</v>
      </c>
      <c r="R539" s="4">
        <f>SUM($Q$54:Q539)*0.1+$O$8</f>
        <v>-6.6587087606163295E-5</v>
      </c>
      <c r="S539" s="4">
        <f>SUM($R$235:R539)</f>
        <v>1.5424088903129478E-2</v>
      </c>
      <c r="T539">
        <f t="shared" si="127"/>
        <v>6.6733694894630376E-5</v>
      </c>
      <c r="U539">
        <f t="shared" si="128"/>
        <v>1.5663828110020608E-2</v>
      </c>
      <c r="X539" s="1"/>
    </row>
    <row r="540" spans="1:24" x14ac:dyDescent="0.3">
      <c r="A540" s="8"/>
      <c r="B540">
        <f t="shared" si="113"/>
        <v>48.600000000000421</v>
      </c>
      <c r="C540">
        <f t="shared" si="114"/>
        <v>0</v>
      </c>
      <c r="D540">
        <f t="shared" si="115"/>
        <v>1693.4085944977662</v>
      </c>
      <c r="E540">
        <f t="shared" si="116"/>
        <v>-987.54519064168142</v>
      </c>
      <c r="F540">
        <f t="shared" si="117"/>
        <v>0</v>
      </c>
      <c r="G540">
        <f t="shared" si="118"/>
        <v>14220.650745239796</v>
      </c>
      <c r="H540">
        <f t="shared" si="119"/>
        <v>24385.083760767124</v>
      </c>
      <c r="I540">
        <f t="shared" si="120"/>
        <v>28228.694933307095</v>
      </c>
      <c r="J540" s="43">
        <f t="shared" si="121"/>
        <v>1960.3260370352721</v>
      </c>
      <c r="K540">
        <f t="shared" si="122"/>
        <v>35.941890685351723</v>
      </c>
      <c r="L540">
        <f t="shared" si="123"/>
        <v>6.2399115773181885E-2</v>
      </c>
      <c r="M540" s="43">
        <f t="shared" si="124"/>
        <v>35.942053182681711</v>
      </c>
      <c r="N540" s="6">
        <f t="shared" si="125"/>
        <v>-4.7648144422912813E-6</v>
      </c>
      <c r="O540" s="4">
        <f>SUM($N$54:N540)*0.1+$O$30</f>
        <v>3.944581597478214E-6</v>
      </c>
      <c r="P540" s="4">
        <f>SUM($O$235:O540)</f>
        <v>2.7339615355063368E-3</v>
      </c>
      <c r="Q540" s="6">
        <f t="shared" si="126"/>
        <v>-8.170540248917879E-6</v>
      </c>
      <c r="R540" s="4">
        <f>SUM($Q$54:Q540)*0.1+$O$8</f>
        <v>-6.7404141631055076E-5</v>
      </c>
      <c r="S540" s="4">
        <f>SUM($R$235:R540)</f>
        <v>1.5356684761498422E-2</v>
      </c>
      <c r="T540">
        <f t="shared" si="127"/>
        <v>6.7519464104793484E-5</v>
      </c>
      <c r="U540">
        <f t="shared" si="128"/>
        <v>1.5598150933417269E-2</v>
      </c>
      <c r="X540" s="1"/>
    </row>
    <row r="541" spans="1:24" x14ac:dyDescent="0.3">
      <c r="A541" s="8"/>
      <c r="B541">
        <f t="shared" si="113"/>
        <v>48.700000000000422</v>
      </c>
      <c r="C541">
        <f t="shared" si="114"/>
        <v>0</v>
      </c>
      <c r="D541">
        <f t="shared" si="115"/>
        <v>1693.4085944977662</v>
      </c>
      <c r="E541">
        <f t="shared" si="116"/>
        <v>-987.54519064168142</v>
      </c>
      <c r="F541">
        <f t="shared" si="117"/>
        <v>0</v>
      </c>
      <c r="G541">
        <f t="shared" si="118"/>
        <v>14121.896226175624</v>
      </c>
      <c r="H541">
        <f t="shared" si="119"/>
        <v>24215.742901317339</v>
      </c>
      <c r="I541">
        <f t="shared" si="120"/>
        <v>28032.662329603558</v>
      </c>
      <c r="J541" s="43">
        <f t="shared" si="121"/>
        <v>1960.3260370352721</v>
      </c>
      <c r="K541">
        <f t="shared" si="122"/>
        <v>35.69229422225898</v>
      </c>
      <c r="L541">
        <f t="shared" si="123"/>
        <v>6.2399115773181885E-2</v>
      </c>
      <c r="M541" s="43">
        <f t="shared" si="124"/>
        <v>35.692457855928744</v>
      </c>
      <c r="N541" s="6">
        <f t="shared" si="125"/>
        <v>-4.7317254531087013E-6</v>
      </c>
      <c r="O541" s="4">
        <f>SUM($N$54:N541)*0.1+$O$30</f>
        <v>3.4714090521673429E-6</v>
      </c>
      <c r="P541" s="4">
        <f>SUM($O$235:O541)</f>
        <v>2.737432944558504E-3</v>
      </c>
      <c r="Q541" s="6">
        <f t="shared" si="126"/>
        <v>-8.1138003860781681E-6</v>
      </c>
      <c r="R541" s="4">
        <f>SUM($Q$54:Q541)*0.1+$O$8</f>
        <v>-6.8215521669662895E-5</v>
      </c>
      <c r="S541" s="4">
        <f>SUM($R$235:R541)</f>
        <v>1.528846923982876E-2</v>
      </c>
      <c r="T541">
        <f t="shared" si="127"/>
        <v>6.8303792555550797E-5</v>
      </c>
      <c r="U541">
        <f t="shared" si="128"/>
        <v>1.553160747711403E-2</v>
      </c>
      <c r="X541" s="1"/>
    </row>
    <row r="542" spans="1:24" x14ac:dyDescent="0.3">
      <c r="A542" s="8"/>
      <c r="B542">
        <f t="shared" si="113"/>
        <v>48.800000000000423</v>
      </c>
      <c r="C542">
        <f t="shared" si="114"/>
        <v>0</v>
      </c>
      <c r="D542">
        <f t="shared" si="115"/>
        <v>1693.4085944977662</v>
      </c>
      <c r="E542">
        <f t="shared" si="116"/>
        <v>-987.54519064168142</v>
      </c>
      <c r="F542">
        <f t="shared" si="117"/>
        <v>0</v>
      </c>
      <c r="G542">
        <f t="shared" si="118"/>
        <v>14023.141707111456</v>
      </c>
      <c r="H542">
        <f t="shared" si="119"/>
        <v>24046.402041867565</v>
      </c>
      <c r="I542">
        <f t="shared" si="120"/>
        <v>27836.629725900035</v>
      </c>
      <c r="J542" s="43">
        <f t="shared" si="121"/>
        <v>1960.3260370352721</v>
      </c>
      <c r="K542">
        <f t="shared" si="122"/>
        <v>35.442697759166258</v>
      </c>
      <c r="L542">
        <f t="shared" si="123"/>
        <v>6.2399115773181885E-2</v>
      </c>
      <c r="M542" s="43">
        <f t="shared" si="124"/>
        <v>35.442862545180468</v>
      </c>
      <c r="N542" s="6">
        <f t="shared" si="125"/>
        <v>-4.6986364639261213E-6</v>
      </c>
      <c r="O542" s="4">
        <f>SUM($N$54:N542)*0.1+$O$30</f>
        <v>3.0015454057747296E-6</v>
      </c>
      <c r="P542" s="4">
        <f>SUM($O$235:O542)</f>
        <v>2.7404344899642787E-3</v>
      </c>
      <c r="Q542" s="6">
        <f t="shared" si="126"/>
        <v>-8.0570605232384588E-6</v>
      </c>
      <c r="R542" s="4">
        <f>SUM($Q$54:Q542)*0.1+$O$8</f>
        <v>-6.902122772198675E-5</v>
      </c>
      <c r="S542" s="4">
        <f>SUM($R$235:R542)</f>
        <v>1.5219448012106774E-2</v>
      </c>
      <c r="T542">
        <f t="shared" si="127"/>
        <v>6.9086461416642845E-5</v>
      </c>
      <c r="U542">
        <f t="shared" si="128"/>
        <v>1.5464203147495399E-2</v>
      </c>
      <c r="X542" s="1"/>
    </row>
    <row r="543" spans="1:24" x14ac:dyDescent="0.3">
      <c r="A543" s="8"/>
      <c r="B543">
        <f t="shared" si="113"/>
        <v>48.900000000000425</v>
      </c>
      <c r="C543">
        <f t="shared" si="114"/>
        <v>0</v>
      </c>
      <c r="D543">
        <f t="shared" si="115"/>
        <v>1693.4085944977662</v>
      </c>
      <c r="E543">
        <f t="shared" si="116"/>
        <v>-987.54519064168142</v>
      </c>
      <c r="F543">
        <f t="shared" si="117"/>
        <v>0</v>
      </c>
      <c r="G543">
        <f t="shared" si="118"/>
        <v>13924.387188047287</v>
      </c>
      <c r="H543">
        <f t="shared" si="119"/>
        <v>23877.061182417783</v>
      </c>
      <c r="I543">
        <f t="shared" si="120"/>
        <v>27640.597122196505</v>
      </c>
      <c r="J543" s="43">
        <f t="shared" si="121"/>
        <v>1960.3260370352721</v>
      </c>
      <c r="K543">
        <f t="shared" si="122"/>
        <v>35.193101296073529</v>
      </c>
      <c r="L543">
        <f t="shared" si="123"/>
        <v>6.2399115773181885E-2</v>
      </c>
      <c r="M543" s="43">
        <f t="shared" si="124"/>
        <v>35.193267250777382</v>
      </c>
      <c r="N543" s="6">
        <f t="shared" si="125"/>
        <v>-4.6655474747435421E-6</v>
      </c>
      <c r="O543" s="4">
        <f>SUM($N$54:N543)*0.1+$O$30</f>
        <v>2.5349906583003774E-6</v>
      </c>
      <c r="P543" s="4">
        <f>SUM($O$235:O543)</f>
        <v>2.7429694806225791E-3</v>
      </c>
      <c r="Q543" s="6">
        <f t="shared" si="126"/>
        <v>-8.0003206603987478E-6</v>
      </c>
      <c r="R543" s="4">
        <f>SUM($Q$54:Q543)*0.1+$O$8</f>
        <v>-6.9821259788026589E-5</v>
      </c>
      <c r="S543" s="4">
        <f>SUM($R$235:R543)</f>
        <v>1.5149626752318747E-2</v>
      </c>
      <c r="T543">
        <f t="shared" si="127"/>
        <v>6.9867263407298049E-5</v>
      </c>
      <c r="U543">
        <f t="shared" si="128"/>
        <v>1.5395943371752143E-2</v>
      </c>
      <c r="X543" s="1"/>
    </row>
    <row r="544" spans="1:24" x14ac:dyDescent="0.3">
      <c r="A544" s="8"/>
      <c r="B544">
        <f t="shared" si="113"/>
        <v>49.000000000000426</v>
      </c>
      <c r="C544">
        <f t="shared" si="114"/>
        <v>0</v>
      </c>
      <c r="D544">
        <f t="shared" si="115"/>
        <v>1693.4085944977662</v>
      </c>
      <c r="E544">
        <f t="shared" si="116"/>
        <v>-987.54519064168142</v>
      </c>
      <c r="F544">
        <f t="shared" si="117"/>
        <v>0</v>
      </c>
      <c r="G544">
        <f t="shared" si="118"/>
        <v>13825.632668983115</v>
      </c>
      <c r="H544">
        <f t="shared" si="119"/>
        <v>23707.720322968009</v>
      </c>
      <c r="I544">
        <f t="shared" si="120"/>
        <v>27444.564518492974</v>
      </c>
      <c r="J544" s="43">
        <f t="shared" si="121"/>
        <v>1960.3260370352721</v>
      </c>
      <c r="K544">
        <f t="shared" si="122"/>
        <v>34.9435048329808</v>
      </c>
      <c r="L544">
        <f t="shared" si="123"/>
        <v>6.2399115773181885E-2</v>
      </c>
      <c r="M544" s="43">
        <f t="shared" si="124"/>
        <v>34.943671973069748</v>
      </c>
      <c r="N544" s="6">
        <f t="shared" si="125"/>
        <v>-4.6324584855609613E-6</v>
      </c>
      <c r="O544" s="4">
        <f>SUM($N$54:N544)*0.1+$O$30</f>
        <v>2.071744809744283E-6</v>
      </c>
      <c r="P544" s="4">
        <f>SUM($O$235:O544)</f>
        <v>2.7450412254323236E-3</v>
      </c>
      <c r="Q544" s="6">
        <f t="shared" si="126"/>
        <v>-7.9435807975590402E-6</v>
      </c>
      <c r="R544" s="4">
        <f>SUM($Q$54:Q544)*0.1+$O$8</f>
        <v>-7.0615617867782519E-5</v>
      </c>
      <c r="S544" s="4">
        <f>SUM($R$235:R544)</f>
        <v>1.5079011134450964E-2</v>
      </c>
      <c r="T544">
        <f t="shared" si="127"/>
        <v>7.0646002104898965E-5</v>
      </c>
      <c r="U544">
        <f t="shared" si="128"/>
        <v>1.5326833597394446E-2</v>
      </c>
      <c r="X544" s="1"/>
    </row>
    <row r="545" spans="1:24" x14ac:dyDescent="0.3">
      <c r="A545" s="8"/>
      <c r="B545">
        <f t="shared" si="113"/>
        <v>49.100000000000428</v>
      </c>
      <c r="C545">
        <f t="shared" si="114"/>
        <v>0</v>
      </c>
      <c r="D545">
        <f t="shared" si="115"/>
        <v>1693.4085944977662</v>
      </c>
      <c r="E545">
        <f t="shared" si="116"/>
        <v>-987.54519064168142</v>
      </c>
      <c r="F545">
        <f t="shared" si="117"/>
        <v>0</v>
      </c>
      <c r="G545">
        <f t="shared" si="118"/>
        <v>13726.878149918946</v>
      </c>
      <c r="H545">
        <f t="shared" si="119"/>
        <v>23538.379463518235</v>
      </c>
      <c r="I545">
        <f t="shared" si="120"/>
        <v>27248.531914789448</v>
      </c>
      <c r="J545" s="43">
        <f t="shared" si="121"/>
        <v>1960.3260370352721</v>
      </c>
      <c r="K545">
        <f t="shared" si="122"/>
        <v>34.693908369888071</v>
      </c>
      <c r="L545">
        <f t="shared" si="123"/>
        <v>6.2399115773181885E-2</v>
      </c>
      <c r="M545" s="43">
        <f t="shared" si="124"/>
        <v>34.694076712417889</v>
      </c>
      <c r="N545" s="6">
        <f t="shared" si="125"/>
        <v>-4.5993694963783822E-6</v>
      </c>
      <c r="O545" s="4">
        <f>SUM($N$54:N545)*0.1+$O$30</f>
        <v>1.6118078601064429E-6</v>
      </c>
      <c r="P545" s="4">
        <f>SUM($O$235:O545)</f>
        <v>2.74665303329243E-3</v>
      </c>
      <c r="Q545" s="6">
        <f t="shared" si="126"/>
        <v>-7.8868409347193309E-6</v>
      </c>
      <c r="R545" s="4">
        <f>SUM($Q$54:Q545)*0.1+$O$8</f>
        <v>-7.1404301961254459E-5</v>
      </c>
      <c r="S545" s="4">
        <f>SUM($R$235:R545)</f>
        <v>1.5007606832489709E-2</v>
      </c>
      <c r="T545">
        <f t="shared" si="127"/>
        <v>7.1422491297573121E-5</v>
      </c>
      <c r="U545">
        <f t="shared" si="128"/>
        <v>1.5256879291778063E-2</v>
      </c>
      <c r="X545" s="1"/>
    </row>
    <row r="546" spans="1:24" x14ac:dyDescent="0.3">
      <c r="A546" s="8"/>
      <c r="B546">
        <f t="shared" si="113"/>
        <v>49.200000000000429</v>
      </c>
      <c r="C546">
        <f t="shared" si="114"/>
        <v>0</v>
      </c>
      <c r="D546">
        <f t="shared" si="115"/>
        <v>1693.4085944977662</v>
      </c>
      <c r="E546">
        <f t="shared" si="116"/>
        <v>-987.54519064168142</v>
      </c>
      <c r="F546">
        <f t="shared" si="117"/>
        <v>0</v>
      </c>
      <c r="G546">
        <f t="shared" si="118"/>
        <v>13628.123630854778</v>
      </c>
      <c r="H546">
        <f t="shared" si="119"/>
        <v>23369.038604068453</v>
      </c>
      <c r="I546">
        <f t="shared" si="120"/>
        <v>27052.499311085918</v>
      </c>
      <c r="J546" s="43">
        <f t="shared" si="121"/>
        <v>1960.3260370352721</v>
      </c>
      <c r="K546">
        <f t="shared" si="122"/>
        <v>34.444311906795342</v>
      </c>
      <c r="L546">
        <f t="shared" si="123"/>
        <v>6.2399115773181885E-2</v>
      </c>
      <c r="M546" s="43">
        <f t="shared" si="124"/>
        <v>34.444481469192581</v>
      </c>
      <c r="N546" s="6">
        <f t="shared" si="125"/>
        <v>-4.5662805071958022E-6</v>
      </c>
      <c r="O546" s="4">
        <f>SUM($N$54:N546)*0.1+$O$30</f>
        <v>1.155179809386864E-6</v>
      </c>
      <c r="P546" s="4">
        <f>SUM($O$235:O546)</f>
        <v>2.747808213101817E-3</v>
      </c>
      <c r="Q546" s="6">
        <f t="shared" si="126"/>
        <v>-7.8301010718796217E-6</v>
      </c>
      <c r="R546" s="4">
        <f>SUM($Q$54:Q546)*0.1+$O$8</f>
        <v>-7.2187312068442409E-5</v>
      </c>
      <c r="S546" s="4">
        <f>SUM($R$235:R546)</f>
        <v>1.4935419520421267E-2</v>
      </c>
      <c r="T546">
        <f t="shared" si="127"/>
        <v>7.2196554378022124E-5</v>
      </c>
      <c r="U546">
        <f t="shared" si="128"/>
        <v>1.5186085941643107E-2</v>
      </c>
      <c r="X546" s="1"/>
    </row>
    <row r="547" spans="1:24" x14ac:dyDescent="0.3">
      <c r="A547" s="8"/>
      <c r="B547">
        <f t="shared" si="113"/>
        <v>49.300000000000431</v>
      </c>
      <c r="C547">
        <f t="shared" si="114"/>
        <v>0</v>
      </c>
      <c r="D547">
        <f t="shared" si="115"/>
        <v>1693.4085944977662</v>
      </c>
      <c r="E547">
        <f t="shared" si="116"/>
        <v>-987.54519064168142</v>
      </c>
      <c r="F547">
        <f t="shared" si="117"/>
        <v>0</v>
      </c>
      <c r="G547">
        <f t="shared" si="118"/>
        <v>13529.369111790607</v>
      </c>
      <c r="H547">
        <f t="shared" si="119"/>
        <v>23199.697744618672</v>
      </c>
      <c r="I547">
        <f t="shared" si="120"/>
        <v>26856.466707382384</v>
      </c>
      <c r="J547" s="43">
        <f t="shared" si="121"/>
        <v>1960.3260370352721</v>
      </c>
      <c r="K547">
        <f t="shared" si="122"/>
        <v>34.194715443702606</v>
      </c>
      <c r="L547">
        <f t="shared" si="123"/>
        <v>6.2399115773181885E-2</v>
      </c>
      <c r="M547" s="43">
        <f t="shared" si="124"/>
        <v>34.194886243775414</v>
      </c>
      <c r="N547" s="6">
        <f t="shared" si="125"/>
        <v>-4.5331915180132222E-6</v>
      </c>
      <c r="O547" s="4">
        <f>SUM($N$54:N547)*0.1+$O$30</f>
        <v>7.0186065758553938E-7</v>
      </c>
      <c r="P547" s="4">
        <f>SUM($O$235:O547)</f>
        <v>2.7485100737594027E-3</v>
      </c>
      <c r="Q547" s="6">
        <f t="shared" si="126"/>
        <v>-7.7733612090399107E-6</v>
      </c>
      <c r="R547" s="4">
        <f>SUM($Q$54:Q547)*0.1+$O$8</f>
        <v>-7.2964648189346423E-5</v>
      </c>
      <c r="S547" s="4">
        <f>SUM($R$235:R547)</f>
        <v>1.4862454872231921E-2</v>
      </c>
      <c r="T547">
        <f t="shared" si="127"/>
        <v>7.2968023776019588E-5</v>
      </c>
      <c r="U547">
        <f t="shared" si="128"/>
        <v>1.511445905266501E-2</v>
      </c>
      <c r="X547" s="1"/>
    </row>
    <row r="548" spans="1:24" x14ac:dyDescent="0.3">
      <c r="A548" s="8"/>
      <c r="B548">
        <f t="shared" si="113"/>
        <v>49.400000000000432</v>
      </c>
      <c r="C548">
        <f t="shared" si="114"/>
        <v>0</v>
      </c>
      <c r="D548">
        <f t="shared" si="115"/>
        <v>1693.4085944977662</v>
      </c>
      <c r="E548">
        <f t="shared" si="116"/>
        <v>-987.54519064168142</v>
      </c>
      <c r="F548">
        <f t="shared" si="117"/>
        <v>0</v>
      </c>
      <c r="G548">
        <f t="shared" si="118"/>
        <v>13430.614592726437</v>
      </c>
      <c r="H548">
        <f t="shared" si="119"/>
        <v>23030.356885168894</v>
      </c>
      <c r="I548">
        <f t="shared" si="120"/>
        <v>26660.434103678857</v>
      </c>
      <c r="J548" s="43">
        <f t="shared" si="121"/>
        <v>1960.3260370352721</v>
      </c>
      <c r="K548">
        <f t="shared" si="122"/>
        <v>33.945118980609877</v>
      </c>
      <c r="L548">
        <f t="shared" si="123"/>
        <v>6.2399115773181885E-2</v>
      </c>
      <c r="M548" s="43">
        <f t="shared" si="124"/>
        <v>33.945291036559233</v>
      </c>
      <c r="N548" s="6">
        <f t="shared" si="125"/>
        <v>-4.5001025288306422E-6</v>
      </c>
      <c r="O548" s="4">
        <f>SUM($N$54:N548)*0.1+$O$30</f>
        <v>2.5185040470247593E-7</v>
      </c>
      <c r="P548" s="4">
        <f>SUM($O$235:O548)</f>
        <v>2.7487619241641052E-3</v>
      </c>
      <c r="Q548" s="6">
        <f t="shared" si="126"/>
        <v>-7.7166213462001997E-6</v>
      </c>
      <c r="R548" s="4">
        <f>SUM($Q$54:Q548)*0.1+$O$8</f>
        <v>-7.3736310323966448E-5</v>
      </c>
      <c r="S548" s="4">
        <f>SUM($R$235:R548)</f>
        <v>1.4788718561907955E-2</v>
      </c>
      <c r="T548">
        <f t="shared" si="127"/>
        <v>7.373674042713463E-5</v>
      </c>
      <c r="U548">
        <f t="shared" si="128"/>
        <v>1.5042004149017353E-2</v>
      </c>
      <c r="X548" s="1"/>
    </row>
    <row r="549" spans="1:24" x14ac:dyDescent="0.3">
      <c r="A549" s="8"/>
      <c r="B549">
        <f t="shared" si="113"/>
        <v>49.500000000000433</v>
      </c>
      <c r="C549">
        <f t="shared" si="114"/>
        <v>0</v>
      </c>
      <c r="D549">
        <f t="shared" si="115"/>
        <v>1693.4085944977662</v>
      </c>
      <c r="E549">
        <f t="shared" si="116"/>
        <v>-987.54519064168142</v>
      </c>
      <c r="F549">
        <f t="shared" si="117"/>
        <v>0</v>
      </c>
      <c r="G549">
        <f t="shared" si="118"/>
        <v>13331.860073662268</v>
      </c>
      <c r="H549">
        <f t="shared" si="119"/>
        <v>22861.016025719113</v>
      </c>
      <c r="I549">
        <f t="shared" si="120"/>
        <v>26464.401499975324</v>
      </c>
      <c r="J549" s="43">
        <f t="shared" si="121"/>
        <v>1960.3260370352721</v>
      </c>
      <c r="K549">
        <f t="shared" si="122"/>
        <v>33.695522517517141</v>
      </c>
      <c r="L549">
        <f t="shared" si="123"/>
        <v>6.2399115773181885E-2</v>
      </c>
      <c r="M549" s="43">
        <f t="shared" si="124"/>
        <v>33.695695847948478</v>
      </c>
      <c r="N549" s="6">
        <f t="shared" si="125"/>
        <v>-4.4670135396480631E-6</v>
      </c>
      <c r="O549" s="4">
        <f>SUM($N$54:N549)*0.1+$O$30</f>
        <v>-1.9485094926232979E-7</v>
      </c>
      <c r="P549" s="4">
        <f>SUM($O$235:O549)</f>
        <v>2.748567073214843E-3</v>
      </c>
      <c r="Q549" s="6">
        <f t="shared" si="126"/>
        <v>-7.6598814833604904E-6</v>
      </c>
      <c r="R549" s="4">
        <f>SUM($Q$54:Q549)*0.1+$O$8</f>
        <v>-7.4502298472302455E-5</v>
      </c>
      <c r="S549" s="4">
        <f>SUM($R$235:R549)</f>
        <v>1.4714216263435652E-2</v>
      </c>
      <c r="T549">
        <f t="shared" si="127"/>
        <v>7.4502553275364121E-5</v>
      </c>
      <c r="U549">
        <f t="shared" si="128"/>
        <v>1.4968726772946157E-2</v>
      </c>
      <c r="X549" s="1"/>
    </row>
    <row r="550" spans="1:24" x14ac:dyDescent="0.3">
      <c r="A550" s="8"/>
      <c r="B550">
        <f t="shared" si="113"/>
        <v>49.600000000000435</v>
      </c>
      <c r="C550">
        <f t="shared" si="114"/>
        <v>0</v>
      </c>
      <c r="D550">
        <f t="shared" si="115"/>
        <v>1693.4085944977662</v>
      </c>
      <c r="E550">
        <f t="shared" si="116"/>
        <v>-987.54519064168142</v>
      </c>
      <c r="F550">
        <f t="shared" si="117"/>
        <v>0</v>
      </c>
      <c r="G550">
        <f t="shared" si="118"/>
        <v>13233.105554598098</v>
      </c>
      <c r="H550">
        <f t="shared" si="119"/>
        <v>22691.675166269331</v>
      </c>
      <c r="I550">
        <f t="shared" si="120"/>
        <v>26268.368896271793</v>
      </c>
      <c r="J550" s="43">
        <f t="shared" si="121"/>
        <v>1960.3260370352721</v>
      </c>
      <c r="K550">
        <f t="shared" si="122"/>
        <v>33.445926054424412</v>
      </c>
      <c r="L550">
        <f t="shared" si="123"/>
        <v>6.2399115773181885E-2</v>
      </c>
      <c r="M550" s="43">
        <f t="shared" si="124"/>
        <v>33.446100678359706</v>
      </c>
      <c r="N550" s="6">
        <f t="shared" si="125"/>
        <v>-4.4339245504654831E-6</v>
      </c>
      <c r="O550" s="4">
        <f>SUM($N$54:N550)*0.1+$O$30</f>
        <v>-6.3824340430887775E-7</v>
      </c>
      <c r="P550" s="4">
        <f>SUM($O$235:O550)</f>
        <v>2.7479288298105343E-3</v>
      </c>
      <c r="Q550" s="6">
        <f t="shared" si="126"/>
        <v>-7.6031416205207795E-6</v>
      </c>
      <c r="R550" s="4">
        <f>SUM($Q$54:Q550)*0.1+$O$8</f>
        <v>-7.5262612634354554E-5</v>
      </c>
      <c r="S550" s="4">
        <f>SUM($R$235:R550)</f>
        <v>1.4638953650801298E-2</v>
      </c>
      <c r="T550">
        <f t="shared" si="127"/>
        <v>7.5265318807482968E-5</v>
      </c>
      <c r="U550">
        <f t="shared" si="128"/>
        <v>1.4894632484355314E-2</v>
      </c>
      <c r="X550" s="1"/>
    </row>
    <row r="551" spans="1:24" x14ac:dyDescent="0.3">
      <c r="A551" s="8"/>
      <c r="B551">
        <f t="shared" si="113"/>
        <v>49.700000000000436</v>
      </c>
      <c r="C551">
        <f t="shared" si="114"/>
        <v>0</v>
      </c>
      <c r="D551">
        <f t="shared" si="115"/>
        <v>1693.4085944977662</v>
      </c>
      <c r="E551">
        <f t="shared" si="116"/>
        <v>-987.54519064168142</v>
      </c>
      <c r="F551">
        <f t="shared" si="117"/>
        <v>0</v>
      </c>
      <c r="G551">
        <f t="shared" si="118"/>
        <v>13134.351035533931</v>
      </c>
      <c r="H551">
        <f t="shared" si="119"/>
        <v>22522.334306819554</v>
      </c>
      <c r="I551">
        <f t="shared" si="120"/>
        <v>26072.336292568267</v>
      </c>
      <c r="J551" s="43">
        <f t="shared" si="121"/>
        <v>1960.3260370352721</v>
      </c>
      <c r="K551">
        <f t="shared" si="122"/>
        <v>33.196329591331683</v>
      </c>
      <c r="L551">
        <f t="shared" si="123"/>
        <v>6.2399115773181885E-2</v>
      </c>
      <c r="M551" s="43">
        <f t="shared" si="124"/>
        <v>33.196505528221962</v>
      </c>
      <c r="N551" s="6">
        <f t="shared" si="125"/>
        <v>-4.4008355612829039E-6</v>
      </c>
      <c r="O551" s="4">
        <f>SUM($N$54:N551)*0.1+$O$30</f>
        <v>-1.078326960437168E-6</v>
      </c>
      <c r="P551" s="4">
        <f>SUM($O$235:O551)</f>
        <v>2.746850502850097E-3</v>
      </c>
      <c r="Q551" s="6">
        <f t="shared" si="126"/>
        <v>-7.5464017576810693E-6</v>
      </c>
      <c r="R551" s="4">
        <f>SUM($Q$54:Q551)*0.1+$O$8</f>
        <v>-7.6017252810122691E-5</v>
      </c>
      <c r="S551" s="4">
        <f>SUM($R$235:R551)</f>
        <v>1.4562936397991175E-2</v>
      </c>
      <c r="T551">
        <f t="shared" si="127"/>
        <v>7.6024900617045936E-5</v>
      </c>
      <c r="U551">
        <f t="shared" si="128"/>
        <v>1.4819726860402792E-2</v>
      </c>
      <c r="X551" s="1"/>
    </row>
    <row r="552" spans="1:24" x14ac:dyDescent="0.3">
      <c r="A552" s="8"/>
      <c r="B552">
        <f t="shared" si="113"/>
        <v>49.800000000000438</v>
      </c>
      <c r="C552">
        <f t="shared" si="114"/>
        <v>0</v>
      </c>
      <c r="D552">
        <f t="shared" si="115"/>
        <v>1693.4085944977662</v>
      </c>
      <c r="E552">
        <f t="shared" si="116"/>
        <v>-987.54519064168142</v>
      </c>
      <c r="F552">
        <f t="shared" si="117"/>
        <v>0</v>
      </c>
      <c r="G552">
        <f t="shared" si="118"/>
        <v>13035.596516469759</v>
      </c>
      <c r="H552">
        <f t="shared" si="119"/>
        <v>22352.993447369772</v>
      </c>
      <c r="I552">
        <f t="shared" si="120"/>
        <v>25876.303688864729</v>
      </c>
      <c r="J552" s="43">
        <f t="shared" si="121"/>
        <v>1960.3260370352721</v>
      </c>
      <c r="K552">
        <f t="shared" si="122"/>
        <v>32.94673312823894</v>
      </c>
      <c r="L552">
        <f t="shared" si="123"/>
        <v>6.2399115773181885E-2</v>
      </c>
      <c r="M552" s="43">
        <f t="shared" si="124"/>
        <v>32.946910397977305</v>
      </c>
      <c r="N552" s="6">
        <f t="shared" si="125"/>
        <v>-4.3677465721003231E-6</v>
      </c>
      <c r="O552" s="4">
        <f>SUM($N$54:N552)*0.1+$O$30</f>
        <v>-1.5151016176472005E-6</v>
      </c>
      <c r="P552" s="4">
        <f>SUM($O$235:O552)</f>
        <v>2.7453354012324498E-3</v>
      </c>
      <c r="Q552" s="6">
        <f t="shared" si="126"/>
        <v>-7.4896618948413584E-6</v>
      </c>
      <c r="R552" s="4">
        <f>SUM($Q$54:Q552)*0.1+$O$8</f>
        <v>-7.676621899960681E-5</v>
      </c>
      <c r="S552" s="4">
        <f>SUM($R$235:R552)</f>
        <v>1.4486170178991568E-2</v>
      </c>
      <c r="T552">
        <f t="shared" si="127"/>
        <v>7.6781168996098198E-5</v>
      </c>
      <c r="U552">
        <f t="shared" si="128"/>
        <v>1.4744015495107319E-2</v>
      </c>
      <c r="X552" s="1"/>
    </row>
    <row r="553" spans="1:24" x14ac:dyDescent="0.3">
      <c r="A553" s="8"/>
      <c r="B553">
        <f t="shared" si="113"/>
        <v>49.900000000000439</v>
      </c>
      <c r="C553">
        <f t="shared" si="114"/>
        <v>0</v>
      </c>
      <c r="D553">
        <f t="shared" si="115"/>
        <v>1693.4085944977662</v>
      </c>
      <c r="E553">
        <f t="shared" si="116"/>
        <v>-987.54519064168142</v>
      </c>
      <c r="F553">
        <f t="shared" si="117"/>
        <v>0</v>
      </c>
      <c r="G553">
        <f t="shared" si="118"/>
        <v>12936.841997405591</v>
      </c>
      <c r="H553">
        <f t="shared" si="119"/>
        <v>22183.652587919998</v>
      </c>
      <c r="I553">
        <f t="shared" si="120"/>
        <v>25680.271085161206</v>
      </c>
      <c r="J553" s="43">
        <f t="shared" si="121"/>
        <v>1960.3260370352721</v>
      </c>
      <c r="K553">
        <f t="shared" si="122"/>
        <v>32.697136665146218</v>
      </c>
      <c r="L553">
        <f t="shared" si="123"/>
        <v>6.2399115773181885E-2</v>
      </c>
      <c r="M553" s="43">
        <f t="shared" si="124"/>
        <v>32.697315288081327</v>
      </c>
      <c r="N553" s="6">
        <f t="shared" si="125"/>
        <v>-4.3346575829177439E-6</v>
      </c>
      <c r="O553" s="4">
        <f>SUM($N$54:N553)*0.1+$O$30</f>
        <v>-1.9485673759389752E-6</v>
      </c>
      <c r="P553" s="4">
        <f>SUM($O$235:O553)</f>
        <v>2.7433868338565108E-3</v>
      </c>
      <c r="Q553" s="6">
        <f t="shared" si="126"/>
        <v>-7.4329220320016508E-6</v>
      </c>
      <c r="R553" s="4">
        <f>SUM($Q$54:Q553)*0.1+$O$8</f>
        <v>-7.7509511202806966E-5</v>
      </c>
      <c r="S553" s="4">
        <f>SUM($R$235:R553)</f>
        <v>1.440866066778876E-2</v>
      </c>
      <c r="T553">
        <f t="shared" si="127"/>
        <v>7.753400055276803E-5</v>
      </c>
      <c r="U553">
        <f t="shared" si="128"/>
        <v>1.4667503998965199E-2</v>
      </c>
      <c r="X553" s="1"/>
    </row>
    <row r="554" spans="1:24" x14ac:dyDescent="0.3">
      <c r="A554" s="8"/>
      <c r="B554">
        <f t="shared" si="113"/>
        <v>50.000000000000441</v>
      </c>
      <c r="C554">
        <f t="shared" si="114"/>
        <v>0</v>
      </c>
      <c r="D554">
        <f t="shared" si="115"/>
        <v>1693.4085944977662</v>
      </c>
      <c r="E554">
        <f t="shared" si="116"/>
        <v>-987.54519064168142</v>
      </c>
      <c r="F554">
        <f t="shared" si="117"/>
        <v>0</v>
      </c>
      <c r="G554">
        <f t="shared" si="118"/>
        <v>12838.087478341422</v>
      </c>
      <c r="H554">
        <f t="shared" si="119"/>
        <v>22014.311728470217</v>
      </c>
      <c r="I554">
        <f t="shared" si="120"/>
        <v>25484.238481457673</v>
      </c>
      <c r="J554" s="43">
        <f t="shared" si="121"/>
        <v>1960.3260370352721</v>
      </c>
      <c r="K554">
        <f t="shared" si="122"/>
        <v>32.447540202053482</v>
      </c>
      <c r="L554">
        <f t="shared" si="123"/>
        <v>6.2399115773181885E-2</v>
      </c>
      <c r="M554" s="43">
        <f t="shared" si="124"/>
        <v>32.447720199003577</v>
      </c>
      <c r="N554" s="6">
        <f t="shared" si="125"/>
        <v>-4.3015685937351648E-6</v>
      </c>
      <c r="O554" s="4">
        <f>SUM($N$54:N554)*0.1+$O$30</f>
        <v>-2.3787242353124922E-6</v>
      </c>
      <c r="P554" s="4">
        <f>SUM($O$235:O554)</f>
        <v>2.741008109621198E-3</v>
      </c>
      <c r="Q554" s="6">
        <f t="shared" si="126"/>
        <v>-7.3761821691619398E-6</v>
      </c>
      <c r="R554" s="4">
        <f>SUM($Q$54:Q554)*0.1+$O$8</f>
        <v>-7.824712941972316E-5</v>
      </c>
      <c r="S554" s="4">
        <f>SUM($R$235:R554)</f>
        <v>1.4330413538369037E-2</v>
      </c>
      <c r="T554">
        <f t="shared" si="127"/>
        <v>7.8283277853029182E-5</v>
      </c>
      <c r="U554">
        <f t="shared" si="128"/>
        <v>1.4590197998576982E-2</v>
      </c>
      <c r="X554" s="1"/>
    </row>
    <row r="555" spans="1:24" x14ac:dyDescent="0.3">
      <c r="A555" s="8"/>
      <c r="B555">
        <f t="shared" ref="B555:B618" si="129">B554+0.1</f>
        <v>50.100000000000442</v>
      </c>
      <c r="C555">
        <f t="shared" si="114"/>
        <v>0</v>
      </c>
      <c r="D555">
        <f t="shared" si="115"/>
        <v>1693.4085944977662</v>
      </c>
      <c r="E555">
        <f t="shared" si="116"/>
        <v>-987.54519064168142</v>
      </c>
      <c r="F555">
        <f t="shared" si="117"/>
        <v>0</v>
      </c>
      <c r="G555">
        <f t="shared" si="118"/>
        <v>12739.332959277252</v>
      </c>
      <c r="H555">
        <f t="shared" si="119"/>
        <v>21844.970869020442</v>
      </c>
      <c r="I555">
        <f t="shared" si="120"/>
        <v>25288.205877754146</v>
      </c>
      <c r="J555" s="43">
        <f t="shared" si="121"/>
        <v>1960.3260370352721</v>
      </c>
      <c r="K555">
        <f t="shared" si="122"/>
        <v>32.19794373896076</v>
      </c>
      <c r="L555">
        <f t="shared" si="123"/>
        <v>6.2399115773181885E-2</v>
      </c>
      <c r="M555" s="43">
        <f t="shared" si="124"/>
        <v>32.198125131228217</v>
      </c>
      <c r="N555" s="6">
        <f t="shared" si="125"/>
        <v>-4.268479604552584E-6</v>
      </c>
      <c r="O555" s="4">
        <f>SUM($N$54:N555)*0.1+$O$30</f>
        <v>-2.8055721957677514E-6</v>
      </c>
      <c r="P555" s="4">
        <f>SUM($O$235:O555)</f>
        <v>2.7382025374254305E-3</v>
      </c>
      <c r="Q555" s="6">
        <f t="shared" si="126"/>
        <v>-7.3194423063222314E-6</v>
      </c>
      <c r="R555" s="4">
        <f>SUM($Q$54:Q555)*0.1+$O$8</f>
        <v>-7.897907365035539E-5</v>
      </c>
      <c r="S555" s="4">
        <f>SUM($R$235:R555)</f>
        <v>1.4251434464718682E-2</v>
      </c>
      <c r="T555">
        <f t="shared" si="127"/>
        <v>7.9028889085029695E-5</v>
      </c>
      <c r="U555">
        <f t="shared" si="128"/>
        <v>1.4512103136283677E-2</v>
      </c>
      <c r="X555" s="1"/>
    </row>
    <row r="556" spans="1:24" x14ac:dyDescent="0.3">
      <c r="A556" s="8"/>
      <c r="B556">
        <f t="shared" si="129"/>
        <v>50.200000000000443</v>
      </c>
      <c r="C556">
        <f t="shared" si="114"/>
        <v>0</v>
      </c>
      <c r="D556">
        <f t="shared" si="115"/>
        <v>1693.4085944977662</v>
      </c>
      <c r="E556">
        <f t="shared" si="116"/>
        <v>-987.54519064168142</v>
      </c>
      <c r="F556">
        <f t="shared" si="117"/>
        <v>0</v>
      </c>
      <c r="G556">
        <f t="shared" si="118"/>
        <v>12640.578440213081</v>
      </c>
      <c r="H556">
        <f t="shared" si="119"/>
        <v>21675.630009570661</v>
      </c>
      <c r="I556">
        <f t="shared" si="120"/>
        <v>25092.173274050616</v>
      </c>
      <c r="J556" s="43">
        <f t="shared" si="121"/>
        <v>1960.3260370352721</v>
      </c>
      <c r="K556">
        <f t="shared" si="122"/>
        <v>31.948347275868027</v>
      </c>
      <c r="L556">
        <f t="shared" si="123"/>
        <v>6.2399115773181885E-2</v>
      </c>
      <c r="M556" s="43">
        <f t="shared" si="124"/>
        <v>31.9485300852545</v>
      </c>
      <c r="N556" s="6">
        <f t="shared" si="125"/>
        <v>-4.235390615370004E-6</v>
      </c>
      <c r="O556" s="4">
        <f>SUM($N$54:N556)*0.1+$O$30</f>
        <v>-3.2291112573047495E-6</v>
      </c>
      <c r="P556" s="4">
        <f>SUM($O$235:O556)</f>
        <v>2.7349734261681259E-3</v>
      </c>
      <c r="Q556" s="6">
        <f t="shared" si="126"/>
        <v>-7.2627024434825204E-6</v>
      </c>
      <c r="R556" s="4">
        <f>SUM($Q$54:Q556)*0.1+$O$8</f>
        <v>-7.9705343894703604E-5</v>
      </c>
      <c r="S556" s="4">
        <f>SUM($R$235:R556)</f>
        <v>1.4171729120823979E-2</v>
      </c>
      <c r="T556">
        <f t="shared" si="127"/>
        <v>7.9770727744486679E-5</v>
      </c>
      <c r="U556">
        <f t="shared" si="128"/>
        <v>1.4433225069812228E-2</v>
      </c>
      <c r="X556" s="1"/>
    </row>
    <row r="557" spans="1:24" x14ac:dyDescent="0.3">
      <c r="A557" s="8"/>
      <c r="B557">
        <f t="shared" si="129"/>
        <v>50.300000000000445</v>
      </c>
      <c r="C557">
        <f t="shared" si="114"/>
        <v>0</v>
      </c>
      <c r="D557">
        <f t="shared" si="115"/>
        <v>1693.4085944977662</v>
      </c>
      <c r="E557">
        <f t="shared" si="116"/>
        <v>-987.54519064168142</v>
      </c>
      <c r="F557">
        <f t="shared" si="117"/>
        <v>0</v>
      </c>
      <c r="G557">
        <f t="shared" si="118"/>
        <v>12541.823921148913</v>
      </c>
      <c r="H557">
        <f t="shared" si="119"/>
        <v>21506.28915012088</v>
      </c>
      <c r="I557">
        <f t="shared" si="120"/>
        <v>24896.140670347086</v>
      </c>
      <c r="J557" s="43">
        <f t="shared" si="121"/>
        <v>1960.3260370352721</v>
      </c>
      <c r="K557">
        <f t="shared" si="122"/>
        <v>31.698750812775295</v>
      </c>
      <c r="L557">
        <f t="shared" si="123"/>
        <v>6.2399115773181885E-2</v>
      </c>
      <c r="M557" s="43">
        <f t="shared" si="124"/>
        <v>31.698935061597421</v>
      </c>
      <c r="N557" s="6">
        <f t="shared" si="125"/>
        <v>-4.2023016261874248E-6</v>
      </c>
      <c r="O557" s="4">
        <f>SUM($N$54:N557)*0.1+$O$30</f>
        <v>-3.6493414199234933E-6</v>
      </c>
      <c r="P557" s="4">
        <f>SUM($O$235:O557)</f>
        <v>2.7313240847482022E-3</v>
      </c>
      <c r="Q557" s="6">
        <f t="shared" si="126"/>
        <v>-7.2059625806428102E-6</v>
      </c>
      <c r="R557" s="4">
        <f>SUM($Q$54:Q557)*0.1+$O$8</f>
        <v>-8.0425940152767909E-5</v>
      </c>
      <c r="S557" s="4">
        <f>SUM($R$235:R557)</f>
        <v>1.409130318067121E-2</v>
      </c>
      <c r="T557">
        <f t="shared" si="127"/>
        <v>8.0508692339745371E-5</v>
      </c>
      <c r="U557">
        <f t="shared" si="128"/>
        <v>1.4353569471929976E-2</v>
      </c>
      <c r="X557" s="1"/>
    </row>
    <row r="558" spans="1:24" x14ac:dyDescent="0.3">
      <c r="A558" s="8"/>
      <c r="B558">
        <f t="shared" si="129"/>
        <v>50.400000000000446</v>
      </c>
      <c r="C558">
        <f t="shared" si="114"/>
        <v>0</v>
      </c>
      <c r="D558">
        <f t="shared" si="115"/>
        <v>1693.4085944977662</v>
      </c>
      <c r="E558">
        <f t="shared" si="116"/>
        <v>-987.54519064168142</v>
      </c>
      <c r="F558">
        <f t="shared" si="117"/>
        <v>0</v>
      </c>
      <c r="G558">
        <f t="shared" si="118"/>
        <v>12443.069402084742</v>
      </c>
      <c r="H558">
        <f t="shared" si="119"/>
        <v>21336.948290671102</v>
      </c>
      <c r="I558">
        <f t="shared" si="120"/>
        <v>24700.108066643556</v>
      </c>
      <c r="J558" s="43">
        <f t="shared" si="121"/>
        <v>1960.3260370352721</v>
      </c>
      <c r="K558">
        <f t="shared" si="122"/>
        <v>31.449154349682562</v>
      </c>
      <c r="L558">
        <f t="shared" si="123"/>
        <v>6.2399115773181885E-2</v>
      </c>
      <c r="M558" s="43">
        <f t="shared" si="124"/>
        <v>31.449340060788327</v>
      </c>
      <c r="N558" s="6">
        <f t="shared" si="125"/>
        <v>-4.1692126370048448E-6</v>
      </c>
      <c r="O558" s="4">
        <f>SUM($N$54:N558)*0.1+$O$30</f>
        <v>-4.0662626836239793E-6</v>
      </c>
      <c r="P558" s="4">
        <f>SUM($O$235:O558)</f>
        <v>2.7272578220645782E-3</v>
      </c>
      <c r="Q558" s="6">
        <f t="shared" si="126"/>
        <v>-7.1492227178031001E-6</v>
      </c>
      <c r="R558" s="4">
        <f>SUM($Q$54:Q558)*0.1+$O$8</f>
        <v>-8.1140862424548252E-5</v>
      </c>
      <c r="S558" s="4">
        <f>SUM($R$235:R558)</f>
        <v>1.4010162318246661E-2</v>
      </c>
      <c r="T558">
        <f t="shared" si="127"/>
        <v>8.1242686115192539E-5</v>
      </c>
      <c r="U558">
        <f t="shared" si="128"/>
        <v>1.4273142030107844E-2</v>
      </c>
      <c r="X558" s="1"/>
    </row>
    <row r="559" spans="1:24" x14ac:dyDescent="0.3">
      <c r="A559" s="8"/>
      <c r="B559">
        <f t="shared" si="129"/>
        <v>50.500000000000448</v>
      </c>
      <c r="C559">
        <f t="shared" si="114"/>
        <v>0</v>
      </c>
      <c r="D559">
        <f t="shared" si="115"/>
        <v>1693.4085944977662</v>
      </c>
      <c r="E559">
        <f t="shared" si="116"/>
        <v>-987.54519064168142</v>
      </c>
      <c r="F559">
        <f t="shared" si="117"/>
        <v>0</v>
      </c>
      <c r="G559">
        <f t="shared" si="118"/>
        <v>12344.314883020574</v>
      </c>
      <c r="H559">
        <f t="shared" si="119"/>
        <v>21167.60743122132</v>
      </c>
      <c r="I559">
        <f t="shared" si="120"/>
        <v>24504.075462940022</v>
      </c>
      <c r="J559" s="43">
        <f t="shared" si="121"/>
        <v>1960.3260370352721</v>
      </c>
      <c r="K559">
        <f t="shared" si="122"/>
        <v>31.199557886589826</v>
      </c>
      <c r="L559">
        <f t="shared" si="123"/>
        <v>6.2399115773181885E-2</v>
      </c>
      <c r="M559" s="43">
        <f t="shared" si="124"/>
        <v>31.199745083375557</v>
      </c>
      <c r="N559" s="6">
        <f t="shared" si="125"/>
        <v>-4.1361236478222657E-6</v>
      </c>
      <c r="O559" s="4">
        <f>SUM($N$54:N559)*0.1+$O$30</f>
        <v>-4.4798750484062042E-6</v>
      </c>
      <c r="P559" s="4">
        <f>SUM($O$235:O559)</f>
        <v>2.7227779470161721E-3</v>
      </c>
      <c r="Q559" s="6">
        <f t="shared" si="126"/>
        <v>-7.09248285496339E-6</v>
      </c>
      <c r="R559" s="4">
        <f>SUM($Q$54:Q559)*0.1+$O$8</f>
        <v>-8.1850110710044577E-5</v>
      </c>
      <c r="S559" s="4">
        <f>SUM($R$235:R559)</f>
        <v>1.3928312207536616E-2</v>
      </c>
      <c r="T559">
        <f t="shared" si="127"/>
        <v>8.1972616791803633E-5</v>
      </c>
      <c r="U559">
        <f t="shared" si="128"/>
        <v>1.4191948446191987E-2</v>
      </c>
      <c r="X559" s="1"/>
    </row>
    <row r="560" spans="1:24" x14ac:dyDescent="0.3">
      <c r="A560" s="8"/>
      <c r="B560">
        <f t="shared" si="129"/>
        <v>50.600000000000449</v>
      </c>
      <c r="C560">
        <f t="shared" si="114"/>
        <v>0</v>
      </c>
      <c r="D560">
        <f t="shared" si="115"/>
        <v>1693.4085944977662</v>
      </c>
      <c r="E560">
        <f t="shared" si="116"/>
        <v>-987.54519064168142</v>
      </c>
      <c r="F560">
        <f t="shared" si="117"/>
        <v>0</v>
      </c>
      <c r="G560">
        <f t="shared" si="118"/>
        <v>12245.560363956403</v>
      </c>
      <c r="H560">
        <f t="shared" si="119"/>
        <v>20998.266571771543</v>
      </c>
      <c r="I560">
        <f t="shared" si="120"/>
        <v>24308.042859236495</v>
      </c>
      <c r="J560" s="43">
        <f t="shared" si="121"/>
        <v>1960.3260370352721</v>
      </c>
      <c r="K560">
        <f t="shared" si="122"/>
        <v>30.949961423497101</v>
      </c>
      <c r="L560">
        <f t="shared" si="123"/>
        <v>6.2399115773181885E-2</v>
      </c>
      <c r="M560" s="43">
        <f t="shared" si="124"/>
        <v>30.950150129925163</v>
      </c>
      <c r="N560" s="6">
        <f t="shared" si="125"/>
        <v>-4.1030346586396849E-6</v>
      </c>
      <c r="O560" s="4">
        <f>SUM($N$54:N560)*0.1+$O$30</f>
        <v>-4.8901785142701747E-6</v>
      </c>
      <c r="P560" s="4">
        <f>SUM($O$235:O560)</f>
        <v>2.7178877685019019E-3</v>
      </c>
      <c r="Q560" s="6">
        <f t="shared" si="126"/>
        <v>-7.0357429921236799E-6</v>
      </c>
      <c r="R560" s="4">
        <f>SUM($Q$54:Q560)*0.1+$O$8</f>
        <v>-8.255368500925694E-5</v>
      </c>
      <c r="S560" s="4">
        <f>SUM($R$235:R560)</f>
        <v>1.384575852252736E-2</v>
      </c>
      <c r="T560">
        <f t="shared" si="127"/>
        <v>8.2698396323683588E-5</v>
      </c>
      <c r="U560">
        <f t="shared" si="128"/>
        <v>1.4109994436083639E-2</v>
      </c>
      <c r="X560" s="1"/>
    </row>
    <row r="561" spans="1:24" x14ac:dyDescent="0.3">
      <c r="A561" s="8"/>
      <c r="B561">
        <f t="shared" si="129"/>
        <v>50.70000000000045</v>
      </c>
      <c r="C561">
        <f t="shared" si="114"/>
        <v>0</v>
      </c>
      <c r="D561">
        <f t="shared" si="115"/>
        <v>1693.4085944977662</v>
      </c>
      <c r="E561">
        <f t="shared" si="116"/>
        <v>-987.54519064168142</v>
      </c>
      <c r="F561">
        <f t="shared" si="117"/>
        <v>0</v>
      </c>
      <c r="G561">
        <f t="shared" si="118"/>
        <v>12146.805844892235</v>
      </c>
      <c r="H561">
        <f t="shared" si="119"/>
        <v>20828.925712321761</v>
      </c>
      <c r="I561">
        <f t="shared" si="120"/>
        <v>24112.010255532961</v>
      </c>
      <c r="J561" s="43">
        <f t="shared" si="121"/>
        <v>1960.3260370352721</v>
      </c>
      <c r="K561">
        <f t="shared" si="122"/>
        <v>30.700364960404364</v>
      </c>
      <c r="L561">
        <f t="shared" si="123"/>
        <v>6.2399115773181885E-2</v>
      </c>
      <c r="M561" s="43">
        <f t="shared" si="124"/>
        <v>30.700555201021562</v>
      </c>
      <c r="N561" s="6">
        <f t="shared" si="125"/>
        <v>-4.0699456694571057E-6</v>
      </c>
      <c r="O561" s="4">
        <f>SUM($N$54:N561)*0.1+$O$30</f>
        <v>-5.2971730812158841E-6</v>
      </c>
      <c r="P561" s="4">
        <f>SUM($O$235:O561)</f>
        <v>2.7125905954206858E-3</v>
      </c>
      <c r="Q561" s="6">
        <f t="shared" si="126"/>
        <v>-6.9790031292839689E-6</v>
      </c>
      <c r="R561" s="4">
        <f>SUM($Q$54:Q561)*0.1+$O$8</f>
        <v>-8.3251585322185339E-5</v>
      </c>
      <c r="S561" s="4">
        <f>SUM($R$235:R561)</f>
        <v>1.3762506937205174E-2</v>
      </c>
      <c r="T561">
        <f t="shared" si="127"/>
        <v>8.3419940669539341E-5</v>
      </c>
      <c r="U561">
        <f t="shared" si="128"/>
        <v>1.4027285729426962E-2</v>
      </c>
      <c r="X561" s="1"/>
    </row>
    <row r="562" spans="1:24" x14ac:dyDescent="0.3">
      <c r="A562" s="8"/>
      <c r="B562">
        <f t="shared" si="129"/>
        <v>50.800000000000452</v>
      </c>
      <c r="C562">
        <f t="shared" si="114"/>
        <v>0</v>
      </c>
      <c r="D562">
        <f t="shared" si="115"/>
        <v>1693.4085944977662</v>
      </c>
      <c r="E562">
        <f t="shared" si="116"/>
        <v>-987.54519064168142</v>
      </c>
      <c r="F562">
        <f t="shared" si="117"/>
        <v>0</v>
      </c>
      <c r="G562">
        <f t="shared" si="118"/>
        <v>12048.051325828064</v>
      </c>
      <c r="H562">
        <f t="shared" si="119"/>
        <v>20659.58485287198</v>
      </c>
      <c r="I562">
        <f t="shared" si="120"/>
        <v>23915.977651829431</v>
      </c>
      <c r="J562" s="43">
        <f t="shared" si="121"/>
        <v>1960.3260370352721</v>
      </c>
      <c r="K562">
        <f t="shared" si="122"/>
        <v>30.450768497311632</v>
      </c>
      <c r="L562">
        <f t="shared" si="123"/>
        <v>6.2399115773181885E-2</v>
      </c>
      <c r="M562" s="43">
        <f t="shared" si="124"/>
        <v>30.450960297268367</v>
      </c>
      <c r="N562" s="6">
        <f t="shared" si="125"/>
        <v>-4.0368566802745257E-6</v>
      </c>
      <c r="O562" s="4">
        <f>SUM($N$54:N562)*0.1+$O$30</f>
        <v>-5.7008587492433357E-6</v>
      </c>
      <c r="P562" s="4">
        <f>SUM($O$235:O562)</f>
        <v>2.7068897366714427E-3</v>
      </c>
      <c r="Q562" s="6">
        <f t="shared" si="126"/>
        <v>-6.9222632664442588E-6</v>
      </c>
      <c r="R562" s="4">
        <f>SUM($Q$54:Q562)*0.1+$O$8</f>
        <v>-8.3943811648829776E-5</v>
      </c>
      <c r="S562" s="4">
        <f>SUM($R$235:R562)</f>
        <v>1.3678563125556344E-2</v>
      </c>
      <c r="T562">
        <f t="shared" si="127"/>
        <v>8.4137169578094511E-5</v>
      </c>
      <c r="U562">
        <f t="shared" si="128"/>
        <v>1.3943828069304604E-2</v>
      </c>
      <c r="X562" s="1"/>
    </row>
    <row r="563" spans="1:24" x14ac:dyDescent="0.3">
      <c r="A563" s="8"/>
      <c r="B563">
        <f t="shared" si="129"/>
        <v>50.900000000000453</v>
      </c>
      <c r="C563">
        <f t="shared" si="114"/>
        <v>0</v>
      </c>
      <c r="D563">
        <f t="shared" si="115"/>
        <v>1693.4085944977662</v>
      </c>
      <c r="E563">
        <f t="shared" si="116"/>
        <v>-987.54519064168142</v>
      </c>
      <c r="F563">
        <f t="shared" si="117"/>
        <v>0</v>
      </c>
      <c r="G563">
        <f t="shared" si="118"/>
        <v>11949.296806763894</v>
      </c>
      <c r="H563">
        <f t="shared" si="119"/>
        <v>20490.243993422206</v>
      </c>
      <c r="I563">
        <f t="shared" si="120"/>
        <v>23719.945048125901</v>
      </c>
      <c r="J563" s="43">
        <f t="shared" si="121"/>
        <v>1960.3260370352721</v>
      </c>
      <c r="K563">
        <f t="shared" si="122"/>
        <v>30.201172034218903</v>
      </c>
      <c r="L563">
        <f t="shared" si="123"/>
        <v>6.2399115773181885E-2</v>
      </c>
      <c r="M563" s="43">
        <f t="shared" si="124"/>
        <v>30.201365419289139</v>
      </c>
      <c r="N563" s="6">
        <f t="shared" si="125"/>
        <v>-4.0037676910919458E-6</v>
      </c>
      <c r="O563" s="4">
        <f>SUM($N$54:N563)*0.1+$O$30</f>
        <v>-6.1012355183525296E-6</v>
      </c>
      <c r="P563" s="4">
        <f>SUM($O$235:O563)</f>
        <v>2.7007885011530904E-3</v>
      </c>
      <c r="Q563" s="6">
        <f t="shared" si="126"/>
        <v>-6.8655234036045503E-6</v>
      </c>
      <c r="R563" s="4">
        <f>SUM($Q$54:Q563)*0.1+$O$8</f>
        <v>-8.463036398919025E-5</v>
      </c>
      <c r="S563" s="4">
        <f>SUM($R$235:R563)</f>
        <v>1.3593932761567154E-2</v>
      </c>
      <c r="T563">
        <f t="shared" si="127"/>
        <v>8.4850006386524436E-5</v>
      </c>
      <c r="U563">
        <f t="shared" si="128"/>
        <v>1.3859627211940787E-2</v>
      </c>
      <c r="X563" s="1"/>
    </row>
    <row r="564" spans="1:24" x14ac:dyDescent="0.3">
      <c r="A564" s="8"/>
      <c r="B564">
        <f t="shared" si="129"/>
        <v>51.000000000000455</v>
      </c>
      <c r="C564">
        <f t="shared" si="114"/>
        <v>0</v>
      </c>
      <c r="D564">
        <f t="shared" si="115"/>
        <v>1693.4085944977662</v>
      </c>
      <c r="E564">
        <f t="shared" si="116"/>
        <v>-987.54519064168142</v>
      </c>
      <c r="F564">
        <f t="shared" si="117"/>
        <v>0</v>
      </c>
      <c r="G564">
        <f t="shared" si="118"/>
        <v>11850.542287699725</v>
      </c>
      <c r="H564">
        <f t="shared" si="119"/>
        <v>20320.903133972432</v>
      </c>
      <c r="I564">
        <f t="shared" si="120"/>
        <v>23523.912444422378</v>
      </c>
      <c r="J564" s="43">
        <f t="shared" si="121"/>
        <v>1960.3260370352721</v>
      </c>
      <c r="K564">
        <f t="shared" si="122"/>
        <v>29.951575571126181</v>
      </c>
      <c r="L564">
        <f t="shared" si="123"/>
        <v>6.2399115773181885E-2</v>
      </c>
      <c r="M564" s="43">
        <f t="shared" si="124"/>
        <v>29.951770567728222</v>
      </c>
      <c r="N564" s="6">
        <f t="shared" si="125"/>
        <v>-3.9706787019093666E-6</v>
      </c>
      <c r="O564" s="4">
        <f>SUM($N$54:N564)*0.1+$O$30</f>
        <v>-6.4983033885434675E-6</v>
      </c>
      <c r="P564" s="4">
        <f>SUM($O$235:O564)</f>
        <v>2.6942901977645467E-3</v>
      </c>
      <c r="Q564" s="6">
        <f t="shared" si="126"/>
        <v>-6.8087835407648419E-6</v>
      </c>
      <c r="R564" s="4">
        <f>SUM($Q$54:Q564)*0.1+$O$8</f>
        <v>-8.5311242343266708E-5</v>
      </c>
      <c r="S564" s="4">
        <f>SUM($R$235:R564)</f>
        <v>1.3508621519223888E-2</v>
      </c>
      <c r="T564">
        <f t="shared" si="127"/>
        <v>8.5558377831052506E-5</v>
      </c>
      <c r="U564">
        <f t="shared" si="128"/>
        <v>1.3774688926411689E-2</v>
      </c>
      <c r="X564" s="1"/>
    </row>
    <row r="565" spans="1:24" x14ac:dyDescent="0.3">
      <c r="A565" s="8"/>
      <c r="B565">
        <f t="shared" si="129"/>
        <v>51.100000000000456</v>
      </c>
      <c r="C565">
        <f t="shared" si="114"/>
        <v>0</v>
      </c>
      <c r="D565">
        <f t="shared" si="115"/>
        <v>1693.4085944977662</v>
      </c>
      <c r="E565">
        <f t="shared" si="116"/>
        <v>-987.54519064168142</v>
      </c>
      <c r="F565">
        <f t="shared" si="117"/>
        <v>0</v>
      </c>
      <c r="G565">
        <f t="shared" si="118"/>
        <v>11751.787768635557</v>
      </c>
      <c r="H565">
        <f t="shared" si="119"/>
        <v>20151.56227452265</v>
      </c>
      <c r="I565">
        <f t="shared" si="120"/>
        <v>23327.879840718848</v>
      </c>
      <c r="J565" s="43">
        <f t="shared" si="121"/>
        <v>1960.3260370352721</v>
      </c>
      <c r="K565">
        <f t="shared" si="122"/>
        <v>29.701979108033449</v>
      </c>
      <c r="L565">
        <f t="shared" si="123"/>
        <v>6.2399115773181885E-2</v>
      </c>
      <c r="M565" s="43">
        <f t="shared" si="124"/>
        <v>29.702175743251594</v>
      </c>
      <c r="N565" s="6">
        <f t="shared" si="125"/>
        <v>-3.9375897127267866E-6</v>
      </c>
      <c r="O565" s="4">
        <f>SUM($N$54:N565)*0.1+$O$30</f>
        <v>-6.8920623598161459E-6</v>
      </c>
      <c r="P565" s="4">
        <f>SUM($O$235:O565)</f>
        <v>2.6873981354047305E-3</v>
      </c>
      <c r="Q565" s="6">
        <f t="shared" si="126"/>
        <v>-6.7520436779251309E-6</v>
      </c>
      <c r="R565" s="4">
        <f>SUM($Q$54:Q565)*0.1+$O$8</f>
        <v>-8.5986446711059202E-5</v>
      </c>
      <c r="S565" s="4">
        <f>SUM($R$235:R565)</f>
        <v>1.342263507251283E-2</v>
      </c>
      <c r="T565">
        <f t="shared" si="127"/>
        <v>8.6262213868909123E-5</v>
      </c>
      <c r="U565">
        <f t="shared" si="128"/>
        <v>1.3689018994362903E-2</v>
      </c>
      <c r="X565" s="1"/>
    </row>
    <row r="566" spans="1:24" x14ac:dyDescent="0.3">
      <c r="A566" s="8"/>
      <c r="B566">
        <f t="shared" si="129"/>
        <v>51.200000000000458</v>
      </c>
      <c r="C566">
        <f t="shared" si="114"/>
        <v>0</v>
      </c>
      <c r="D566">
        <f t="shared" si="115"/>
        <v>1693.4085944977662</v>
      </c>
      <c r="E566">
        <f t="shared" si="116"/>
        <v>-987.54519064168142</v>
      </c>
      <c r="F566">
        <f t="shared" si="117"/>
        <v>0</v>
      </c>
      <c r="G566">
        <f t="shared" si="118"/>
        <v>11653.033249571386</v>
      </c>
      <c r="H566">
        <f t="shared" si="119"/>
        <v>19982.221415072876</v>
      </c>
      <c r="I566">
        <f t="shared" si="120"/>
        <v>23131.847237015321</v>
      </c>
      <c r="J566" s="43">
        <f t="shared" si="121"/>
        <v>1960.3260370352721</v>
      </c>
      <c r="K566">
        <f t="shared" si="122"/>
        <v>29.452382644940723</v>
      </c>
      <c r="L566">
        <f t="shared" si="123"/>
        <v>6.2399115773181885E-2</v>
      </c>
      <c r="M566" s="43">
        <f t="shared" si="124"/>
        <v>29.452580946547847</v>
      </c>
      <c r="N566" s="6">
        <f t="shared" si="125"/>
        <v>-3.9045007235442066E-6</v>
      </c>
      <c r="O566" s="4">
        <f>SUM($N$54:N566)*0.1+$O$30</f>
        <v>-7.2825124321705682E-6</v>
      </c>
      <c r="P566" s="4">
        <f>SUM($O$235:O566)</f>
        <v>2.6801156229725601E-3</v>
      </c>
      <c r="Q566" s="6">
        <f t="shared" si="126"/>
        <v>-6.6953038150854225E-6</v>
      </c>
      <c r="R566" s="4">
        <f>SUM($Q$54:Q566)*0.1+$O$8</f>
        <v>-8.6655977092567734E-5</v>
      </c>
      <c r="S566" s="4">
        <f>SUM($R$235:R566)</f>
        <v>1.3335979095420262E-2</v>
      </c>
      <c r="T566">
        <f t="shared" si="127"/>
        <v>8.6961447510907627E-5</v>
      </c>
      <c r="U566">
        <f t="shared" si="128"/>
        <v>1.3602623209733768E-2</v>
      </c>
      <c r="X566" s="1"/>
    </row>
    <row r="567" spans="1:24" x14ac:dyDescent="0.3">
      <c r="A567" s="8"/>
      <c r="B567">
        <f t="shared" si="129"/>
        <v>51.300000000000459</v>
      </c>
      <c r="C567">
        <f t="shared" ref="C567:C630" si="130">IF(B567&lt;$B$41,0,IF(AND($B$41&lt;=B567,B567&lt;$B$41+$G$8),$B$15,$B$15+$B$12))</f>
        <v>0</v>
      </c>
      <c r="D567">
        <f t="shared" ref="D567:D630" si="131">IF(B567&lt;$B$41,$B$13,IF(AND($B$41&lt;=B567,B567&lt;$B$41+$G$8),$B$13+$B$16,$B$13+$B$16+$B$10))</f>
        <v>1693.4085944977662</v>
      </c>
      <c r="E567">
        <f t="shared" ref="E567:E630" si="132">IF(B567&lt;$B$41,$B$14,IF(AND($B$41&lt;=B567,B567&lt;$B$41+$G$8),$B$14+$B$17,$B$14+$B$17+$B$11))</f>
        <v>-987.54519064168142</v>
      </c>
      <c r="F567">
        <f t="shared" ref="F567:F630" si="133">IF(B567&lt;$B$41,-$G$6*$B$13,IF(AND($B$41&lt;=B567,B567&lt;$B$41+$G$8),-$G$6*$B$13,-$G$6*$B$13-$G$5*$B$10))</f>
        <v>0</v>
      </c>
      <c r="G567">
        <f t="shared" ref="G567:G630" si="134">IF(B567&lt;$B$41,$B$14*B567,IF(AND($B$41&lt;=B567,B567&lt;$B$41+$G$8),$B$14*B567-(-B567+$B$41)*$B$17,$B$14*B567-(-B567+$B$41)*$B$17-(-B567+$B$41+$G$8)*$B$11+$G$5*$B$12))</f>
        <v>11554.27873050722</v>
      </c>
      <c r="H567">
        <f t="shared" ref="H567:H630" si="135">IF(B567&lt;$B$41,-$B$13*B567,IF(AND($B$41&lt;=B567,B567&lt;=$B$41+$G$8),-$B$13*B567+(-B567+B554)*B529,-$B$13*B567+(-B567+$B$41)*$B$16+(-B567+$B$41+$G$8)*$B$10))</f>
        <v>19812.880555623091</v>
      </c>
      <c r="I567">
        <f t="shared" ref="I567:I630" si="136">SQRT(SUMSQ(H567,G567))</f>
        <v>22935.814633311787</v>
      </c>
      <c r="J567" s="43">
        <f t="shared" ref="J567:J630" si="137">SQRT(SUMSQ(D567:E567))</f>
        <v>1960.3260370352721</v>
      </c>
      <c r="K567">
        <f t="shared" ref="K567:K630" si="138">32*I567/(PI()*$G$13^3)</f>
        <v>29.202786181847987</v>
      </c>
      <c r="L567">
        <f t="shared" ref="L567:L630" si="139">16*J567/(PI()*$G$13^4)</f>
        <v>6.2399115773181885E-2</v>
      </c>
      <c r="M567" s="43">
        <f t="shared" ref="M567:M630" si="140">SQRT(K567^2+3*L567^2)</f>
        <v>29.202986178329084</v>
      </c>
      <c r="N567" s="6">
        <f t="shared" ref="N567:N630" si="141">-G567/($G$15*$B$42)</f>
        <v>-3.8714117343616275E-6</v>
      </c>
      <c r="O567" s="4">
        <f>SUM($N$54:N567)*0.1+$O$30</f>
        <v>-7.6696536056067311E-6</v>
      </c>
      <c r="P567" s="4">
        <f>SUM($O$235:O567)</f>
        <v>2.6724459693669533E-3</v>
      </c>
      <c r="Q567" s="6">
        <f t="shared" ref="Q567:Q630" si="142">-H567/($B$42*$G$15)</f>
        <v>-6.6385639522457107E-6</v>
      </c>
      <c r="R567" s="4">
        <f>SUM($Q$54:Q567)*0.1+$O$8</f>
        <v>-8.7319833487792302E-5</v>
      </c>
      <c r="S567" s="4">
        <f>SUM($R$235:R567)</f>
        <v>1.324865926193247E-2</v>
      </c>
      <c r="T567">
        <f t="shared" ref="T567:T630" si="143">SQRT(SUMSQ(O567,R567))</f>
        <v>8.7656014663945164E-5</v>
      </c>
      <c r="U567">
        <f t="shared" ref="U567:U630" si="144">SQRT(S567^2+P567^2)</f>
        <v>1.3515507378488412E-2</v>
      </c>
      <c r="X567" s="1"/>
    </row>
    <row r="568" spans="1:24" x14ac:dyDescent="0.3">
      <c r="A568" s="8"/>
      <c r="B568">
        <f t="shared" si="129"/>
        <v>51.40000000000046</v>
      </c>
      <c r="C568">
        <f t="shared" si="130"/>
        <v>0</v>
      </c>
      <c r="D568">
        <f t="shared" si="131"/>
        <v>1693.4085944977662</v>
      </c>
      <c r="E568">
        <f t="shared" si="132"/>
        <v>-987.54519064168142</v>
      </c>
      <c r="F568">
        <f t="shared" si="133"/>
        <v>0</v>
      </c>
      <c r="G568">
        <f t="shared" si="134"/>
        <v>11455.524211443048</v>
      </c>
      <c r="H568">
        <f t="shared" si="135"/>
        <v>19643.539696173309</v>
      </c>
      <c r="I568">
        <f t="shared" si="136"/>
        <v>22739.782029608254</v>
      </c>
      <c r="J568" s="43">
        <f t="shared" si="137"/>
        <v>1960.3260370352721</v>
      </c>
      <c r="K568">
        <f t="shared" si="138"/>
        <v>28.953189718755251</v>
      </c>
      <c r="L568">
        <f t="shared" si="139"/>
        <v>6.2399115773181885E-2</v>
      </c>
      <c r="M568" s="43">
        <f t="shared" si="140"/>
        <v>28.953391439331984</v>
      </c>
      <c r="N568" s="6">
        <f t="shared" si="141"/>
        <v>-3.8383227451790475E-6</v>
      </c>
      <c r="O568" s="4">
        <f>SUM($N$54:N568)*0.1+$O$30</f>
        <v>-8.0534858801246346E-6</v>
      </c>
      <c r="P568" s="4">
        <f>SUM($O$235:O568)</f>
        <v>2.6643924834868285E-3</v>
      </c>
      <c r="Q568" s="6">
        <f t="shared" si="142"/>
        <v>-6.5818240894060005E-6</v>
      </c>
      <c r="R568" s="4">
        <f>SUM($Q$54:Q568)*0.1+$O$8</f>
        <v>-8.7978015896732908E-5</v>
      </c>
      <c r="S568" s="4">
        <f>SUM($R$235:R568)</f>
        <v>1.3160681246035737E-2</v>
      </c>
      <c r="T568">
        <f t="shared" si="143"/>
        <v>8.8345853982782664E-5</v>
      </c>
      <c r="U568">
        <f t="shared" si="144"/>
        <v>1.3427677318353233E-2</v>
      </c>
      <c r="X568" s="1"/>
    </row>
    <row r="569" spans="1:24" x14ac:dyDescent="0.3">
      <c r="A569" s="8"/>
      <c r="B569">
        <f t="shared" si="129"/>
        <v>51.500000000000462</v>
      </c>
      <c r="C569">
        <f t="shared" si="130"/>
        <v>0</v>
      </c>
      <c r="D569">
        <f t="shared" si="131"/>
        <v>1693.4085944977662</v>
      </c>
      <c r="E569">
        <f t="shared" si="132"/>
        <v>-987.54519064168142</v>
      </c>
      <c r="F569">
        <f t="shared" si="133"/>
        <v>0</v>
      </c>
      <c r="G569">
        <f t="shared" si="134"/>
        <v>11356.769692378875</v>
      </c>
      <c r="H569">
        <f t="shared" si="135"/>
        <v>19474.198836723535</v>
      </c>
      <c r="I569">
        <f t="shared" si="136"/>
        <v>22543.749425904727</v>
      </c>
      <c r="J569" s="43">
        <f t="shared" si="137"/>
        <v>1960.3260370352721</v>
      </c>
      <c r="K569">
        <f t="shared" si="138"/>
        <v>28.703593255662522</v>
      </c>
      <c r="L569">
        <f t="shared" si="139"/>
        <v>6.2399115773181885E-2</v>
      </c>
      <c r="M569" s="43">
        <f t="shared" si="140"/>
        <v>28.703796730318846</v>
      </c>
      <c r="N569" s="6">
        <f t="shared" si="141"/>
        <v>-3.8052337559964667E-6</v>
      </c>
      <c r="O569" s="4">
        <f>SUM($N$54:N569)*0.1+$O$30</f>
        <v>-8.4340092557242804E-6</v>
      </c>
      <c r="P569" s="4">
        <f>SUM($O$235:O569)</f>
        <v>2.6559584742311044E-3</v>
      </c>
      <c r="Q569" s="6">
        <f t="shared" si="142"/>
        <v>-6.5250842265662921E-6</v>
      </c>
      <c r="R569" s="4">
        <f>SUM($Q$54:Q569)*0.1+$O$8</f>
        <v>-8.8630524319389552E-5</v>
      </c>
      <c r="S569" s="4">
        <f>SUM($R$235:R569)</f>
        <v>1.3072050721716348E-2</v>
      </c>
      <c r="T569">
        <f t="shared" si="143"/>
        <v>8.9030906730503119E-5</v>
      </c>
      <c r="U569">
        <f t="shared" si="144"/>
        <v>1.3339138858560732E-2</v>
      </c>
      <c r="X569" s="1"/>
    </row>
    <row r="570" spans="1:24" x14ac:dyDescent="0.3">
      <c r="A570" s="8"/>
      <c r="B570">
        <f t="shared" si="129"/>
        <v>51.600000000000463</v>
      </c>
      <c r="C570">
        <f t="shared" si="130"/>
        <v>0</v>
      </c>
      <c r="D570">
        <f t="shared" si="131"/>
        <v>1693.4085944977662</v>
      </c>
      <c r="E570">
        <f t="shared" si="132"/>
        <v>-987.54519064168142</v>
      </c>
      <c r="F570">
        <f t="shared" si="133"/>
        <v>0</v>
      </c>
      <c r="G570">
        <f t="shared" si="134"/>
        <v>11258.015173314709</v>
      </c>
      <c r="H570">
        <f t="shared" si="135"/>
        <v>19304.85797727375</v>
      </c>
      <c r="I570">
        <f t="shared" si="136"/>
        <v>22347.716822201193</v>
      </c>
      <c r="J570" s="43">
        <f t="shared" si="137"/>
        <v>1960.3260370352721</v>
      </c>
      <c r="K570">
        <f t="shared" si="138"/>
        <v>28.453996792569786</v>
      </c>
      <c r="L570">
        <f t="shared" si="139"/>
        <v>6.2399115773181885E-2</v>
      </c>
      <c r="M570" s="43">
        <f t="shared" si="140"/>
        <v>28.454202052078696</v>
      </c>
      <c r="N570" s="6">
        <f t="shared" si="141"/>
        <v>-3.7721447668138875E-6</v>
      </c>
      <c r="O570" s="4">
        <f>SUM($N$54:N570)*0.1+$O$30</f>
        <v>-8.81122373240567E-6</v>
      </c>
      <c r="P570" s="4">
        <f>SUM($O$235:O570)</f>
        <v>2.6471472504986989E-3</v>
      </c>
      <c r="Q570" s="6">
        <f t="shared" si="142"/>
        <v>-6.4683443637265794E-6</v>
      </c>
      <c r="R570" s="4">
        <f>SUM($Q$54:Q570)*0.1+$O$8</f>
        <v>-8.9277358755762178E-5</v>
      </c>
      <c r="S570" s="4">
        <f>SUM($R$235:R570)</f>
        <v>1.2982773362960586E-2</v>
      </c>
      <c r="T570">
        <f t="shared" si="143"/>
        <v>8.9711116647088807E-5</v>
      </c>
      <c r="U570">
        <f t="shared" si="144"/>
        <v>1.3249897839599433E-2</v>
      </c>
      <c r="X570" s="1"/>
    </row>
    <row r="571" spans="1:24" x14ac:dyDescent="0.3">
      <c r="A571" s="8"/>
      <c r="B571">
        <f t="shared" si="129"/>
        <v>51.700000000000465</v>
      </c>
      <c r="C571">
        <f t="shared" si="130"/>
        <v>0</v>
      </c>
      <c r="D571">
        <f t="shared" si="131"/>
        <v>1693.4085944977662</v>
      </c>
      <c r="E571">
        <f t="shared" si="132"/>
        <v>-987.54519064168142</v>
      </c>
      <c r="F571">
        <f t="shared" si="133"/>
        <v>0</v>
      </c>
      <c r="G571">
        <f t="shared" si="134"/>
        <v>11159.260654250538</v>
      </c>
      <c r="H571">
        <f t="shared" si="135"/>
        <v>19135.517117823976</v>
      </c>
      <c r="I571">
        <f t="shared" si="136"/>
        <v>22151.684218497667</v>
      </c>
      <c r="J571" s="43">
        <f t="shared" si="137"/>
        <v>1960.3260370352721</v>
      </c>
      <c r="K571">
        <f t="shared" si="138"/>
        <v>28.20440032947706</v>
      </c>
      <c r="L571">
        <f t="shared" si="139"/>
        <v>6.2399115773181885E-2</v>
      </c>
      <c r="M571" s="43">
        <f t="shared" si="140"/>
        <v>28.204607405428522</v>
      </c>
      <c r="N571" s="6">
        <f t="shared" si="141"/>
        <v>-3.7390557776313075E-6</v>
      </c>
      <c r="O571" s="4">
        <f>SUM($N$54:N571)*0.1+$O$30</f>
        <v>-9.1851293101688003E-6</v>
      </c>
      <c r="P571" s="4">
        <f>SUM($O$235:O571)</f>
        <v>2.6379621211885299E-3</v>
      </c>
      <c r="Q571" s="6">
        <f t="shared" si="142"/>
        <v>-6.4116045008868718E-6</v>
      </c>
      <c r="R571" s="4">
        <f>SUM($Q$54:Q571)*0.1+$O$8</f>
        <v>-8.9918519205850895E-5</v>
      </c>
      <c r="S571" s="4">
        <f>SUM($R$235:R571)</f>
        <v>1.2892854843754735E-2</v>
      </c>
      <c r="T571">
        <f t="shared" si="143"/>
        <v>9.0386429825596595E-5</v>
      </c>
      <c r="U571">
        <f t="shared" si="144"/>
        <v>1.3159960112969774E-2</v>
      </c>
      <c r="X571" s="1"/>
    </row>
    <row r="572" spans="1:24" x14ac:dyDescent="0.3">
      <c r="A572" s="8"/>
      <c r="B572">
        <f t="shared" si="129"/>
        <v>51.800000000000466</v>
      </c>
      <c r="C572">
        <f t="shared" si="130"/>
        <v>0</v>
      </c>
      <c r="D572">
        <f t="shared" si="131"/>
        <v>1693.4085944977662</v>
      </c>
      <c r="E572">
        <f t="shared" si="132"/>
        <v>-987.54519064168142</v>
      </c>
      <c r="F572">
        <f t="shared" si="133"/>
        <v>0</v>
      </c>
      <c r="G572">
        <f t="shared" si="134"/>
        <v>11060.50613518637</v>
      </c>
      <c r="H572">
        <f t="shared" si="135"/>
        <v>18966.176258374195</v>
      </c>
      <c r="I572">
        <f t="shared" si="136"/>
        <v>21955.651614794133</v>
      </c>
      <c r="J572" s="43">
        <f t="shared" si="137"/>
        <v>1960.3260370352721</v>
      </c>
      <c r="K572">
        <f t="shared" si="138"/>
        <v>27.954803866384324</v>
      </c>
      <c r="L572">
        <f t="shared" si="139"/>
        <v>6.2399115773181885E-2</v>
      </c>
      <c r="M572" s="43">
        <f t="shared" si="140"/>
        <v>27.955012791214454</v>
      </c>
      <c r="N572" s="6">
        <f t="shared" si="141"/>
        <v>-3.705966788448728E-6</v>
      </c>
      <c r="O572" s="4">
        <f>SUM($N$54:N572)*0.1+$O$30</f>
        <v>-9.5557259890136728E-6</v>
      </c>
      <c r="P572" s="4">
        <f>SUM($O$235:O572)</f>
        <v>2.6284063951995161E-3</v>
      </c>
      <c r="Q572" s="6">
        <f t="shared" si="142"/>
        <v>-6.3548646380471609E-6</v>
      </c>
      <c r="R572" s="4">
        <f>SUM($Q$54:Q572)*0.1+$O$8</f>
        <v>-9.0554005669655596E-5</v>
      </c>
      <c r="S572" s="4">
        <f>SUM($R$235:R572)</f>
        <v>1.280230083808508E-2</v>
      </c>
      <c r="T572">
        <f t="shared" si="143"/>
        <v>9.1056794595445367E-5</v>
      </c>
      <c r="U572">
        <f t="shared" si="144"/>
        <v>1.3069331540945759E-2</v>
      </c>
      <c r="X572" s="1"/>
    </row>
    <row r="573" spans="1:24" x14ac:dyDescent="0.3">
      <c r="A573" s="8"/>
      <c r="B573">
        <f t="shared" si="129"/>
        <v>51.900000000000468</v>
      </c>
      <c r="C573">
        <f t="shared" si="130"/>
        <v>0</v>
      </c>
      <c r="D573">
        <f t="shared" si="131"/>
        <v>1693.4085944977662</v>
      </c>
      <c r="E573">
        <f t="shared" si="132"/>
        <v>-987.54519064168142</v>
      </c>
      <c r="F573">
        <f t="shared" si="133"/>
        <v>0</v>
      </c>
      <c r="G573">
        <f t="shared" si="134"/>
        <v>10961.751616122197</v>
      </c>
      <c r="H573">
        <f t="shared" si="135"/>
        <v>18796.835398924413</v>
      </c>
      <c r="I573">
        <f t="shared" si="136"/>
        <v>21759.619011090599</v>
      </c>
      <c r="J573" s="43">
        <f t="shared" si="137"/>
        <v>1960.3260370352721</v>
      </c>
      <c r="K573">
        <f t="shared" si="138"/>
        <v>27.705207403291588</v>
      </c>
      <c r="L573">
        <f t="shared" si="139"/>
        <v>6.2399115773181885E-2</v>
      </c>
      <c r="M573" s="43">
        <f t="shared" si="140"/>
        <v>27.705418210313137</v>
      </c>
      <c r="N573" s="6">
        <f t="shared" si="141"/>
        <v>-3.6728777992661476E-6</v>
      </c>
      <c r="O573" s="4">
        <f>SUM($N$54:N573)*0.1+$O$30</f>
        <v>-9.9230137689402875E-6</v>
      </c>
      <c r="P573" s="4">
        <f>SUM($O$235:O573)</f>
        <v>2.6184833814305759E-3</v>
      </c>
      <c r="Q573" s="6">
        <f t="shared" si="142"/>
        <v>-6.2981247752074499E-6</v>
      </c>
      <c r="R573" s="4">
        <f>SUM($Q$54:Q573)*0.1+$O$8</f>
        <v>-9.1183818147176334E-5</v>
      </c>
      <c r="S573" s="4">
        <f>SUM($R$235:R573)</f>
        <v>1.2711117019937903E-2</v>
      </c>
      <c r="T573">
        <f t="shared" si="143"/>
        <v>9.1722161412364798E-5</v>
      </c>
      <c r="U573">
        <f t="shared" si="144"/>
        <v>1.2978017996342243E-2</v>
      </c>
      <c r="X573" s="1"/>
    </row>
    <row r="574" spans="1:24" x14ac:dyDescent="0.3">
      <c r="A574" s="8"/>
      <c r="B574">
        <f t="shared" si="129"/>
        <v>52.000000000000469</v>
      </c>
      <c r="C574">
        <f t="shared" si="130"/>
        <v>0</v>
      </c>
      <c r="D574">
        <f t="shared" si="131"/>
        <v>1693.4085944977662</v>
      </c>
      <c r="E574">
        <f t="shared" si="132"/>
        <v>-987.54519064168142</v>
      </c>
      <c r="F574">
        <f t="shared" si="133"/>
        <v>0</v>
      </c>
      <c r="G574">
        <f t="shared" si="134"/>
        <v>10862.997097058029</v>
      </c>
      <c r="H574">
        <f t="shared" si="135"/>
        <v>18627.494539474639</v>
      </c>
      <c r="I574">
        <f t="shared" si="136"/>
        <v>21563.586407387076</v>
      </c>
      <c r="J574" s="43">
        <f t="shared" si="137"/>
        <v>1960.3260370352721</v>
      </c>
      <c r="K574">
        <f t="shared" si="138"/>
        <v>27.455610940198866</v>
      </c>
      <c r="L574">
        <f t="shared" si="139"/>
        <v>6.2399115773181885E-2</v>
      </c>
      <c r="M574" s="43">
        <f t="shared" si="140"/>
        <v>27.455823663633105</v>
      </c>
      <c r="N574" s="6">
        <f t="shared" si="141"/>
        <v>-3.639788810083568E-6</v>
      </c>
      <c r="O574" s="4">
        <f>SUM($N$54:N574)*0.1+$O$30</f>
        <v>-1.0286992649948645E-5</v>
      </c>
      <c r="P574" s="4">
        <f>SUM($O$235:O574)</f>
        <v>2.6081963887806272E-3</v>
      </c>
      <c r="Q574" s="6">
        <f t="shared" si="142"/>
        <v>-6.2413849123677415E-6</v>
      </c>
      <c r="R574" s="4">
        <f>SUM($Q$54:Q574)*0.1+$O$8</f>
        <v>-9.1807956638413109E-5</v>
      </c>
      <c r="S574" s="4">
        <f>SUM($R$235:R574)</f>
        <v>1.2619309063299489E-2</v>
      </c>
      <c r="T574">
        <f t="shared" si="143"/>
        <v>9.2382482754583078E-5</v>
      </c>
      <c r="U574">
        <f t="shared" si="144"/>
        <v>1.2886025362287666E-2</v>
      </c>
      <c r="X574" s="1"/>
    </row>
    <row r="575" spans="1:24" x14ac:dyDescent="0.3">
      <c r="A575" s="8"/>
      <c r="B575">
        <f t="shared" si="129"/>
        <v>52.10000000000047</v>
      </c>
      <c r="C575">
        <f t="shared" si="130"/>
        <v>0</v>
      </c>
      <c r="D575">
        <f t="shared" si="131"/>
        <v>1693.4085944977662</v>
      </c>
      <c r="E575">
        <f t="shared" si="132"/>
        <v>-987.54519064168142</v>
      </c>
      <c r="F575">
        <f t="shared" si="133"/>
        <v>0</v>
      </c>
      <c r="G575">
        <f t="shared" si="134"/>
        <v>10764.24257799386</v>
      </c>
      <c r="H575">
        <f t="shared" si="135"/>
        <v>18458.153680024858</v>
      </c>
      <c r="I575">
        <f t="shared" si="136"/>
        <v>21367.553803683546</v>
      </c>
      <c r="J575" s="43">
        <f t="shared" si="137"/>
        <v>1960.3260370352721</v>
      </c>
      <c r="K575">
        <f t="shared" si="138"/>
        <v>27.206014477106134</v>
      </c>
      <c r="L575">
        <f t="shared" si="139"/>
        <v>6.2399115773181885E-2</v>
      </c>
      <c r="M575" s="43">
        <f t="shared" si="140"/>
        <v>27.206229152116183</v>
      </c>
      <c r="N575" s="6">
        <f t="shared" si="141"/>
        <v>-3.6066998209009884E-6</v>
      </c>
      <c r="O575" s="4">
        <f>SUM($N$54:N575)*0.1+$O$30</f>
        <v>-1.0647662632038744E-5</v>
      </c>
      <c r="P575" s="4">
        <f>SUM($O$235:O575)</f>
        <v>2.5975487261485886E-3</v>
      </c>
      <c r="Q575" s="6">
        <f t="shared" si="142"/>
        <v>-6.1846450495280313E-6</v>
      </c>
      <c r="R575" s="4">
        <f>SUM($Q$54:Q575)*0.1+$O$8</f>
        <v>-9.2426421143365921E-5</v>
      </c>
      <c r="S575" s="4">
        <f>SUM($R$235:R575)</f>
        <v>1.2526882642156123E-2</v>
      </c>
      <c r="T575">
        <f t="shared" si="143"/>
        <v>9.3037713024861875E-5</v>
      </c>
      <c r="U575">
        <f t="shared" si="144"/>
        <v>1.2793359532002082E-2</v>
      </c>
      <c r="X575" s="1"/>
    </row>
    <row r="576" spans="1:24" x14ac:dyDescent="0.3">
      <c r="A576" s="8"/>
      <c r="B576">
        <f t="shared" si="129"/>
        <v>52.200000000000472</v>
      </c>
      <c r="C576">
        <f t="shared" si="130"/>
        <v>0</v>
      </c>
      <c r="D576">
        <f t="shared" si="131"/>
        <v>1693.4085944977662</v>
      </c>
      <c r="E576">
        <f t="shared" si="132"/>
        <v>-987.54519064168142</v>
      </c>
      <c r="F576">
        <f t="shared" si="133"/>
        <v>0</v>
      </c>
      <c r="G576">
        <f t="shared" si="134"/>
        <v>10665.488058929692</v>
      </c>
      <c r="H576">
        <f t="shared" si="135"/>
        <v>18288.81282057508</v>
      </c>
      <c r="I576">
        <f t="shared" si="136"/>
        <v>21171.521199980016</v>
      </c>
      <c r="J576" s="43">
        <f t="shared" si="137"/>
        <v>1960.3260370352721</v>
      </c>
      <c r="K576">
        <f t="shared" si="138"/>
        <v>26.956418014013405</v>
      </c>
      <c r="L576">
        <f t="shared" si="139"/>
        <v>6.2399115773181885E-2</v>
      </c>
      <c r="M576" s="43">
        <f t="shared" si="140"/>
        <v>26.956634676739125</v>
      </c>
      <c r="N576" s="6">
        <f t="shared" si="141"/>
        <v>-3.5736108317184093E-6</v>
      </c>
      <c r="O576" s="4">
        <f>SUM($N$54:N576)*0.1+$O$30</f>
        <v>-1.1005023715210584E-5</v>
      </c>
      <c r="P576" s="4">
        <f>SUM($O$235:O576)</f>
        <v>2.5865437024333781E-3</v>
      </c>
      <c r="Q576" s="6">
        <f t="shared" si="142"/>
        <v>-6.1279051866883212E-6</v>
      </c>
      <c r="R576" s="4">
        <f>SUM($Q$54:Q576)*0.1+$O$8</f>
        <v>-9.303921166203477E-5</v>
      </c>
      <c r="S576" s="4">
        <f>SUM($R$235:R576)</f>
        <v>1.2433843430494088E-2</v>
      </c>
      <c r="T576">
        <f t="shared" si="143"/>
        <v>9.3687808458012585E-5</v>
      </c>
      <c r="U576">
        <f t="shared" si="144"/>
        <v>1.2700026408580369E-2</v>
      </c>
      <c r="X576" s="1"/>
    </row>
    <row r="577" spans="1:24" x14ac:dyDescent="0.3">
      <c r="A577" s="8"/>
      <c r="B577">
        <f t="shared" si="129"/>
        <v>52.300000000000473</v>
      </c>
      <c r="C577">
        <f t="shared" si="130"/>
        <v>0</v>
      </c>
      <c r="D577">
        <f t="shared" si="131"/>
        <v>1693.4085944977662</v>
      </c>
      <c r="E577">
        <f t="shared" si="132"/>
        <v>-987.54519064168142</v>
      </c>
      <c r="F577">
        <f t="shared" si="133"/>
        <v>0</v>
      </c>
      <c r="G577">
        <f t="shared" si="134"/>
        <v>10566.733539865521</v>
      </c>
      <c r="H577">
        <f t="shared" si="135"/>
        <v>18119.471961125299</v>
      </c>
      <c r="I577">
        <f t="shared" si="136"/>
        <v>20975.488596276482</v>
      </c>
      <c r="J577" s="43">
        <f t="shared" si="137"/>
        <v>1960.3260370352721</v>
      </c>
      <c r="K577">
        <f t="shared" si="138"/>
        <v>26.706821550920669</v>
      </c>
      <c r="L577">
        <f t="shared" si="139"/>
        <v>6.2399115773181885E-2</v>
      </c>
      <c r="M577" s="43">
        <f t="shared" si="140"/>
        <v>26.707040238515173</v>
      </c>
      <c r="N577" s="6">
        <f t="shared" si="141"/>
        <v>-3.5405218425358289E-6</v>
      </c>
      <c r="O577" s="4">
        <f>SUM($N$54:N577)*0.1+$O$30</f>
        <v>-1.1359075899464167E-5</v>
      </c>
      <c r="P577" s="4">
        <f>SUM($O$235:O577)</f>
        <v>2.5751846265339141E-3</v>
      </c>
      <c r="Q577" s="6">
        <f t="shared" si="142"/>
        <v>-6.0711653238486102E-6</v>
      </c>
      <c r="R577" s="4">
        <f>SUM($Q$54:Q577)*0.1+$O$8</f>
        <v>-9.3646328194419603E-5</v>
      </c>
      <c r="S577" s="4">
        <f>SUM($R$235:R577)</f>
        <v>1.2340197102299669E-2</v>
      </c>
      <c r="T577">
        <f t="shared" si="143"/>
        <v>9.433272703355256E-5</v>
      </c>
      <c r="U577">
        <f t="shared" si="144"/>
        <v>1.2606031904780416E-2</v>
      </c>
      <c r="X577" s="1"/>
    </row>
    <row r="578" spans="1:24" x14ac:dyDescent="0.3">
      <c r="A578" s="8"/>
      <c r="B578">
        <f t="shared" si="129"/>
        <v>52.400000000000475</v>
      </c>
      <c r="C578">
        <f t="shared" si="130"/>
        <v>0</v>
      </c>
      <c r="D578">
        <f t="shared" si="131"/>
        <v>1693.4085944977662</v>
      </c>
      <c r="E578">
        <f t="shared" si="132"/>
        <v>-987.54519064168142</v>
      </c>
      <c r="F578">
        <f t="shared" si="133"/>
        <v>0</v>
      </c>
      <c r="G578">
        <f t="shared" si="134"/>
        <v>10467.979020801353</v>
      </c>
      <c r="H578">
        <f t="shared" si="135"/>
        <v>17950.131101675517</v>
      </c>
      <c r="I578">
        <f t="shared" si="136"/>
        <v>20779.455992572952</v>
      </c>
      <c r="J578" s="43">
        <f t="shared" si="137"/>
        <v>1960.3260370352721</v>
      </c>
      <c r="K578">
        <f t="shared" si="138"/>
        <v>26.457225087827936</v>
      </c>
      <c r="L578">
        <f t="shared" si="139"/>
        <v>6.2399115773181885E-2</v>
      </c>
      <c r="M578" s="43">
        <f t="shared" si="140"/>
        <v>26.457445838495822</v>
      </c>
      <c r="N578" s="6">
        <f t="shared" si="141"/>
        <v>-3.5074328533532497E-6</v>
      </c>
      <c r="O578" s="4">
        <f>SUM($N$54:N578)*0.1+$O$30</f>
        <v>-1.1709819184799492E-5</v>
      </c>
      <c r="P578" s="4">
        <f>SUM($O$235:O578)</f>
        <v>2.5634748073491147E-3</v>
      </c>
      <c r="Q578" s="6">
        <f t="shared" si="142"/>
        <v>-6.0144254610089001E-6</v>
      </c>
      <c r="R578" s="4">
        <f>SUM($Q$54:Q578)*0.1+$O$8</f>
        <v>-9.4247770740520526E-5</v>
      </c>
      <c r="S578" s="4">
        <f>SUM($R$235:R578)</f>
        <v>1.2245949331559149E-2</v>
      </c>
      <c r="T578">
        <f t="shared" si="143"/>
        <v>9.4972428393183758E-5</v>
      </c>
      <c r="U578">
        <f t="shared" si="144"/>
        <v>1.2511381942816211E-2</v>
      </c>
      <c r="X578" s="1"/>
    </row>
    <row r="579" spans="1:24" x14ac:dyDescent="0.3">
      <c r="A579" s="8"/>
      <c r="B579">
        <f t="shared" si="129"/>
        <v>52.500000000000476</v>
      </c>
      <c r="C579">
        <f t="shared" si="130"/>
        <v>0</v>
      </c>
      <c r="D579">
        <f t="shared" si="131"/>
        <v>1693.4085944977662</v>
      </c>
      <c r="E579">
        <f t="shared" si="132"/>
        <v>-987.54519064168142</v>
      </c>
      <c r="F579">
        <f t="shared" si="133"/>
        <v>0</v>
      </c>
      <c r="G579">
        <f t="shared" si="134"/>
        <v>10369.224501737181</v>
      </c>
      <c r="H579">
        <f t="shared" si="135"/>
        <v>17780.790242225743</v>
      </c>
      <c r="I579">
        <f t="shared" si="136"/>
        <v>20583.423388869425</v>
      </c>
      <c r="J579" s="43">
        <f t="shared" si="137"/>
        <v>1960.3260370352721</v>
      </c>
      <c r="K579">
        <f t="shared" si="138"/>
        <v>26.207628624735211</v>
      </c>
      <c r="L579">
        <f t="shared" si="139"/>
        <v>6.2399115773181885E-2</v>
      </c>
      <c r="M579" s="43">
        <f t="shared" si="140"/>
        <v>26.207851477772614</v>
      </c>
      <c r="N579" s="6">
        <f t="shared" si="141"/>
        <v>-3.4743438641706689E-6</v>
      </c>
      <c r="O579" s="4">
        <f>SUM($N$54:N579)*0.1+$O$30</f>
        <v>-1.205725357121656E-5</v>
      </c>
      <c r="P579" s="4">
        <f>SUM($O$235:O579)</f>
        <v>2.5514175537778979E-3</v>
      </c>
      <c r="Q579" s="6">
        <f t="shared" si="142"/>
        <v>-5.9576855981691917E-6</v>
      </c>
      <c r="R579" s="4">
        <f>SUM($Q$54:Q579)*0.1+$O$8</f>
        <v>-9.4843539300337433E-5</v>
      </c>
      <c r="S579" s="4">
        <f>SUM($R$235:R579)</f>
        <v>1.2151105792258811E-2</v>
      </c>
      <c r="T579">
        <f t="shared" si="143"/>
        <v>9.560687376279628E-5</v>
      </c>
      <c r="U579">
        <f t="shared" si="144"/>
        <v>1.2416082454155644E-2</v>
      </c>
      <c r="X579" s="1"/>
    </row>
    <row r="580" spans="1:24" x14ac:dyDescent="0.3">
      <c r="A580" s="8"/>
      <c r="B580">
        <f t="shared" si="129"/>
        <v>52.600000000000477</v>
      </c>
      <c r="C580">
        <f t="shared" si="130"/>
        <v>0</v>
      </c>
      <c r="D580">
        <f t="shared" si="131"/>
        <v>1693.4085944977662</v>
      </c>
      <c r="E580">
        <f t="shared" si="132"/>
        <v>-987.54519064168142</v>
      </c>
      <c r="F580">
        <f t="shared" si="133"/>
        <v>0</v>
      </c>
      <c r="G580">
        <f t="shared" si="134"/>
        <v>10270.469982673014</v>
      </c>
      <c r="H580">
        <f t="shared" si="135"/>
        <v>17611.449382775962</v>
      </c>
      <c r="I580">
        <f t="shared" si="136"/>
        <v>20387.390785165895</v>
      </c>
      <c r="J580" s="43">
        <f t="shared" si="137"/>
        <v>1960.3260370352721</v>
      </c>
      <c r="K580">
        <f t="shared" si="138"/>
        <v>25.958032161642478</v>
      </c>
      <c r="L580">
        <f t="shared" si="139"/>
        <v>6.2399115773181885E-2</v>
      </c>
      <c r="M580" s="43">
        <f t="shared" si="140"/>
        <v>25.958257157479064</v>
      </c>
      <c r="N580" s="6">
        <f t="shared" si="141"/>
        <v>-3.4412548749880902E-6</v>
      </c>
      <c r="O580" s="4">
        <f>SUM($N$54:N580)*0.1+$O$30</f>
        <v>-1.2401379058715369E-5</v>
      </c>
      <c r="P580" s="4">
        <f>SUM($O$235:O580)</f>
        <v>2.5390161747191825E-3</v>
      </c>
      <c r="Q580" s="6">
        <f t="shared" si="142"/>
        <v>-5.9009457353294807E-6</v>
      </c>
      <c r="R580" s="4">
        <f>SUM($Q$54:Q580)*0.1+$O$8</f>
        <v>-9.5433633873870377E-5</v>
      </c>
      <c r="S580" s="4">
        <f>SUM($R$235:R580)</f>
        <v>1.205567215838494E-2</v>
      </c>
      <c r="T580">
        <f t="shared" si="143"/>
        <v>9.6236025878721127E-5</v>
      </c>
      <c r="U580">
        <f t="shared" si="144"/>
        <v>1.2320139379322925E-2</v>
      </c>
      <c r="X580" s="1"/>
    </row>
    <row r="581" spans="1:24" x14ac:dyDescent="0.3">
      <c r="A581" s="8"/>
      <c r="B581">
        <f t="shared" si="129"/>
        <v>52.700000000000479</v>
      </c>
      <c r="C581">
        <f t="shared" si="130"/>
        <v>0</v>
      </c>
      <c r="D581">
        <f t="shared" si="131"/>
        <v>1693.4085944977662</v>
      </c>
      <c r="E581">
        <f t="shared" si="132"/>
        <v>-987.54519064168142</v>
      </c>
      <c r="F581">
        <f t="shared" si="133"/>
        <v>0</v>
      </c>
      <c r="G581">
        <f t="shared" si="134"/>
        <v>10171.715463608842</v>
      </c>
      <c r="H581">
        <f t="shared" si="135"/>
        <v>17442.108523326184</v>
      </c>
      <c r="I581">
        <f t="shared" si="136"/>
        <v>20191.358181462365</v>
      </c>
      <c r="J581" s="43">
        <f t="shared" si="137"/>
        <v>1960.3260370352721</v>
      </c>
      <c r="K581">
        <f t="shared" si="138"/>
        <v>25.708435698549746</v>
      </c>
      <c r="L581">
        <f t="shared" si="139"/>
        <v>6.2399115773181885E-2</v>
      </c>
      <c r="M581" s="43">
        <f t="shared" si="140"/>
        <v>25.708662878792719</v>
      </c>
      <c r="N581" s="6">
        <f t="shared" si="141"/>
        <v>-3.4081658858055093E-6</v>
      </c>
      <c r="O581" s="4">
        <f>SUM($N$54:N581)*0.1+$O$30</f>
        <v>-1.274219564729592E-5</v>
      </c>
      <c r="P581" s="4">
        <f>SUM($O$235:O581)</f>
        <v>2.5262739790718868E-3</v>
      </c>
      <c r="Q581" s="6">
        <f t="shared" si="142"/>
        <v>-5.8442058724897714E-6</v>
      </c>
      <c r="R581" s="4">
        <f>SUM($Q$54:Q581)*0.1+$O$8</f>
        <v>-9.6018054461119358E-5</v>
      </c>
      <c r="S581" s="4">
        <f>SUM($R$235:R581)</f>
        <v>1.1959654103923821E-2</v>
      </c>
      <c r="T581">
        <f t="shared" si="143"/>
        <v>9.685984891797246E-5</v>
      </c>
      <c r="U581">
        <f t="shared" si="144"/>
        <v>1.2223558667705473E-2</v>
      </c>
      <c r="X581" s="1"/>
    </row>
    <row r="582" spans="1:24" x14ac:dyDescent="0.3">
      <c r="A582" s="8"/>
      <c r="B582">
        <f t="shared" si="129"/>
        <v>52.80000000000048</v>
      </c>
      <c r="C582">
        <f t="shared" si="130"/>
        <v>0</v>
      </c>
      <c r="D582">
        <f t="shared" si="131"/>
        <v>1693.4085944977662</v>
      </c>
      <c r="E582">
        <f t="shared" si="132"/>
        <v>-987.54519064168142</v>
      </c>
      <c r="F582">
        <f t="shared" si="133"/>
        <v>0</v>
      </c>
      <c r="G582">
        <f t="shared" si="134"/>
        <v>10072.960944544673</v>
      </c>
      <c r="H582">
        <f t="shared" si="135"/>
        <v>17272.767663876402</v>
      </c>
      <c r="I582">
        <f t="shared" si="136"/>
        <v>19995.325577758831</v>
      </c>
      <c r="J582" s="43">
        <f t="shared" si="137"/>
        <v>1960.3260370352721</v>
      </c>
      <c r="K582">
        <f t="shared" si="138"/>
        <v>25.45883923545701</v>
      </c>
      <c r="L582">
        <f t="shared" si="139"/>
        <v>6.2399115773181885E-2</v>
      </c>
      <c r="M582" s="43">
        <f t="shared" si="140"/>
        <v>25.459068642937297</v>
      </c>
      <c r="N582" s="6">
        <f t="shared" si="141"/>
        <v>-3.3750768966229298E-6</v>
      </c>
      <c r="O582" s="4">
        <f>SUM($N$54:N582)*0.1+$O$30</f>
        <v>-1.3079703336958212E-5</v>
      </c>
      <c r="P582" s="4">
        <f>SUM($O$235:O582)</f>
        <v>2.5131942757349287E-3</v>
      </c>
      <c r="Q582" s="6">
        <f t="shared" si="142"/>
        <v>-5.7874660096500604E-6</v>
      </c>
      <c r="R582" s="4">
        <f>SUM($Q$54:Q582)*0.1+$O$8</f>
        <v>-9.6596801062084377E-5</v>
      </c>
      <c r="S582" s="4">
        <f>SUM($R$235:R582)</f>
        <v>1.1863057302861737E-2</v>
      </c>
      <c r="T582">
        <f t="shared" si="143"/>
        <v>9.7478308432239131E-5</v>
      </c>
      <c r="U582">
        <f t="shared" si="144"/>
        <v>1.2126346277365165E-2</v>
      </c>
      <c r="X582" s="1"/>
    </row>
    <row r="583" spans="1:24" x14ac:dyDescent="0.3">
      <c r="A583" s="8"/>
      <c r="B583">
        <f t="shared" si="129"/>
        <v>52.900000000000482</v>
      </c>
      <c r="C583">
        <f t="shared" si="130"/>
        <v>0</v>
      </c>
      <c r="D583">
        <f t="shared" si="131"/>
        <v>1693.4085944977662</v>
      </c>
      <c r="E583">
        <f t="shared" si="132"/>
        <v>-987.54519064168142</v>
      </c>
      <c r="F583">
        <f t="shared" si="133"/>
        <v>0</v>
      </c>
      <c r="G583">
        <f t="shared" si="134"/>
        <v>9974.2064254805045</v>
      </c>
      <c r="H583">
        <f t="shared" si="135"/>
        <v>17103.426804426628</v>
      </c>
      <c r="I583">
        <f t="shared" si="136"/>
        <v>19799.292974055308</v>
      </c>
      <c r="J583" s="43">
        <f t="shared" si="137"/>
        <v>1960.3260370352721</v>
      </c>
      <c r="K583">
        <f t="shared" si="138"/>
        <v>25.209242772364288</v>
      </c>
      <c r="L583">
        <f t="shared" si="139"/>
        <v>6.2399115773181885E-2</v>
      </c>
      <c r="M583" s="43">
        <f t="shared" si="140"/>
        <v>25.209474451184995</v>
      </c>
      <c r="N583" s="6">
        <f t="shared" si="141"/>
        <v>-3.3419879074403506E-6</v>
      </c>
      <c r="O583" s="4">
        <f>SUM($N$54:N583)*0.1+$O$30</f>
        <v>-1.3413902127702247E-5</v>
      </c>
      <c r="P583" s="4">
        <f>SUM($O$235:O583)</f>
        <v>2.4997803736072264E-3</v>
      </c>
      <c r="Q583" s="6">
        <f t="shared" si="142"/>
        <v>-5.730726146810352E-6</v>
      </c>
      <c r="R583" s="4">
        <f>SUM($Q$54:Q583)*0.1+$O$8</f>
        <v>-9.7169873676765378E-5</v>
      </c>
      <c r="S583" s="4">
        <f>SUM($R$235:R583)</f>
        <v>1.1765887429184971E-2</v>
      </c>
      <c r="T583">
        <f t="shared" si="143"/>
        <v>9.8091371285399594E-5</v>
      </c>
      <c r="U583">
        <f t="shared" si="144"/>
        <v>1.2028508174853805E-2</v>
      </c>
      <c r="X583" s="1"/>
    </row>
    <row r="584" spans="1:24" x14ac:dyDescent="0.3">
      <c r="A584" s="8"/>
      <c r="B584">
        <f t="shared" si="129"/>
        <v>53.000000000000483</v>
      </c>
      <c r="C584">
        <f t="shared" si="130"/>
        <v>0</v>
      </c>
      <c r="D584">
        <f t="shared" si="131"/>
        <v>1693.4085944977662</v>
      </c>
      <c r="E584">
        <f t="shared" si="132"/>
        <v>-987.54519064168142</v>
      </c>
      <c r="F584">
        <f t="shared" si="133"/>
        <v>0</v>
      </c>
      <c r="G584">
        <f t="shared" si="134"/>
        <v>9875.451906416336</v>
      </c>
      <c r="H584">
        <f t="shared" si="135"/>
        <v>16934.085944976847</v>
      </c>
      <c r="I584">
        <f t="shared" si="136"/>
        <v>19603.260370351774</v>
      </c>
      <c r="J584" s="43">
        <f t="shared" si="137"/>
        <v>1960.3260370352721</v>
      </c>
      <c r="K584">
        <f t="shared" si="138"/>
        <v>24.959646309271552</v>
      </c>
      <c r="L584">
        <f t="shared" si="139"/>
        <v>6.2399115773181885E-2</v>
      </c>
      <c r="M584" s="43">
        <f t="shared" si="140"/>
        <v>24.959880304858853</v>
      </c>
      <c r="N584" s="6">
        <f t="shared" si="141"/>
        <v>-3.3088989182577711E-6</v>
      </c>
      <c r="O584" s="4">
        <f>SUM($N$54:N584)*0.1+$O$30</f>
        <v>-1.3744792019528025E-5</v>
      </c>
      <c r="P584" s="4">
        <f>SUM($O$235:O584)</f>
        <v>2.4860355815876983E-3</v>
      </c>
      <c r="Q584" s="6">
        <f t="shared" si="142"/>
        <v>-5.6739862839706419E-6</v>
      </c>
      <c r="R584" s="4">
        <f>SUM($Q$54:Q584)*0.1+$O$8</f>
        <v>-9.7737272305162471E-5</v>
      </c>
      <c r="S584" s="4">
        <f>SUM($R$235:R584)</f>
        <v>1.1668150156879808E-2</v>
      </c>
      <c r="T584">
        <f t="shared" si="143"/>
        <v>9.8699005594350136E-5</v>
      </c>
      <c r="U584">
        <f t="shared" si="144"/>
        <v>1.1930050335032723E-2</v>
      </c>
      <c r="X584" s="1"/>
    </row>
    <row r="585" spans="1:24" x14ac:dyDescent="0.3">
      <c r="A585" s="8"/>
      <c r="B585">
        <f t="shared" si="129"/>
        <v>53.100000000000485</v>
      </c>
      <c r="C585">
        <f t="shared" si="130"/>
        <v>0</v>
      </c>
      <c r="D585">
        <f t="shared" si="131"/>
        <v>1693.4085944977662</v>
      </c>
      <c r="E585">
        <f t="shared" si="132"/>
        <v>-987.54519064168142</v>
      </c>
      <c r="F585">
        <f t="shared" si="133"/>
        <v>0</v>
      </c>
      <c r="G585">
        <f t="shared" si="134"/>
        <v>9776.6973873521638</v>
      </c>
      <c r="H585">
        <f t="shared" si="135"/>
        <v>16764.745085527069</v>
      </c>
      <c r="I585">
        <f t="shared" si="136"/>
        <v>19407.227766648244</v>
      </c>
      <c r="J585" s="43">
        <f t="shared" si="137"/>
        <v>1960.3260370352721</v>
      </c>
      <c r="K585">
        <f t="shared" si="138"/>
        <v>24.710049846178823</v>
      </c>
      <c r="L585">
        <f t="shared" si="139"/>
        <v>6.2399115773181885E-2</v>
      </c>
      <c r="M585" s="43">
        <f t="shared" si="140"/>
        <v>24.710286205335418</v>
      </c>
      <c r="N585" s="6">
        <f t="shared" si="141"/>
        <v>-3.2758099290751902E-6</v>
      </c>
      <c r="O585" s="4">
        <f>SUM($N$54:N585)*0.1+$O$30</f>
        <v>-1.4072373012435544E-5</v>
      </c>
      <c r="P585" s="4">
        <f>SUM($O$235:O585)</f>
        <v>2.4719632085752627E-3</v>
      </c>
      <c r="Q585" s="6">
        <f t="shared" si="142"/>
        <v>-5.6172464211309317E-6</v>
      </c>
      <c r="R585" s="4">
        <f>SUM($Q$54:Q585)*0.1+$O$8</f>
        <v>-9.8298996947275547E-5</v>
      </c>
      <c r="S585" s="4">
        <f>SUM($R$235:R585)</f>
        <v>1.1569851159932533E-2</v>
      </c>
      <c r="T585">
        <f t="shared" si="143"/>
        <v>9.9301180672948746E-5</v>
      </c>
      <c r="U585">
        <f t="shared" si="144"/>
        <v>1.1830978740896373E-2</v>
      </c>
      <c r="X585" s="1"/>
    </row>
    <row r="586" spans="1:24" x14ac:dyDescent="0.3">
      <c r="A586" s="8"/>
      <c r="B586">
        <f t="shared" si="129"/>
        <v>53.200000000000486</v>
      </c>
      <c r="C586">
        <f t="shared" si="130"/>
        <v>0</v>
      </c>
      <c r="D586">
        <f t="shared" si="131"/>
        <v>1693.4085944977662</v>
      </c>
      <c r="E586">
        <f t="shared" si="132"/>
        <v>-987.54519064168142</v>
      </c>
      <c r="F586">
        <f t="shared" si="133"/>
        <v>0</v>
      </c>
      <c r="G586">
        <f t="shared" si="134"/>
        <v>9677.9428682879952</v>
      </c>
      <c r="H586">
        <f t="shared" si="135"/>
        <v>16595.404226077288</v>
      </c>
      <c r="I586">
        <f t="shared" si="136"/>
        <v>19211.195162944714</v>
      </c>
      <c r="J586" s="43">
        <f t="shared" si="137"/>
        <v>1960.3260370352721</v>
      </c>
      <c r="K586">
        <f t="shared" si="138"/>
        <v>24.46045338308609</v>
      </c>
      <c r="L586">
        <f t="shared" si="139"/>
        <v>6.2399115773181885E-2</v>
      </c>
      <c r="M586" s="43">
        <f t="shared" si="140"/>
        <v>24.460692154047393</v>
      </c>
      <c r="N586" s="6">
        <f t="shared" si="141"/>
        <v>-3.2427209398926111E-6</v>
      </c>
      <c r="O586" s="4">
        <f>SUM($N$54:N586)*0.1+$O$30</f>
        <v>-1.4396645106424804E-5</v>
      </c>
      <c r="P586" s="4">
        <f>SUM($O$235:O586)</f>
        <v>2.457566563468838E-3</v>
      </c>
      <c r="Q586" s="6">
        <f t="shared" si="142"/>
        <v>-5.5605065582912208E-6</v>
      </c>
      <c r="R586" s="4">
        <f>SUM($Q$54:Q586)*0.1+$O$8</f>
        <v>-9.885504760310466E-5</v>
      </c>
      <c r="S586" s="4">
        <f>SUM($R$235:R586)</f>
        <v>1.1470996112329429E-2</v>
      </c>
      <c r="T586">
        <f t="shared" si="143"/>
        <v>9.989786697889217E-5</v>
      </c>
      <c r="U586">
        <f t="shared" si="144"/>
        <v>1.1731299383399816E-2</v>
      </c>
      <c r="X586" s="1"/>
    </row>
    <row r="587" spans="1:24" x14ac:dyDescent="0.3">
      <c r="A587" s="8"/>
      <c r="B587">
        <f t="shared" si="129"/>
        <v>53.300000000000487</v>
      </c>
      <c r="C587">
        <f t="shared" si="130"/>
        <v>0</v>
      </c>
      <c r="D587">
        <f t="shared" si="131"/>
        <v>1693.4085944977662</v>
      </c>
      <c r="E587">
        <f t="shared" si="132"/>
        <v>-987.54519064168142</v>
      </c>
      <c r="F587">
        <f t="shared" si="133"/>
        <v>0</v>
      </c>
      <c r="G587">
        <f t="shared" si="134"/>
        <v>9579.1883492238248</v>
      </c>
      <c r="H587">
        <f t="shared" si="135"/>
        <v>16426.063366627513</v>
      </c>
      <c r="I587">
        <f t="shared" si="136"/>
        <v>19015.162559241187</v>
      </c>
      <c r="J587" s="43">
        <f t="shared" si="137"/>
        <v>1960.3260370352721</v>
      </c>
      <c r="K587">
        <f t="shared" si="138"/>
        <v>24.210856919993361</v>
      </c>
      <c r="L587">
        <f t="shared" si="139"/>
        <v>6.2399115773181885E-2</v>
      </c>
      <c r="M587" s="43">
        <f t="shared" si="140"/>
        <v>24.211098152486564</v>
      </c>
      <c r="N587" s="6">
        <f t="shared" si="141"/>
        <v>-3.2096319507100307E-6</v>
      </c>
      <c r="O587" s="4">
        <f>SUM($N$54:N587)*0.1+$O$30</f>
        <v>-1.4717608301495809E-5</v>
      </c>
      <c r="P587" s="4">
        <f>SUM($O$235:O587)</f>
        <v>2.442848955167342E-3</v>
      </c>
      <c r="Q587" s="6">
        <f t="shared" si="142"/>
        <v>-5.5037666954515132E-6</v>
      </c>
      <c r="R587" s="4">
        <f>SUM($Q$54:Q587)*0.1+$O$8</f>
        <v>-9.940542427264981E-5</v>
      </c>
      <c r="S587" s="4">
        <f>SUM($R$235:R587)</f>
        <v>1.1371590688056779E-2</v>
      </c>
      <c r="T587">
        <f t="shared" si="143"/>
        <v>1.0048903606335257E-4</v>
      </c>
      <c r="U587">
        <f t="shared" si="144"/>
        <v>1.1631018261290017E-2</v>
      </c>
      <c r="X587" s="1"/>
    </row>
    <row r="588" spans="1:24" x14ac:dyDescent="0.3">
      <c r="A588" s="8"/>
      <c r="B588">
        <f t="shared" si="129"/>
        <v>53.400000000000489</v>
      </c>
      <c r="C588">
        <f t="shared" si="130"/>
        <v>0</v>
      </c>
      <c r="D588">
        <f t="shared" si="131"/>
        <v>1693.4085944977662</v>
      </c>
      <c r="E588">
        <f t="shared" si="132"/>
        <v>-987.54519064168142</v>
      </c>
      <c r="F588">
        <f t="shared" si="133"/>
        <v>0</v>
      </c>
      <c r="G588">
        <f t="shared" si="134"/>
        <v>9480.4338301596581</v>
      </c>
      <c r="H588">
        <f t="shared" si="135"/>
        <v>16256.722507177732</v>
      </c>
      <c r="I588">
        <f t="shared" si="136"/>
        <v>18819.129955537657</v>
      </c>
      <c r="J588" s="43">
        <f t="shared" si="137"/>
        <v>1960.3260370352721</v>
      </c>
      <c r="K588">
        <f t="shared" si="138"/>
        <v>23.961260456900632</v>
      </c>
      <c r="L588">
        <f t="shared" si="139"/>
        <v>6.2399115773181885E-2</v>
      </c>
      <c r="M588" s="43">
        <f t="shared" si="140"/>
        <v>23.961504202206875</v>
      </c>
      <c r="N588" s="6">
        <f t="shared" si="141"/>
        <v>-3.176542961527452E-6</v>
      </c>
      <c r="O588" s="4">
        <f>SUM($N$54:N588)*0.1+$O$30</f>
        <v>-1.5035262597648552E-5</v>
      </c>
      <c r="P588" s="4">
        <f>SUM($O$235:O588)</f>
        <v>2.4278136925696935E-3</v>
      </c>
      <c r="Q588" s="6">
        <f t="shared" si="142"/>
        <v>-5.4470268326118022E-6</v>
      </c>
      <c r="R588" s="4">
        <f>SUM($Q$54:Q588)*0.1+$O$8</f>
        <v>-9.9950126955910998E-5</v>
      </c>
      <c r="S588" s="4">
        <f>SUM($R$235:R588)</f>
        <v>1.1271640561100868E-2</v>
      </c>
      <c r="T588">
        <f t="shared" si="143"/>
        <v>1.0107466052321412E-4</v>
      </c>
      <c r="U588">
        <f t="shared" si="144"/>
        <v>1.1530141380940792E-2</v>
      </c>
      <c r="X588" s="1"/>
    </row>
    <row r="589" spans="1:24" x14ac:dyDescent="0.3">
      <c r="A589" s="8"/>
      <c r="B589">
        <f t="shared" si="129"/>
        <v>53.50000000000049</v>
      </c>
      <c r="C589">
        <f t="shared" si="130"/>
        <v>0</v>
      </c>
      <c r="D589">
        <f t="shared" si="131"/>
        <v>1693.4085944977662</v>
      </c>
      <c r="E589">
        <f t="shared" si="132"/>
        <v>-987.54519064168142</v>
      </c>
      <c r="F589">
        <f t="shared" si="133"/>
        <v>0</v>
      </c>
      <c r="G589">
        <f t="shared" si="134"/>
        <v>9381.6793110954877</v>
      </c>
      <c r="H589">
        <f t="shared" si="135"/>
        <v>16087.381647727951</v>
      </c>
      <c r="I589">
        <f t="shared" si="136"/>
        <v>18623.097351834123</v>
      </c>
      <c r="J589" s="43">
        <f t="shared" si="137"/>
        <v>1960.3260370352721</v>
      </c>
      <c r="K589">
        <f t="shared" si="138"/>
        <v>23.711663993807896</v>
      </c>
      <c r="L589">
        <f t="shared" si="139"/>
        <v>6.2399115773181885E-2</v>
      </c>
      <c r="M589" s="43">
        <f t="shared" si="140"/>
        <v>23.711910304827693</v>
      </c>
      <c r="N589" s="6">
        <f t="shared" si="141"/>
        <v>-3.143453972344872E-6</v>
      </c>
      <c r="O589" s="4">
        <f>SUM($N$54:N589)*0.1+$O$30</f>
        <v>-1.5349607994883042E-5</v>
      </c>
      <c r="P589" s="4">
        <f>SUM($O$235:O589)</f>
        <v>2.4124640845748103E-3</v>
      </c>
      <c r="Q589" s="6">
        <f t="shared" si="142"/>
        <v>-5.3902869697720912E-6</v>
      </c>
      <c r="R589" s="4">
        <f>SUM($Q$54:Q589)*0.1+$O$8</f>
        <v>-1.0048915565288822E-4</v>
      </c>
      <c r="S589" s="4">
        <f>SUM($R$235:R589)</f>
        <v>1.117115140544798E-2</v>
      </c>
      <c r="T589">
        <f t="shared" si="143"/>
        <v>1.0165471395575797E-4</v>
      </c>
      <c r="U589">
        <f t="shared" si="144"/>
        <v>1.1428674756191365E-2</v>
      </c>
      <c r="X589" s="1"/>
    </row>
    <row r="590" spans="1:24" x14ac:dyDescent="0.3">
      <c r="A590" s="8"/>
      <c r="B590">
        <f t="shared" si="129"/>
        <v>53.600000000000492</v>
      </c>
      <c r="C590">
        <f t="shared" si="130"/>
        <v>0</v>
      </c>
      <c r="D590">
        <f t="shared" si="131"/>
        <v>1693.4085944977662</v>
      </c>
      <c r="E590">
        <f t="shared" si="132"/>
        <v>-987.54519064168142</v>
      </c>
      <c r="F590">
        <f t="shared" si="133"/>
        <v>0</v>
      </c>
      <c r="G590">
        <f t="shared" si="134"/>
        <v>9282.9247920313173</v>
      </c>
      <c r="H590">
        <f t="shared" si="135"/>
        <v>15918.040788278173</v>
      </c>
      <c r="I590">
        <f t="shared" si="136"/>
        <v>18427.064748130597</v>
      </c>
      <c r="J590" s="43">
        <f t="shared" si="137"/>
        <v>1960.3260370352721</v>
      </c>
      <c r="K590">
        <f t="shared" si="138"/>
        <v>23.462067530715167</v>
      </c>
      <c r="L590">
        <f t="shared" si="139"/>
        <v>6.2399115773181885E-2</v>
      </c>
      <c r="M590" s="43">
        <f t="shared" si="140"/>
        <v>23.462316462037307</v>
      </c>
      <c r="N590" s="6">
        <f t="shared" si="141"/>
        <v>-3.110364983162292E-6</v>
      </c>
      <c r="O590" s="4">
        <f>SUM($N$54:N590)*0.1+$O$30</f>
        <v>-1.566064449319927E-5</v>
      </c>
      <c r="P590" s="4">
        <f>SUM($O$235:O590)</f>
        <v>2.3968034400816112E-3</v>
      </c>
      <c r="Q590" s="6">
        <f t="shared" si="142"/>
        <v>-5.3335471069323819E-6</v>
      </c>
      <c r="R590" s="4">
        <f>SUM($Q$54:Q590)*0.1+$O$8</f>
        <v>-1.0102251036358143E-4</v>
      </c>
      <c r="S590" s="4">
        <f>SUM($R$235:R590)</f>
        <v>1.1070128895084397E-2</v>
      </c>
      <c r="T590">
        <f t="shared" si="143"/>
        <v>1.0222917091565542E-4</v>
      </c>
      <c r="U590">
        <f t="shared" si="144"/>
        <v>1.1326624408188414E-2</v>
      </c>
      <c r="X590" s="1"/>
    </row>
    <row r="591" spans="1:24" x14ac:dyDescent="0.3">
      <c r="A591" s="8"/>
      <c r="B591">
        <f t="shared" si="129"/>
        <v>53.700000000000493</v>
      </c>
      <c r="C591">
        <f t="shared" si="130"/>
        <v>0</v>
      </c>
      <c r="D591">
        <f t="shared" si="131"/>
        <v>1693.4085944977662</v>
      </c>
      <c r="E591">
        <f t="shared" si="132"/>
        <v>-987.54519064168142</v>
      </c>
      <c r="F591">
        <f t="shared" si="133"/>
        <v>0</v>
      </c>
      <c r="G591">
        <f t="shared" si="134"/>
        <v>9184.170272967147</v>
      </c>
      <c r="H591">
        <f t="shared" si="135"/>
        <v>15748.699928828391</v>
      </c>
      <c r="I591">
        <f t="shared" si="136"/>
        <v>18231.032144427063</v>
      </c>
      <c r="J591" s="43">
        <f t="shared" si="137"/>
        <v>1960.3260370352721</v>
      </c>
      <c r="K591">
        <f t="shared" si="138"/>
        <v>23.212471067622431</v>
      </c>
      <c r="L591">
        <f t="shared" si="139"/>
        <v>6.2399115773181885E-2</v>
      </c>
      <c r="M591" s="43">
        <f t="shared" si="140"/>
        <v>23.212722675596595</v>
      </c>
      <c r="N591" s="6">
        <f t="shared" si="141"/>
        <v>-3.077275993979712E-6</v>
      </c>
      <c r="O591" s="4">
        <f>SUM($N$54:N591)*0.1+$O$30</f>
        <v>-1.596837209259724E-5</v>
      </c>
      <c r="P591" s="4">
        <f>SUM($O$235:O591)</f>
        <v>2.3808350679890141E-3</v>
      </c>
      <c r="Q591" s="6">
        <f t="shared" si="142"/>
        <v>-5.276807244092671E-6</v>
      </c>
      <c r="R591" s="4">
        <f>SUM($Q$54:Q591)*0.1+$O$8</f>
        <v>-1.0155019108799073E-4</v>
      </c>
      <c r="S591" s="4">
        <f>SUM($R$235:R591)</f>
        <v>1.0968578703996406E-2</v>
      </c>
      <c r="T591">
        <f t="shared" si="143"/>
        <v>1.0279800687413676E-4</v>
      </c>
      <c r="U591">
        <f t="shared" si="144"/>
        <v>1.1223996365231491E-2</v>
      </c>
      <c r="X591" s="1"/>
    </row>
    <row r="592" spans="1:24" x14ac:dyDescent="0.3">
      <c r="A592" s="8"/>
      <c r="B592">
        <f t="shared" si="129"/>
        <v>53.800000000000495</v>
      </c>
      <c r="C592">
        <f t="shared" si="130"/>
        <v>0</v>
      </c>
      <c r="D592">
        <f t="shared" si="131"/>
        <v>1693.4085944977662</v>
      </c>
      <c r="E592">
        <f t="shared" si="132"/>
        <v>-987.54519064168142</v>
      </c>
      <c r="F592">
        <f t="shared" si="133"/>
        <v>0</v>
      </c>
      <c r="G592">
        <f t="shared" si="134"/>
        <v>9085.4157539029784</v>
      </c>
      <c r="H592">
        <f t="shared" si="135"/>
        <v>15579.35906937861</v>
      </c>
      <c r="I592">
        <f t="shared" si="136"/>
        <v>18034.999540723529</v>
      </c>
      <c r="J592" s="43">
        <f t="shared" si="137"/>
        <v>1960.3260370352721</v>
      </c>
      <c r="K592">
        <f t="shared" si="138"/>
        <v>22.962874604529699</v>
      </c>
      <c r="L592">
        <f t="shared" si="139"/>
        <v>6.2399115773181885E-2</v>
      </c>
      <c r="M592" s="43">
        <f t="shared" si="140"/>
        <v>22.963128947343016</v>
      </c>
      <c r="N592" s="6">
        <f t="shared" si="141"/>
        <v>-3.0441870047971324E-6</v>
      </c>
      <c r="O592" s="4">
        <f>SUM($N$54:N592)*0.1+$O$30</f>
        <v>-1.6272790793076952E-5</v>
      </c>
      <c r="P592" s="4">
        <f>SUM($O$235:O592)</f>
        <v>2.3645622771959374E-3</v>
      </c>
      <c r="Q592" s="6">
        <f t="shared" si="142"/>
        <v>-5.22006738125296E-6</v>
      </c>
      <c r="R592" s="4">
        <f>SUM($Q$54:Q592)*0.1+$O$8</f>
        <v>-1.0207219782611601E-4</v>
      </c>
      <c r="S592" s="4">
        <f>SUM($R$235:R592)</f>
        <v>1.0866506506170289E-2</v>
      </c>
      <c r="T592">
        <f t="shared" si="143"/>
        <v>1.0336119818021177E-4</v>
      </c>
      <c r="U592">
        <f t="shared" si="144"/>
        <v>1.112079666262176E-2</v>
      </c>
      <c r="X592" s="1"/>
    </row>
    <row r="593" spans="1:24" x14ac:dyDescent="0.3">
      <c r="A593" s="8"/>
      <c r="B593">
        <f t="shared" si="129"/>
        <v>53.900000000000496</v>
      </c>
      <c r="C593">
        <f t="shared" si="130"/>
        <v>0</v>
      </c>
      <c r="D593">
        <f t="shared" si="131"/>
        <v>1693.4085944977662</v>
      </c>
      <c r="E593">
        <f t="shared" si="132"/>
        <v>-987.54519064168142</v>
      </c>
      <c r="F593">
        <f t="shared" si="133"/>
        <v>0</v>
      </c>
      <c r="G593">
        <f t="shared" si="134"/>
        <v>8986.661234838808</v>
      </c>
      <c r="H593">
        <f t="shared" si="135"/>
        <v>15410.018209928836</v>
      </c>
      <c r="I593">
        <f t="shared" si="136"/>
        <v>17838.966937020006</v>
      </c>
      <c r="J593" s="43">
        <f t="shared" si="137"/>
        <v>1960.3260370352721</v>
      </c>
      <c r="K593">
        <f t="shared" si="138"/>
        <v>22.713278141436973</v>
      </c>
      <c r="L593">
        <f t="shared" si="139"/>
        <v>6.2399115773181885E-2</v>
      </c>
      <c r="M593" s="43">
        <f t="shared" si="140"/>
        <v>22.713535279194794</v>
      </c>
      <c r="N593" s="6">
        <f t="shared" si="141"/>
        <v>-3.0110980156145524E-6</v>
      </c>
      <c r="O593" s="4">
        <f>SUM($N$54:N593)*0.1+$O$30</f>
        <v>-1.6573900594638407E-5</v>
      </c>
      <c r="P593" s="4">
        <f>SUM($O$235:O593)</f>
        <v>2.3479883766012988E-3</v>
      </c>
      <c r="Q593" s="6">
        <f t="shared" si="142"/>
        <v>-5.1633275184132524E-6</v>
      </c>
      <c r="R593" s="4">
        <f>SUM($Q$54:Q593)*0.1+$O$8</f>
        <v>-1.0258853057795733E-4</v>
      </c>
      <c r="S593" s="4">
        <f>SUM($R$235:R593)</f>
        <v>1.0763917975592332E-2</v>
      </c>
      <c r="T593">
        <f t="shared" si="143"/>
        <v>1.0391872202382707E-4</v>
      </c>
      <c r="U593">
        <f t="shared" si="144"/>
        <v>1.1017031342513941E-2</v>
      </c>
      <c r="X593" s="1"/>
    </row>
    <row r="594" spans="1:24" x14ac:dyDescent="0.3">
      <c r="A594" s="8"/>
      <c r="B594">
        <f t="shared" si="129"/>
        <v>54.000000000000497</v>
      </c>
      <c r="C594">
        <f t="shared" si="130"/>
        <v>0</v>
      </c>
      <c r="D594">
        <f t="shared" si="131"/>
        <v>1693.4085944977662</v>
      </c>
      <c r="E594">
        <f t="shared" si="132"/>
        <v>-987.54519064168142</v>
      </c>
      <c r="F594">
        <f t="shared" si="133"/>
        <v>0</v>
      </c>
      <c r="G594">
        <f t="shared" si="134"/>
        <v>8887.9067157746376</v>
      </c>
      <c r="H594">
        <f t="shared" si="135"/>
        <v>15240.677350479054</v>
      </c>
      <c r="I594">
        <f t="shared" si="136"/>
        <v>17642.934333316472</v>
      </c>
      <c r="J594" s="43">
        <f t="shared" si="137"/>
        <v>1960.3260370352721</v>
      </c>
      <c r="K594">
        <f t="shared" si="138"/>
        <v>22.463681678344237</v>
      </c>
      <c r="L594">
        <f t="shared" si="139"/>
        <v>6.2399115773181885E-2</v>
      </c>
      <c r="M594" s="43">
        <f t="shared" si="140"/>
        <v>22.463941673155368</v>
      </c>
      <c r="N594" s="6">
        <f t="shared" si="141"/>
        <v>-2.9780090264319724E-6</v>
      </c>
      <c r="O594" s="4">
        <f>SUM($N$54:N594)*0.1+$O$30</f>
        <v>-1.6871701497281604E-5</v>
      </c>
      <c r="P594" s="4">
        <f>SUM($O$235:O594)</f>
        <v>2.3311166751040172E-3</v>
      </c>
      <c r="Q594" s="6">
        <f t="shared" si="142"/>
        <v>-5.1065876555735414E-6</v>
      </c>
      <c r="R594" s="4">
        <f>SUM($Q$54:Q594)*0.1+$O$8</f>
        <v>-1.0309918934351469E-4</v>
      </c>
      <c r="S594" s="4">
        <f>SUM($R$235:R594)</f>
        <v>1.0660818786248817E-2</v>
      </c>
      <c r="T594">
        <f t="shared" si="143"/>
        <v>1.0447055640085041E-4</v>
      </c>
      <c r="U594">
        <f t="shared" si="144"/>
        <v>1.0912706453771388E-2</v>
      </c>
      <c r="X594" s="1"/>
    </row>
    <row r="595" spans="1:24" x14ac:dyDescent="0.3">
      <c r="A595" s="8"/>
      <c r="B595">
        <f t="shared" si="129"/>
        <v>54.100000000000499</v>
      </c>
      <c r="C595">
        <f t="shared" si="130"/>
        <v>0</v>
      </c>
      <c r="D595">
        <f t="shared" si="131"/>
        <v>1693.4085944977662</v>
      </c>
      <c r="E595">
        <f t="shared" si="132"/>
        <v>-987.54519064168142</v>
      </c>
      <c r="F595">
        <f t="shared" si="133"/>
        <v>0</v>
      </c>
      <c r="G595">
        <f t="shared" si="134"/>
        <v>8789.1521967104709</v>
      </c>
      <c r="H595">
        <f t="shared" si="135"/>
        <v>15071.336491029277</v>
      </c>
      <c r="I595">
        <f t="shared" si="136"/>
        <v>17446.901729612946</v>
      </c>
      <c r="J595" s="43">
        <f t="shared" si="137"/>
        <v>1960.3260370352721</v>
      </c>
      <c r="K595">
        <f t="shared" si="138"/>
        <v>22.214085215251512</v>
      </c>
      <c r="L595">
        <f t="shared" si="139"/>
        <v>6.2399115773181885E-2</v>
      </c>
      <c r="M595" s="43">
        <f t="shared" si="140"/>
        <v>22.214348131318271</v>
      </c>
      <c r="N595" s="6">
        <f t="shared" si="141"/>
        <v>-2.9449200372493933E-6</v>
      </c>
      <c r="O595" s="4">
        <f>SUM($N$54:N595)*0.1+$O$30</f>
        <v>-1.7166193501006543E-5</v>
      </c>
      <c r="P595" s="4">
        <f>SUM($O$235:O595)</f>
        <v>2.3139504816030109E-3</v>
      </c>
      <c r="Q595" s="6">
        <f t="shared" si="142"/>
        <v>-5.0498477927338313E-6</v>
      </c>
      <c r="R595" s="4">
        <f>SUM($Q$54:Q595)*0.1+$O$8</f>
        <v>-1.0360417412278808E-4</v>
      </c>
      <c r="S595" s="4">
        <f>SUM($R$235:R595)</f>
        <v>1.0557214612126029E-2</v>
      </c>
      <c r="T595">
        <f t="shared" si="143"/>
        <v>1.0501668007978062E-4</v>
      </c>
      <c r="U595">
        <f t="shared" si="144"/>
        <v>1.0807828051824203E-2</v>
      </c>
      <c r="X595" s="1"/>
    </row>
    <row r="596" spans="1:24" x14ac:dyDescent="0.3">
      <c r="A596" s="8"/>
      <c r="B596">
        <f t="shared" si="129"/>
        <v>54.2000000000005</v>
      </c>
      <c r="C596">
        <f t="shared" si="130"/>
        <v>0</v>
      </c>
      <c r="D596">
        <f t="shared" si="131"/>
        <v>1693.4085944977662</v>
      </c>
      <c r="E596">
        <f t="shared" si="132"/>
        <v>-987.54519064168142</v>
      </c>
      <c r="F596">
        <f t="shared" si="133"/>
        <v>0</v>
      </c>
      <c r="G596">
        <f t="shared" si="134"/>
        <v>8690.3976776462987</v>
      </c>
      <c r="H596">
        <f t="shared" si="135"/>
        <v>14901.995631579503</v>
      </c>
      <c r="I596">
        <f t="shared" si="136"/>
        <v>17250.869125909419</v>
      </c>
      <c r="J596" s="43">
        <f t="shared" si="137"/>
        <v>1960.3260370352721</v>
      </c>
      <c r="K596">
        <f t="shared" si="138"/>
        <v>21.964488752158786</v>
      </c>
      <c r="L596">
        <f t="shared" si="139"/>
        <v>6.2399115773181885E-2</v>
      </c>
      <c r="M596" s="43">
        <f t="shared" si="140"/>
        <v>21.964754655872156</v>
      </c>
      <c r="N596" s="6">
        <f t="shared" si="141"/>
        <v>-2.9118310480668129E-6</v>
      </c>
      <c r="O596" s="4">
        <f>SUM($N$54:N596)*0.1+$O$30</f>
        <v>-1.7457376605813225E-5</v>
      </c>
      <c r="P596" s="4">
        <f>SUM($O$235:O596)</f>
        <v>2.2964931049971977E-3</v>
      </c>
      <c r="Q596" s="6">
        <f t="shared" si="142"/>
        <v>-4.9931079298941237E-6</v>
      </c>
      <c r="R596" s="4">
        <f>SUM($Q$54:Q596)*0.1+$O$8</f>
        <v>-1.0410348491577751E-4</v>
      </c>
      <c r="S596" s="4">
        <f>SUM($R$235:R596)</f>
        <v>1.0453111127210252E-2</v>
      </c>
      <c r="T596">
        <f t="shared" si="143"/>
        <v>1.0555707257008745E-4</v>
      </c>
      <c r="U596">
        <f t="shared" si="144"/>
        <v>1.0702402198530312E-2</v>
      </c>
      <c r="X596" s="1"/>
    </row>
    <row r="597" spans="1:24" x14ac:dyDescent="0.3">
      <c r="A597" s="8"/>
      <c r="B597">
        <f t="shared" si="129"/>
        <v>54.300000000000502</v>
      </c>
      <c r="C597">
        <f t="shared" si="130"/>
        <v>0</v>
      </c>
      <c r="D597">
        <f t="shared" si="131"/>
        <v>1693.4085944977662</v>
      </c>
      <c r="E597">
        <f t="shared" si="132"/>
        <v>-987.54519064168142</v>
      </c>
      <c r="F597">
        <f t="shared" si="133"/>
        <v>0</v>
      </c>
      <c r="G597">
        <f t="shared" si="134"/>
        <v>8591.6431585821301</v>
      </c>
      <c r="H597">
        <f t="shared" si="135"/>
        <v>14732.654772129721</v>
      </c>
      <c r="I597">
        <f t="shared" si="136"/>
        <v>17054.836522205886</v>
      </c>
      <c r="J597" s="43">
        <f t="shared" si="137"/>
        <v>1960.3260370352721</v>
      </c>
      <c r="K597">
        <f t="shared" si="138"/>
        <v>21.71489228906605</v>
      </c>
      <c r="L597">
        <f t="shared" si="139"/>
        <v>6.2399115773181885E-2</v>
      </c>
      <c r="M597" s="43">
        <f t="shared" si="140"/>
        <v>21.715161249106302</v>
      </c>
      <c r="N597" s="6">
        <f t="shared" si="141"/>
        <v>-2.8787420588842333E-6</v>
      </c>
      <c r="O597" s="4">
        <f>SUM($N$54:N597)*0.1+$O$30</f>
        <v>-1.7745250811701649E-5</v>
      </c>
      <c r="P597" s="4">
        <f>SUM($O$235:O597)</f>
        <v>2.278747854185496E-3</v>
      </c>
      <c r="Q597" s="6">
        <f t="shared" si="142"/>
        <v>-4.9363680670544127E-6</v>
      </c>
      <c r="R597" s="4">
        <f>SUM($Q$54:Q597)*0.1+$O$8</f>
        <v>-1.0459712172248298E-4</v>
      </c>
      <c r="S597" s="4">
        <f>SUM($R$235:R597)</f>
        <v>1.034851400548777E-2</v>
      </c>
      <c r="T597">
        <f t="shared" si="143"/>
        <v>1.0609171409209165E-4</v>
      </c>
      <c r="U597">
        <f t="shared" si="144"/>
        <v>1.0596434962039427E-2</v>
      </c>
      <c r="X597" s="1"/>
    </row>
    <row r="598" spans="1:24" x14ac:dyDescent="0.3">
      <c r="A598" s="8"/>
      <c r="B598">
        <f t="shared" si="129"/>
        <v>54.400000000000503</v>
      </c>
      <c r="C598">
        <f t="shared" si="130"/>
        <v>0</v>
      </c>
      <c r="D598">
        <f t="shared" si="131"/>
        <v>1693.4085944977662</v>
      </c>
      <c r="E598">
        <f t="shared" si="132"/>
        <v>-987.54519064168142</v>
      </c>
      <c r="F598">
        <f t="shared" si="133"/>
        <v>0</v>
      </c>
      <c r="G598">
        <f t="shared" si="134"/>
        <v>8492.8886395179597</v>
      </c>
      <c r="H598">
        <f t="shared" si="135"/>
        <v>14563.313912679947</v>
      </c>
      <c r="I598">
        <f t="shared" si="136"/>
        <v>16858.803918502359</v>
      </c>
      <c r="J598" s="43">
        <f t="shared" si="137"/>
        <v>1960.3260370352721</v>
      </c>
      <c r="K598">
        <f t="shared" si="138"/>
        <v>21.465295825973321</v>
      </c>
      <c r="L598">
        <f t="shared" si="139"/>
        <v>6.2399115773181885E-2</v>
      </c>
      <c r="M598" s="43">
        <f t="shared" si="140"/>
        <v>21.465567913416489</v>
      </c>
      <c r="N598" s="6">
        <f t="shared" si="141"/>
        <v>-2.8456530697016533E-6</v>
      </c>
      <c r="O598" s="4">
        <f>SUM($N$54:N598)*0.1+$O$30</f>
        <v>-1.8029816118671815E-5</v>
      </c>
      <c r="P598" s="4">
        <f>SUM($O$235:O598)</f>
        <v>2.2607180380668241E-3</v>
      </c>
      <c r="Q598" s="6">
        <f t="shared" si="142"/>
        <v>-4.8796282042147043E-6</v>
      </c>
      <c r="R598" s="4">
        <f>SUM($Q$54:Q598)*0.1+$O$8</f>
        <v>-1.0508508454290443E-4</v>
      </c>
      <c r="S598" s="4">
        <f>SUM($R$235:R598)</f>
        <v>1.0243428920944864E-2</v>
      </c>
      <c r="T598">
        <f t="shared" si="143"/>
        <v>1.0662058554830061E-4</v>
      </c>
      <c r="U598">
        <f t="shared" si="144"/>
        <v>1.0489932416659813E-2</v>
      </c>
      <c r="X598" s="1"/>
    </row>
    <row r="599" spans="1:24" x14ac:dyDescent="0.3">
      <c r="A599" s="8"/>
      <c r="B599">
        <f t="shared" si="129"/>
        <v>54.500000000000504</v>
      </c>
      <c r="C599">
        <f t="shared" si="130"/>
        <v>0</v>
      </c>
      <c r="D599">
        <f t="shared" si="131"/>
        <v>1693.4085944977662</v>
      </c>
      <c r="E599">
        <f t="shared" si="132"/>
        <v>-987.54519064168142</v>
      </c>
      <c r="F599">
        <f t="shared" si="133"/>
        <v>0</v>
      </c>
      <c r="G599">
        <f t="shared" si="134"/>
        <v>8394.1341204537912</v>
      </c>
      <c r="H599">
        <f t="shared" si="135"/>
        <v>14393.973053230158</v>
      </c>
      <c r="I599">
        <f t="shared" si="136"/>
        <v>16662.771314798822</v>
      </c>
      <c r="J599" s="43">
        <f t="shared" si="137"/>
        <v>1960.3260370352721</v>
      </c>
      <c r="K599">
        <f t="shared" si="138"/>
        <v>21.215699362880581</v>
      </c>
      <c r="L599">
        <f t="shared" si="139"/>
        <v>6.2399115773181885E-2</v>
      </c>
      <c r="M599" s="43">
        <f t="shared" si="140"/>
        <v>21.2159746513112</v>
      </c>
      <c r="N599" s="6">
        <f t="shared" si="141"/>
        <v>-2.8125640805190738E-6</v>
      </c>
      <c r="O599" s="4">
        <f>SUM($N$54:N599)*0.1+$O$30</f>
        <v>-1.8311072526723723E-5</v>
      </c>
      <c r="P599" s="4">
        <f>SUM($O$235:O599)</f>
        <v>2.2424069655401003E-3</v>
      </c>
      <c r="Q599" s="6">
        <f t="shared" si="142"/>
        <v>-4.8228883413749908E-6</v>
      </c>
      <c r="R599" s="4">
        <f>SUM($Q$54:Q599)*0.1+$O$8</f>
        <v>-1.0556737337704192E-4</v>
      </c>
      <c r="S599" s="4">
        <f>SUM($R$235:R599)</f>
        <v>1.0137861547567822E-2</v>
      </c>
      <c r="T599">
        <f t="shared" si="143"/>
        <v>1.0714366849612121E-4</v>
      </c>
      <c r="U599">
        <f t="shared" si="144"/>
        <v>1.0382900642727783E-2</v>
      </c>
      <c r="X599" s="1"/>
    </row>
    <row r="600" spans="1:24" x14ac:dyDescent="0.3">
      <c r="A600" s="8"/>
      <c r="B600">
        <f t="shared" si="129"/>
        <v>54.600000000000506</v>
      </c>
      <c r="C600">
        <f t="shared" si="130"/>
        <v>0</v>
      </c>
      <c r="D600">
        <f t="shared" si="131"/>
        <v>1693.4085944977662</v>
      </c>
      <c r="E600">
        <f t="shared" si="132"/>
        <v>-987.54519064168142</v>
      </c>
      <c r="F600">
        <f t="shared" si="133"/>
        <v>0</v>
      </c>
      <c r="G600">
        <f t="shared" si="134"/>
        <v>8295.3796013896208</v>
      </c>
      <c r="H600">
        <f t="shared" si="135"/>
        <v>14224.63219378038</v>
      </c>
      <c r="I600">
        <f t="shared" si="136"/>
        <v>16466.738711095291</v>
      </c>
      <c r="J600" s="43">
        <f t="shared" si="137"/>
        <v>1960.3260370352721</v>
      </c>
      <c r="K600">
        <f t="shared" si="138"/>
        <v>20.966102899787849</v>
      </c>
      <c r="L600">
        <f t="shared" si="139"/>
        <v>6.2399115773181885E-2</v>
      </c>
      <c r="M600" s="43">
        <f t="shared" si="140"/>
        <v>20.966381465418401</v>
      </c>
      <c r="N600" s="6">
        <f t="shared" si="141"/>
        <v>-2.7794750913364938E-6</v>
      </c>
      <c r="O600" s="4">
        <f>SUM($N$54:N600)*0.1+$O$30</f>
        <v>-1.8589020035857374E-5</v>
      </c>
      <c r="P600" s="4">
        <f>SUM($O$235:O600)</f>
        <v>2.2238179455042429E-3</v>
      </c>
      <c r="Q600" s="6">
        <f t="shared" si="142"/>
        <v>-4.7661484785352815E-6</v>
      </c>
      <c r="R600" s="4">
        <f>SUM($Q$54:Q600)*0.1+$O$8</f>
        <v>-1.0604398822489544E-4</v>
      </c>
      <c r="S600" s="4">
        <f>SUM($R$235:R600)</f>
        <v>1.0031817559342926E-2</v>
      </c>
      <c r="T600">
        <f t="shared" si="143"/>
        <v>1.0766094512187449E-4</v>
      </c>
      <c r="U600">
        <f t="shared" si="144"/>
        <v>1.0275345726479852E-2</v>
      </c>
      <c r="X600" s="1"/>
    </row>
    <row r="601" spans="1:24" x14ac:dyDescent="0.3">
      <c r="A601" s="8"/>
      <c r="B601">
        <f t="shared" si="129"/>
        <v>54.700000000000507</v>
      </c>
      <c r="C601">
        <f t="shared" si="130"/>
        <v>0</v>
      </c>
      <c r="D601">
        <f t="shared" si="131"/>
        <v>1693.4085944977662</v>
      </c>
      <c r="E601">
        <f t="shared" si="132"/>
        <v>-987.54519064168142</v>
      </c>
      <c r="F601">
        <f t="shared" si="133"/>
        <v>0</v>
      </c>
      <c r="G601">
        <f t="shared" si="134"/>
        <v>8196.6250823254522</v>
      </c>
      <c r="H601">
        <f t="shared" si="135"/>
        <v>14055.291334330599</v>
      </c>
      <c r="I601">
        <f t="shared" si="136"/>
        <v>16270.706107391761</v>
      </c>
      <c r="J601" s="43">
        <f t="shared" si="137"/>
        <v>1960.3260370352721</v>
      </c>
      <c r="K601">
        <f t="shared" si="138"/>
        <v>20.71650643669512</v>
      </c>
      <c r="L601">
        <f t="shared" si="139"/>
        <v>6.2399115773181885E-2</v>
      </c>
      <c r="M601" s="43">
        <f t="shared" si="140"/>
        <v>20.716788358492686</v>
      </c>
      <c r="N601" s="6">
        <f t="shared" si="141"/>
        <v>-2.7463861021539142E-6</v>
      </c>
      <c r="O601" s="4">
        <f>SUM($N$54:N601)*0.1+$O$30</f>
        <v>-1.8863658646072763E-5</v>
      </c>
      <c r="P601" s="4">
        <f>SUM($O$235:O601)</f>
        <v>2.2049542868581703E-3</v>
      </c>
      <c r="Q601" s="6">
        <f t="shared" si="142"/>
        <v>-4.7094086156955705E-6</v>
      </c>
      <c r="R601" s="4">
        <f>SUM($Q$54:Q601)*0.1+$O$8</f>
        <v>-1.0651492908646501E-4</v>
      </c>
      <c r="S601" s="4">
        <f>SUM($R$235:R601)</f>
        <v>9.925302630256462E-3</v>
      </c>
      <c r="T601">
        <f t="shared" si="143"/>
        <v>1.081723982160432E-4</v>
      </c>
      <c r="U601">
        <f t="shared" si="144"/>
        <v>1.016727375992749E-2</v>
      </c>
      <c r="X601" s="1"/>
    </row>
    <row r="602" spans="1:24" x14ac:dyDescent="0.3">
      <c r="A602" s="8"/>
      <c r="B602">
        <f t="shared" si="129"/>
        <v>54.800000000000509</v>
      </c>
      <c r="C602">
        <f t="shared" si="130"/>
        <v>0</v>
      </c>
      <c r="D602">
        <f t="shared" si="131"/>
        <v>1693.4085944977662</v>
      </c>
      <c r="E602">
        <f t="shared" si="132"/>
        <v>-987.54519064168142</v>
      </c>
      <c r="F602">
        <f t="shared" si="133"/>
        <v>0</v>
      </c>
      <c r="G602">
        <f t="shared" si="134"/>
        <v>8097.8705632612819</v>
      </c>
      <c r="H602">
        <f t="shared" si="135"/>
        <v>13885.950474880825</v>
      </c>
      <c r="I602">
        <f t="shared" si="136"/>
        <v>16074.673503688235</v>
      </c>
      <c r="J602" s="43">
        <f t="shared" si="137"/>
        <v>1960.3260370352721</v>
      </c>
      <c r="K602">
        <f t="shared" si="138"/>
        <v>20.466909973602391</v>
      </c>
      <c r="L602">
        <f t="shared" si="139"/>
        <v>6.2399115773181885E-2</v>
      </c>
      <c r="M602" s="43">
        <f t="shared" si="140"/>
        <v>20.467195333423014</v>
      </c>
      <c r="N602" s="6">
        <f t="shared" si="141"/>
        <v>-2.7132971129713342E-6</v>
      </c>
      <c r="O602" s="4">
        <f>SUM($N$54:N602)*0.1+$O$30</f>
        <v>-1.9134988357369898E-5</v>
      </c>
      <c r="P602" s="4">
        <f>SUM($O$235:O602)</f>
        <v>2.1858192985008003E-3</v>
      </c>
      <c r="Q602" s="6">
        <f t="shared" si="142"/>
        <v>-4.6526687528558621E-6</v>
      </c>
      <c r="R602" s="4">
        <f>SUM($Q$54:Q602)*0.1+$O$8</f>
        <v>-1.0698019596175061E-4</v>
      </c>
      <c r="S602" s="4">
        <f>SUM($R$235:R602)</f>
        <v>9.8183224342947122E-3</v>
      </c>
      <c r="T602">
        <f t="shared" si="143"/>
        <v>1.0867801114968585E-4</v>
      </c>
      <c r="U602">
        <f t="shared" si="144"/>
        <v>1.0058690840734363E-2</v>
      </c>
      <c r="X602" s="1"/>
    </row>
    <row r="603" spans="1:24" x14ac:dyDescent="0.3">
      <c r="A603" s="8"/>
      <c r="B603">
        <f t="shared" si="129"/>
        <v>54.90000000000051</v>
      </c>
      <c r="C603">
        <f t="shared" si="130"/>
        <v>0</v>
      </c>
      <c r="D603">
        <f t="shared" si="131"/>
        <v>1693.4085944977662</v>
      </c>
      <c r="E603">
        <f t="shared" si="132"/>
        <v>-987.54519064168142</v>
      </c>
      <c r="F603">
        <f t="shared" si="133"/>
        <v>0</v>
      </c>
      <c r="G603">
        <f t="shared" si="134"/>
        <v>7999.1160441971133</v>
      </c>
      <c r="H603">
        <f t="shared" si="135"/>
        <v>13716.609615431043</v>
      </c>
      <c r="I603">
        <f t="shared" si="136"/>
        <v>15878.640899984704</v>
      </c>
      <c r="J603" s="43">
        <f t="shared" si="137"/>
        <v>1960.3260370352721</v>
      </c>
      <c r="K603">
        <f t="shared" si="138"/>
        <v>20.217313510509662</v>
      </c>
      <c r="L603">
        <f t="shared" si="139"/>
        <v>6.2399115773181885E-2</v>
      </c>
      <c r="M603" s="43">
        <f t="shared" si="140"/>
        <v>20.217602393241002</v>
      </c>
      <c r="N603" s="6">
        <f t="shared" si="141"/>
        <v>-2.6802081237887547E-6</v>
      </c>
      <c r="O603" s="4">
        <f>SUM($N$54:N603)*0.1+$O$30</f>
        <v>-1.9403009169748772E-5</v>
      </c>
      <c r="P603" s="4">
        <f>SUM($O$235:O603)</f>
        <v>2.1664162893310517E-3</v>
      </c>
      <c r="Q603" s="6">
        <f t="shared" si="142"/>
        <v>-4.595928890016152E-6</v>
      </c>
      <c r="R603" s="4">
        <f>SUM($Q$54:Q603)*0.1+$O$8</f>
        <v>-1.0743978885075219E-4</v>
      </c>
      <c r="S603" s="4">
        <f>SUM($R$235:R603)</f>
        <v>9.7108826454439592E-3</v>
      </c>
      <c r="T603">
        <f t="shared" si="143"/>
        <v>1.0917776785195588E-4</v>
      </c>
      <c r="U603">
        <f t="shared" si="144"/>
        <v>9.9496030720960717E-3</v>
      </c>
      <c r="X603" s="1"/>
    </row>
    <row r="604" spans="1:24" x14ac:dyDescent="0.3">
      <c r="A604" s="8"/>
      <c r="B604">
        <f t="shared" si="129"/>
        <v>55.000000000000512</v>
      </c>
      <c r="C604">
        <f t="shared" si="130"/>
        <v>0</v>
      </c>
      <c r="D604">
        <f t="shared" si="131"/>
        <v>1693.4085944977662</v>
      </c>
      <c r="E604">
        <f t="shared" si="132"/>
        <v>-987.54519064168142</v>
      </c>
      <c r="F604">
        <f t="shared" si="133"/>
        <v>0</v>
      </c>
      <c r="G604">
        <f t="shared" si="134"/>
        <v>7900.3615251329429</v>
      </c>
      <c r="H604">
        <f t="shared" si="135"/>
        <v>13547.268755981269</v>
      </c>
      <c r="I604">
        <f t="shared" si="136"/>
        <v>15682.608296281178</v>
      </c>
      <c r="J604" s="43">
        <f t="shared" si="137"/>
        <v>1960.3260370352721</v>
      </c>
      <c r="K604">
        <f t="shared" si="138"/>
        <v>19.967717047416933</v>
      </c>
      <c r="L604">
        <f t="shared" si="139"/>
        <v>6.2399115773181885E-2</v>
      </c>
      <c r="M604" s="43">
        <f t="shared" si="140"/>
        <v>19.968009541129849</v>
      </c>
      <c r="N604" s="6">
        <f t="shared" si="141"/>
        <v>-2.6471191346061747E-6</v>
      </c>
      <c r="O604" s="4">
        <f>SUM($N$54:N604)*0.1+$O$30</f>
        <v>-1.9667721083209392E-5</v>
      </c>
      <c r="P604" s="4">
        <f>SUM($O$235:O604)</f>
        <v>2.1467485682478424E-3</v>
      </c>
      <c r="Q604" s="6">
        <f t="shared" si="142"/>
        <v>-4.5391890271764435E-6</v>
      </c>
      <c r="R604" s="4">
        <f>SUM($Q$54:Q604)*0.1+$O$8</f>
        <v>-1.0789370775346981E-4</v>
      </c>
      <c r="S604" s="4">
        <f>SUM($R$235:R604)</f>
        <v>9.6029889376904893E-3</v>
      </c>
      <c r="T604">
        <f t="shared" si="143"/>
        <v>1.0967165278866763E-4</v>
      </c>
      <c r="U604">
        <f t="shared" si="144"/>
        <v>9.840016562622244E-3</v>
      </c>
      <c r="X604" s="1"/>
    </row>
    <row r="605" spans="1:24" x14ac:dyDescent="0.3">
      <c r="A605" s="8"/>
      <c r="B605">
        <f t="shared" si="129"/>
        <v>55.100000000000513</v>
      </c>
      <c r="C605">
        <f t="shared" si="130"/>
        <v>0</v>
      </c>
      <c r="D605">
        <f t="shared" si="131"/>
        <v>1693.4085944977662</v>
      </c>
      <c r="E605">
        <f t="shared" si="132"/>
        <v>-987.54519064168142</v>
      </c>
      <c r="F605">
        <f t="shared" si="133"/>
        <v>0</v>
      </c>
      <c r="G605">
        <f t="shared" si="134"/>
        <v>7801.6070060687744</v>
      </c>
      <c r="H605">
        <f t="shared" si="135"/>
        <v>13377.927896531484</v>
      </c>
      <c r="I605">
        <f t="shared" si="136"/>
        <v>15486.575692577642</v>
      </c>
      <c r="J605" s="43">
        <f t="shared" si="137"/>
        <v>1960.3260370352721</v>
      </c>
      <c r="K605">
        <f t="shared" si="138"/>
        <v>19.718120584324197</v>
      </c>
      <c r="L605">
        <f t="shared" si="139"/>
        <v>6.2399115773181885E-2</v>
      </c>
      <c r="M605" s="43">
        <f t="shared" si="140"/>
        <v>19.718416780433905</v>
      </c>
      <c r="N605" s="6">
        <f t="shared" si="141"/>
        <v>-2.6140301454235951E-6</v>
      </c>
      <c r="O605" s="4">
        <f>SUM($N$54:N605)*0.1+$O$30</f>
        <v>-1.992912409775175E-5</v>
      </c>
      <c r="P605" s="4">
        <f>SUM($O$235:O605)</f>
        <v>2.1268194441500907E-3</v>
      </c>
      <c r="Q605" s="6">
        <f t="shared" si="142"/>
        <v>-4.4824491643367317E-6</v>
      </c>
      <c r="R605" s="4">
        <f>SUM($Q$54:Q605)*0.1+$O$8</f>
        <v>-1.0834195266990352E-4</v>
      </c>
      <c r="S605" s="4">
        <f>SUM($R$235:R605)</f>
        <v>9.4946469850205866E-3</v>
      </c>
      <c r="T605">
        <f t="shared" si="143"/>
        <v>1.101596509418544E-4</v>
      </c>
      <c r="U605">
        <f t="shared" si="144"/>
        <v>9.7299374262209623E-3</v>
      </c>
      <c r="X605" s="1"/>
    </row>
    <row r="606" spans="1:24" x14ac:dyDescent="0.3">
      <c r="A606" s="8"/>
      <c r="B606">
        <f t="shared" si="129"/>
        <v>55.200000000000514</v>
      </c>
      <c r="C606">
        <f t="shared" si="130"/>
        <v>0</v>
      </c>
      <c r="D606">
        <f t="shared" si="131"/>
        <v>1693.4085944977662</v>
      </c>
      <c r="E606">
        <f t="shared" si="132"/>
        <v>-987.54519064168142</v>
      </c>
      <c r="F606">
        <f t="shared" si="133"/>
        <v>0</v>
      </c>
      <c r="G606">
        <f t="shared" si="134"/>
        <v>7702.852487004604</v>
      </c>
      <c r="H606">
        <f t="shared" si="135"/>
        <v>13208.58703708171</v>
      </c>
      <c r="I606">
        <f t="shared" si="136"/>
        <v>15290.543088874116</v>
      </c>
      <c r="J606" s="43">
        <f t="shared" si="137"/>
        <v>1960.3260370352721</v>
      </c>
      <c r="K606">
        <f t="shared" si="138"/>
        <v>19.468524121231468</v>
      </c>
      <c r="L606">
        <f t="shared" si="139"/>
        <v>6.2399115773181885E-2</v>
      </c>
      <c r="M606" s="43">
        <f t="shared" si="140"/>
        <v>19.468824114669054</v>
      </c>
      <c r="N606" s="6">
        <f t="shared" si="141"/>
        <v>-2.5809411562410151E-6</v>
      </c>
      <c r="O606" s="4">
        <f>SUM($N$54:N606)*0.1+$O$30</f>
        <v>-2.0187218213375851E-5</v>
      </c>
      <c r="P606" s="4">
        <f>SUM($O$235:O606)</f>
        <v>2.1066322259367149E-3</v>
      </c>
      <c r="Q606" s="6">
        <f t="shared" si="142"/>
        <v>-4.4257093014970233E-6</v>
      </c>
      <c r="R606" s="4">
        <f>SUM($Q$54:Q606)*0.1+$O$8</f>
        <v>-1.0878452360005321E-4</v>
      </c>
      <c r="S606" s="4">
        <f>SUM($R$235:R606)</f>
        <v>9.3858624614205338E-3</v>
      </c>
      <c r="T606">
        <f t="shared" si="143"/>
        <v>1.1064174779026671E-4</v>
      </c>
      <c r="U606">
        <f t="shared" si="144"/>
        <v>9.6193717819854641E-3</v>
      </c>
      <c r="X606" s="1"/>
    </row>
    <row r="607" spans="1:24" x14ac:dyDescent="0.3">
      <c r="A607" s="8"/>
      <c r="B607">
        <f t="shared" si="129"/>
        <v>55.300000000000516</v>
      </c>
      <c r="C607">
        <f t="shared" si="130"/>
        <v>0</v>
      </c>
      <c r="D607">
        <f t="shared" si="131"/>
        <v>1693.4085944977662</v>
      </c>
      <c r="E607">
        <f t="shared" si="132"/>
        <v>-987.54519064168142</v>
      </c>
      <c r="F607">
        <f t="shared" si="133"/>
        <v>0</v>
      </c>
      <c r="G607">
        <f t="shared" si="134"/>
        <v>7604.0979679404354</v>
      </c>
      <c r="H607">
        <f t="shared" si="135"/>
        <v>13039.246177631929</v>
      </c>
      <c r="I607">
        <f t="shared" si="136"/>
        <v>15094.510485170586</v>
      </c>
      <c r="J607" s="43">
        <f t="shared" si="137"/>
        <v>1960.3260370352721</v>
      </c>
      <c r="K607">
        <f t="shared" si="138"/>
        <v>19.218927658138739</v>
      </c>
      <c r="L607">
        <f t="shared" si="139"/>
        <v>6.2399115773181885E-2</v>
      </c>
      <c r="M607" s="43">
        <f t="shared" si="140"/>
        <v>19.219231547533788</v>
      </c>
      <c r="N607" s="6">
        <f t="shared" si="141"/>
        <v>-2.5478521670584355E-6</v>
      </c>
      <c r="O607" s="4">
        <f>SUM($N$54:N607)*0.1+$O$30</f>
        <v>-2.0442003430081694E-5</v>
      </c>
      <c r="P607" s="4">
        <f>SUM($O$235:O607)</f>
        <v>2.0861902225066333E-3</v>
      </c>
      <c r="Q607" s="6">
        <f t="shared" si="142"/>
        <v>-4.3689694386573123E-6</v>
      </c>
      <c r="R607" s="4">
        <f>SUM($Q$54:Q607)*0.1+$O$8</f>
        <v>-1.0922142054391895E-4</v>
      </c>
      <c r="S607" s="4">
        <f>SUM($R$235:R607)</f>
        <v>9.276641040876615E-3</v>
      </c>
      <c r="T607">
        <f t="shared" si="143"/>
        <v>1.1111792929076329E-4</v>
      </c>
      <c r="U607">
        <f t="shared" si="144"/>
        <v>9.5083257540830302E-3</v>
      </c>
      <c r="X607" s="1"/>
    </row>
    <row r="608" spans="1:24" x14ac:dyDescent="0.3">
      <c r="A608" s="8"/>
      <c r="B608">
        <f t="shared" si="129"/>
        <v>55.400000000000517</v>
      </c>
      <c r="C608">
        <f t="shared" si="130"/>
        <v>0</v>
      </c>
      <c r="D608">
        <f t="shared" si="131"/>
        <v>1693.4085944977662</v>
      </c>
      <c r="E608">
        <f t="shared" si="132"/>
        <v>-987.54519064168142</v>
      </c>
      <c r="F608">
        <f t="shared" si="133"/>
        <v>0</v>
      </c>
      <c r="G608">
        <f t="shared" si="134"/>
        <v>7505.343448876265</v>
      </c>
      <c r="H608">
        <f t="shared" si="135"/>
        <v>12869.905318182155</v>
      </c>
      <c r="I608">
        <f t="shared" si="136"/>
        <v>14898.477881467059</v>
      </c>
      <c r="J608" s="43">
        <f t="shared" si="137"/>
        <v>1960.3260370352721</v>
      </c>
      <c r="K608">
        <f t="shared" si="138"/>
        <v>18.96933119504601</v>
      </c>
      <c r="L608">
        <f t="shared" si="139"/>
        <v>6.2399115773181885E-2</v>
      </c>
      <c r="M608" s="43">
        <f t="shared" si="140"/>
        <v>18.969639082921255</v>
      </c>
      <c r="N608" s="6">
        <f t="shared" si="141"/>
        <v>-2.5147631778758556E-6</v>
      </c>
      <c r="O608" s="4">
        <f>SUM($N$54:N608)*0.1+$O$30</f>
        <v>-2.0693479747869279E-5</v>
      </c>
      <c r="P608" s="4">
        <f>SUM($O$235:O608)</f>
        <v>2.0654967427587638E-3</v>
      </c>
      <c r="Q608" s="6">
        <f t="shared" si="142"/>
        <v>-4.3122295758176039E-6</v>
      </c>
      <c r="R608" s="4">
        <f>SUM($Q$54:Q608)*0.1+$O$8</f>
        <v>-1.0965264350150072E-4</v>
      </c>
      <c r="S608" s="4">
        <f>SUM($R$235:R608)</f>
        <v>9.1669883973751146E-3</v>
      </c>
      <c r="T608">
        <f t="shared" si="143"/>
        <v>1.1158818186054777E-4</v>
      </c>
      <c r="U608">
        <f t="shared" si="144"/>
        <v>9.3968054716460445E-3</v>
      </c>
      <c r="X608" s="1"/>
    </row>
    <row r="609" spans="1:24" x14ac:dyDescent="0.3">
      <c r="A609" s="8"/>
      <c r="B609">
        <f t="shared" si="129"/>
        <v>55.500000000000519</v>
      </c>
      <c r="C609">
        <f t="shared" si="130"/>
        <v>0</v>
      </c>
      <c r="D609">
        <f t="shared" si="131"/>
        <v>1693.4085944977662</v>
      </c>
      <c r="E609">
        <f t="shared" si="132"/>
        <v>-987.54519064168142</v>
      </c>
      <c r="F609">
        <f t="shared" si="133"/>
        <v>0</v>
      </c>
      <c r="G609">
        <f t="shared" si="134"/>
        <v>7406.5889298120965</v>
      </c>
      <c r="H609">
        <f t="shared" si="135"/>
        <v>12700.564458732366</v>
      </c>
      <c r="I609">
        <f t="shared" si="136"/>
        <v>14702.445277763522</v>
      </c>
      <c r="J609" s="43">
        <f t="shared" si="137"/>
        <v>1960.3260370352721</v>
      </c>
      <c r="K609">
        <f t="shared" si="138"/>
        <v>18.71973473195327</v>
      </c>
      <c r="L609">
        <f t="shared" si="139"/>
        <v>6.2399115773181885E-2</v>
      </c>
      <c r="M609" s="43">
        <f t="shared" si="140"/>
        <v>18.720046724932214</v>
      </c>
      <c r="N609" s="6">
        <f t="shared" si="141"/>
        <v>-2.481674188693276E-6</v>
      </c>
      <c r="O609" s="4">
        <f>SUM($N$54:N609)*0.1+$O$30</f>
        <v>-2.0941647166738607E-5</v>
      </c>
      <c r="P609" s="4">
        <f>SUM($O$235:O609)</f>
        <v>2.0445550955920252E-3</v>
      </c>
      <c r="Q609" s="6">
        <f t="shared" si="142"/>
        <v>-4.2554897129778912E-6</v>
      </c>
      <c r="R609" s="4">
        <f>SUM($Q$54:Q609)*0.1+$O$8</f>
        <v>-1.1007819247279852E-4</v>
      </c>
      <c r="S609" s="4">
        <f>SUM($R$235:R609)</f>
        <v>9.0569102049023169E-3</v>
      </c>
      <c r="T609">
        <f t="shared" si="143"/>
        <v>1.1205249236020879E-4</v>
      </c>
      <c r="U609">
        <f t="shared" si="144"/>
        <v>9.2848170686651143E-3</v>
      </c>
      <c r="X609" s="1"/>
    </row>
    <row r="610" spans="1:24" x14ac:dyDescent="0.3">
      <c r="A610" s="8"/>
      <c r="B610">
        <f t="shared" si="129"/>
        <v>55.60000000000052</v>
      </c>
      <c r="C610">
        <f t="shared" si="130"/>
        <v>0</v>
      </c>
      <c r="D610">
        <f t="shared" si="131"/>
        <v>1693.4085944977662</v>
      </c>
      <c r="E610">
        <f t="shared" si="132"/>
        <v>-987.54519064168142</v>
      </c>
      <c r="F610">
        <f t="shared" si="133"/>
        <v>0</v>
      </c>
      <c r="G610">
        <f t="shared" si="134"/>
        <v>7307.8344107479261</v>
      </c>
      <c r="H610">
        <f t="shared" si="135"/>
        <v>12531.223599282588</v>
      </c>
      <c r="I610">
        <f t="shared" si="136"/>
        <v>14506.412674059991</v>
      </c>
      <c r="J610" s="43">
        <f t="shared" si="137"/>
        <v>1960.3260370352721</v>
      </c>
      <c r="K610">
        <f t="shared" si="138"/>
        <v>18.470138268860538</v>
      </c>
      <c r="L610">
        <f t="shared" si="139"/>
        <v>6.2399115773181885E-2</v>
      </c>
      <c r="M610" s="43">
        <f t="shared" si="140"/>
        <v>18.47045447788912</v>
      </c>
      <c r="N610" s="6">
        <f t="shared" si="141"/>
        <v>-2.448585199510696E-6</v>
      </c>
      <c r="O610" s="4">
        <f>SUM($N$54:N610)*0.1+$O$30</f>
        <v>-2.1186505686689676E-5</v>
      </c>
      <c r="P610" s="4">
        <f>SUM($O$235:O610)</f>
        <v>2.0233685899053353E-3</v>
      </c>
      <c r="Q610" s="6">
        <f t="shared" si="142"/>
        <v>-4.1987498501381811E-6</v>
      </c>
      <c r="R610" s="4">
        <f>SUM($Q$54:Q610)*0.1+$O$8</f>
        <v>-1.1049806745781231E-4</v>
      </c>
      <c r="S610" s="4">
        <f>SUM($R$235:R610)</f>
        <v>8.9464121374445045E-3</v>
      </c>
      <c r="T610">
        <f t="shared" si="143"/>
        <v>1.1251084807752262E-4</v>
      </c>
      <c r="U610">
        <f t="shared" si="144"/>
        <v>9.1723666838842543E-3</v>
      </c>
      <c r="X610" s="1"/>
    </row>
    <row r="611" spans="1:24" x14ac:dyDescent="0.3">
      <c r="A611" s="8"/>
      <c r="B611">
        <f t="shared" si="129"/>
        <v>55.700000000000522</v>
      </c>
      <c r="C611">
        <f t="shared" si="130"/>
        <v>0</v>
      </c>
      <c r="D611">
        <f t="shared" si="131"/>
        <v>1693.4085944977662</v>
      </c>
      <c r="E611">
        <f t="shared" si="132"/>
        <v>-987.54519064168142</v>
      </c>
      <c r="F611">
        <f t="shared" si="133"/>
        <v>0</v>
      </c>
      <c r="G611">
        <f t="shared" si="134"/>
        <v>7209.0798916837575</v>
      </c>
      <c r="H611">
        <f t="shared" si="135"/>
        <v>12361.882739832814</v>
      </c>
      <c r="I611">
        <f t="shared" si="136"/>
        <v>14310.380070356465</v>
      </c>
      <c r="J611" s="43">
        <f t="shared" si="137"/>
        <v>1960.3260370352721</v>
      </c>
      <c r="K611">
        <f t="shared" si="138"/>
        <v>18.220541805767812</v>
      </c>
      <c r="L611">
        <f t="shared" si="139"/>
        <v>6.2399115773181885E-2</v>
      </c>
      <c r="M611" s="43">
        <f t="shared" si="140"/>
        <v>18.22086234635124</v>
      </c>
      <c r="N611" s="6">
        <f t="shared" si="141"/>
        <v>-2.4154962103281169E-6</v>
      </c>
      <c r="O611" s="4">
        <f>SUM($N$54:N611)*0.1+$O$30</f>
        <v>-2.1428055307722488E-5</v>
      </c>
      <c r="P611" s="4">
        <f>SUM($O$235:O611)</f>
        <v>2.0019405345976129E-3</v>
      </c>
      <c r="Q611" s="6">
        <f t="shared" si="142"/>
        <v>-4.1420099872984726E-6</v>
      </c>
      <c r="R611" s="4">
        <f>SUM($Q$54:Q611)*0.1+$O$8</f>
        <v>-1.1091226845654214E-4</v>
      </c>
      <c r="S611" s="4">
        <f>SUM($R$235:R611)</f>
        <v>8.8354998689879616E-3</v>
      </c>
      <c r="T611">
        <f t="shared" si="143"/>
        <v>1.1296323671198027E-4</v>
      </c>
      <c r="U611">
        <f t="shared" si="144"/>
        <v>9.0594604606980458E-3</v>
      </c>
      <c r="X611" s="1"/>
    </row>
    <row r="612" spans="1:24" x14ac:dyDescent="0.3">
      <c r="A612" s="8"/>
      <c r="B612">
        <f t="shared" si="129"/>
        <v>55.800000000000523</v>
      </c>
      <c r="C612">
        <f t="shared" si="130"/>
        <v>0</v>
      </c>
      <c r="D612">
        <f t="shared" si="131"/>
        <v>1693.4085944977662</v>
      </c>
      <c r="E612">
        <f t="shared" si="132"/>
        <v>-987.54519064168142</v>
      </c>
      <c r="F612">
        <f t="shared" si="133"/>
        <v>0</v>
      </c>
      <c r="G612">
        <f t="shared" si="134"/>
        <v>7110.3253726195871</v>
      </c>
      <c r="H612">
        <f t="shared" si="135"/>
        <v>12192.541880383033</v>
      </c>
      <c r="I612">
        <f t="shared" si="136"/>
        <v>14114.347466652933</v>
      </c>
      <c r="J612" s="43">
        <f t="shared" si="137"/>
        <v>1960.3260370352721</v>
      </c>
      <c r="K612">
        <f t="shared" si="138"/>
        <v>17.97094534267508</v>
      </c>
      <c r="L612">
        <f t="shared" si="139"/>
        <v>6.2399115773181885E-2</v>
      </c>
      <c r="M612" s="43">
        <f t="shared" si="140"/>
        <v>17.971270335131095</v>
      </c>
      <c r="N612" s="6">
        <f t="shared" si="141"/>
        <v>-2.3824072211455364E-6</v>
      </c>
      <c r="O612" s="4">
        <f>SUM($N$54:N612)*0.1+$O$30</f>
        <v>-2.1666296029837042E-5</v>
      </c>
      <c r="P612" s="4">
        <f>SUM($O$235:O612)</f>
        <v>1.980274238567776E-3</v>
      </c>
      <c r="Q612" s="6">
        <f t="shared" si="142"/>
        <v>-4.0852701244587625E-6</v>
      </c>
      <c r="R612" s="4">
        <f>SUM($Q$54:Q612)*0.1+$O$8</f>
        <v>-1.1132079546898805E-4</v>
      </c>
      <c r="S612" s="4">
        <f>SUM($R$235:R612)</f>
        <v>8.7241790735189742E-3</v>
      </c>
      <c r="T612">
        <f t="shared" si="143"/>
        <v>1.1340964636000238E-4</v>
      </c>
      <c r="U612">
        <f t="shared" si="144"/>
        <v>8.9461045470507206E-3</v>
      </c>
      <c r="X612" s="1"/>
    </row>
    <row r="613" spans="1:24" x14ac:dyDescent="0.3">
      <c r="A613" s="8"/>
      <c r="B613">
        <f t="shared" si="129"/>
        <v>55.900000000000524</v>
      </c>
      <c r="C613">
        <f t="shared" si="130"/>
        <v>0</v>
      </c>
      <c r="D613">
        <f t="shared" si="131"/>
        <v>1693.4085944977662</v>
      </c>
      <c r="E613">
        <f t="shared" si="132"/>
        <v>-987.54519064168142</v>
      </c>
      <c r="F613">
        <f t="shared" si="133"/>
        <v>0</v>
      </c>
      <c r="G613">
        <f t="shared" si="134"/>
        <v>7011.5708535554168</v>
      </c>
      <c r="H613">
        <f t="shared" si="135"/>
        <v>12023.201020933258</v>
      </c>
      <c r="I613">
        <f t="shared" si="136"/>
        <v>13918.314862949408</v>
      </c>
      <c r="J613" s="43">
        <f t="shared" si="137"/>
        <v>1960.3260370352721</v>
      </c>
      <c r="K613">
        <f t="shared" si="138"/>
        <v>17.721348879582354</v>
      </c>
      <c r="L613">
        <f t="shared" si="139"/>
        <v>6.2399115773181885E-2</v>
      </c>
      <c r="M613" s="43">
        <f t="shared" si="140"/>
        <v>17.721678449312371</v>
      </c>
      <c r="N613" s="6">
        <f t="shared" si="141"/>
        <v>-2.3493182319629565E-6</v>
      </c>
      <c r="O613" s="4">
        <f>SUM($N$54:N613)*0.1+$O$30</f>
        <v>-2.1901227853033339E-5</v>
      </c>
      <c r="P613" s="4">
        <f>SUM($O$235:O613)</f>
        <v>1.9583730107147427E-3</v>
      </c>
      <c r="Q613" s="6">
        <f t="shared" si="142"/>
        <v>-4.0285302616190541E-6</v>
      </c>
      <c r="R613" s="4">
        <f>SUM($Q$54:Q613)*0.1+$O$8</f>
        <v>-1.1172364849514996E-4</v>
      </c>
      <c r="S613" s="4">
        <f>SUM($R$235:R613)</f>
        <v>8.6124554250238249E-3</v>
      </c>
      <c r="T613">
        <f t="shared" si="143"/>
        <v>1.1385006550080815E-4</v>
      </c>
      <c r="U613">
        <f t="shared" si="144"/>
        <v>8.8323050953371292E-3</v>
      </c>
      <c r="X613" s="1"/>
    </row>
    <row r="614" spans="1:24" x14ac:dyDescent="0.3">
      <c r="A614" s="8"/>
      <c r="B614">
        <f t="shared" si="129"/>
        <v>56.000000000000526</v>
      </c>
      <c r="C614">
        <f t="shared" si="130"/>
        <v>0</v>
      </c>
      <c r="D614">
        <f t="shared" si="131"/>
        <v>1693.4085944977662</v>
      </c>
      <c r="E614">
        <f t="shared" si="132"/>
        <v>-987.54519064168142</v>
      </c>
      <c r="F614">
        <f t="shared" si="133"/>
        <v>0</v>
      </c>
      <c r="G614">
        <f t="shared" si="134"/>
        <v>6912.8163344912482</v>
      </c>
      <c r="H614">
        <f t="shared" si="135"/>
        <v>11853.860161483473</v>
      </c>
      <c r="I614">
        <f t="shared" si="136"/>
        <v>13722.282259245872</v>
      </c>
      <c r="J614" s="43">
        <f t="shared" si="137"/>
        <v>1960.3260370352721</v>
      </c>
      <c r="K614">
        <f t="shared" si="138"/>
        <v>17.471752416489615</v>
      </c>
      <c r="L614">
        <f t="shared" si="139"/>
        <v>6.2399115773181885E-2</v>
      </c>
      <c r="M614" s="43">
        <f t="shared" si="140"/>
        <v>17.472086694269191</v>
      </c>
      <c r="N614" s="6">
        <f t="shared" si="141"/>
        <v>-2.3162292427803769E-6</v>
      </c>
      <c r="O614" s="4">
        <f>SUM($N$54:N614)*0.1+$O$30</f>
        <v>-2.2132850777311378E-5</v>
      </c>
      <c r="P614" s="4">
        <f>SUM($O$235:O614)</f>
        <v>1.9362401599374312E-3</v>
      </c>
      <c r="Q614" s="6">
        <f t="shared" si="142"/>
        <v>-3.9717903987793422E-6</v>
      </c>
      <c r="R614" s="4">
        <f>SUM($Q$54:Q614)*0.1+$O$8</f>
        <v>-1.1212082753502784E-4</v>
      </c>
      <c r="S614" s="4">
        <f>SUM($R$235:R614)</f>
        <v>8.5003345974887963E-3</v>
      </c>
      <c r="T614">
        <f t="shared" si="143"/>
        <v>1.1428448298290625E-4</v>
      </c>
      <c r="U614">
        <f t="shared" si="144"/>
        <v>8.7180682623055634E-3</v>
      </c>
      <c r="X614" s="1"/>
    </row>
    <row r="615" spans="1:24" x14ac:dyDescent="0.3">
      <c r="A615" s="8"/>
      <c r="B615">
        <f t="shared" si="129"/>
        <v>56.100000000000527</v>
      </c>
      <c r="C615">
        <f t="shared" si="130"/>
        <v>0</v>
      </c>
      <c r="D615">
        <f t="shared" si="131"/>
        <v>1693.4085944977662</v>
      </c>
      <c r="E615">
        <f t="shared" si="132"/>
        <v>-987.54519064168142</v>
      </c>
      <c r="F615">
        <f t="shared" si="133"/>
        <v>0</v>
      </c>
      <c r="G615">
        <f t="shared" si="134"/>
        <v>6814.0618154270796</v>
      </c>
      <c r="H615">
        <f t="shared" si="135"/>
        <v>11684.519302033699</v>
      </c>
      <c r="I615">
        <f t="shared" si="136"/>
        <v>13526.249655542348</v>
      </c>
      <c r="J615" s="43">
        <f t="shared" si="137"/>
        <v>1960.3260370352721</v>
      </c>
      <c r="K615">
        <f t="shared" si="138"/>
        <v>17.222155953396893</v>
      </c>
      <c r="L615">
        <f t="shared" si="139"/>
        <v>6.2399115773181885E-2</v>
      </c>
      <c r="M615" s="43">
        <f t="shared" si="140"/>
        <v>17.222495075687259</v>
      </c>
      <c r="N615" s="6">
        <f t="shared" si="141"/>
        <v>-2.2831402535977978E-6</v>
      </c>
      <c r="O615" s="4">
        <f>SUM($N$54:N615)*0.1+$O$30</f>
        <v>-2.2361164802671155E-5</v>
      </c>
      <c r="P615" s="4">
        <f>SUM($O$235:O615)</f>
        <v>1.9138789951347601E-3</v>
      </c>
      <c r="Q615" s="6">
        <f t="shared" si="142"/>
        <v>-3.9150505359396338E-6</v>
      </c>
      <c r="R615" s="4">
        <f>SUM($Q$54:Q615)*0.1+$O$8</f>
        <v>-1.1251233258862181E-4</v>
      </c>
      <c r="S615" s="4">
        <f>SUM($R$235:R615)</f>
        <v>8.3878222649001744E-3</v>
      </c>
      <c r="T615">
        <f t="shared" si="143"/>
        <v>1.1471288801117715E-4</v>
      </c>
      <c r="U615">
        <f t="shared" si="144"/>
        <v>8.6034002089623342E-3</v>
      </c>
      <c r="X615" s="1"/>
    </row>
    <row r="616" spans="1:24" x14ac:dyDescent="0.3">
      <c r="A616" s="8"/>
      <c r="B616">
        <f t="shared" si="129"/>
        <v>56.200000000000529</v>
      </c>
      <c r="C616">
        <f t="shared" si="130"/>
        <v>0</v>
      </c>
      <c r="D616">
        <f t="shared" si="131"/>
        <v>1693.4085944977662</v>
      </c>
      <c r="E616">
        <f t="shared" si="132"/>
        <v>-987.54519064168142</v>
      </c>
      <c r="F616">
        <f t="shared" si="133"/>
        <v>0</v>
      </c>
      <c r="G616">
        <f t="shared" si="134"/>
        <v>6715.3072963629093</v>
      </c>
      <c r="H616">
        <f t="shared" si="135"/>
        <v>11515.178442583918</v>
      </c>
      <c r="I616">
        <f t="shared" si="136"/>
        <v>13330.217051838816</v>
      </c>
      <c r="J616" s="43">
        <f t="shared" si="137"/>
        <v>1960.3260370352721</v>
      </c>
      <c r="K616">
        <f t="shared" si="138"/>
        <v>16.972559490304157</v>
      </c>
      <c r="L616">
        <f t="shared" si="139"/>
        <v>6.2399115773181885E-2</v>
      </c>
      <c r="M616" s="43">
        <f t="shared" si="140"/>
        <v>16.972903599586651</v>
      </c>
      <c r="N616" s="6">
        <f t="shared" si="141"/>
        <v>-2.2500512644152178E-6</v>
      </c>
      <c r="O616" s="4">
        <f>SUM($N$54:N616)*0.1+$O$30</f>
        <v>-2.2586169929112679E-5</v>
      </c>
      <c r="P616" s="4">
        <f>SUM($O$235:O616)</f>
        <v>1.8912928252056475E-3</v>
      </c>
      <c r="Q616" s="6">
        <f t="shared" si="142"/>
        <v>-3.8583106730999228E-6</v>
      </c>
      <c r="R616" s="4">
        <f>SUM($Q$54:Q616)*0.1+$O$8</f>
        <v>-1.1289816365593183E-4</v>
      </c>
      <c r="S616" s="4">
        <f>SUM($R$235:R616)</f>
        <v>8.2749241012442434E-3</v>
      </c>
      <c r="T616">
        <f t="shared" si="143"/>
        <v>1.1513527013451751E-4</v>
      </c>
      <c r="U616">
        <f t="shared" si="144"/>
        <v>8.4883071004781176E-3</v>
      </c>
      <c r="X616" s="1"/>
    </row>
    <row r="617" spans="1:24" x14ac:dyDescent="0.3">
      <c r="A617" s="8"/>
      <c r="B617">
        <f t="shared" si="129"/>
        <v>56.30000000000053</v>
      </c>
      <c r="C617">
        <f t="shared" si="130"/>
        <v>0</v>
      </c>
      <c r="D617">
        <f t="shared" si="131"/>
        <v>1693.4085944977662</v>
      </c>
      <c r="E617">
        <f t="shared" si="132"/>
        <v>-987.54519064168142</v>
      </c>
      <c r="F617">
        <f t="shared" si="133"/>
        <v>0</v>
      </c>
      <c r="G617">
        <f t="shared" si="134"/>
        <v>6616.5527772987407</v>
      </c>
      <c r="H617">
        <f t="shared" si="135"/>
        <v>11345.837583134144</v>
      </c>
      <c r="I617">
        <f t="shared" si="136"/>
        <v>13134.184448135291</v>
      </c>
      <c r="J617" s="43">
        <f t="shared" si="137"/>
        <v>1960.3260370352721</v>
      </c>
      <c r="K617">
        <f t="shared" si="138"/>
        <v>16.722963027211435</v>
      </c>
      <c r="L617">
        <f t="shared" si="139"/>
        <v>6.2399115773181885E-2</v>
      </c>
      <c r="M617" s="43">
        <f t="shared" si="140"/>
        <v>16.723312272346899</v>
      </c>
      <c r="N617" s="6">
        <f t="shared" si="141"/>
        <v>-2.2169622752326382E-6</v>
      </c>
      <c r="O617" s="4">
        <f>SUM($N$54:N617)*0.1+$O$30</f>
        <v>-2.2807866156635941E-5</v>
      </c>
      <c r="P617" s="4">
        <f>SUM($O$235:O617)</f>
        <v>1.8684849590490115E-3</v>
      </c>
      <c r="Q617" s="6">
        <f t="shared" si="142"/>
        <v>-3.8015708102602148E-6</v>
      </c>
      <c r="R617" s="4">
        <f>SUM($Q$54:Q617)*0.1+$O$8</f>
        <v>-1.1327832073695782E-4</v>
      </c>
      <c r="S617" s="4">
        <f>SUM($R$235:R617)</f>
        <v>8.1616457805072859E-3</v>
      </c>
      <c r="T617">
        <f t="shared" si="143"/>
        <v>1.1555161923402071E-4</v>
      </c>
      <c r="U617">
        <f t="shared" si="144"/>
        <v>8.3727951060959781E-3</v>
      </c>
      <c r="X617" s="1"/>
    </row>
    <row r="618" spans="1:24" x14ac:dyDescent="0.3">
      <c r="A618" s="8"/>
      <c r="B618">
        <f t="shared" si="129"/>
        <v>56.400000000000531</v>
      </c>
      <c r="C618">
        <f t="shared" si="130"/>
        <v>0</v>
      </c>
      <c r="D618">
        <f t="shared" si="131"/>
        <v>1693.4085944977662</v>
      </c>
      <c r="E618">
        <f t="shared" si="132"/>
        <v>-987.54519064168142</v>
      </c>
      <c r="F618">
        <f t="shared" si="133"/>
        <v>0</v>
      </c>
      <c r="G618">
        <f t="shared" si="134"/>
        <v>6517.7982582345685</v>
      </c>
      <c r="H618">
        <f t="shared" si="135"/>
        <v>11176.496723684362</v>
      </c>
      <c r="I618">
        <f t="shared" si="136"/>
        <v>12938.151844431755</v>
      </c>
      <c r="J618" s="43">
        <f t="shared" si="137"/>
        <v>1960.3260370352721</v>
      </c>
      <c r="K618">
        <f t="shared" si="138"/>
        <v>16.473366564118695</v>
      </c>
      <c r="L618">
        <f t="shared" si="139"/>
        <v>6.2399115773181885E-2</v>
      </c>
      <c r="M618" s="43">
        <f t="shared" si="140"/>
        <v>16.473721100734089</v>
      </c>
      <c r="N618" s="6">
        <f t="shared" si="141"/>
        <v>-2.1838732860500574E-6</v>
      </c>
      <c r="O618" s="4">
        <f>SUM($N$54:N618)*0.1+$O$30</f>
        <v>-2.3026253485240948E-5</v>
      </c>
      <c r="P618" s="4">
        <f>SUM($O$235:O618)</f>
        <v>1.8454587055637705E-3</v>
      </c>
      <c r="Q618" s="6">
        <f t="shared" si="142"/>
        <v>-3.7448309474205038E-6</v>
      </c>
      <c r="R618" s="4">
        <f>SUM($Q$54:Q618)*0.1+$O$8</f>
        <v>-1.1365280383169991E-4</v>
      </c>
      <c r="S618" s="4">
        <f>SUM($R$235:R618)</f>
        <v>8.0479929766755862E-3</v>
      </c>
      <c r="T618">
        <f t="shared" si="143"/>
        <v>1.1596192551166711E-4</v>
      </c>
      <c r="U618">
        <f t="shared" si="144"/>
        <v>8.2568703990410722E-3</v>
      </c>
      <c r="X618" s="1"/>
    </row>
    <row r="619" spans="1:24" x14ac:dyDescent="0.3">
      <c r="A619" s="8"/>
      <c r="B619">
        <f t="shared" ref="B619:B682" si="145">B618+0.1</f>
        <v>56.500000000000533</v>
      </c>
      <c r="C619">
        <f t="shared" si="130"/>
        <v>0</v>
      </c>
      <c r="D619">
        <f t="shared" si="131"/>
        <v>1693.4085944977662</v>
      </c>
      <c r="E619">
        <f t="shared" si="132"/>
        <v>-987.54519064168142</v>
      </c>
      <c r="F619">
        <f t="shared" si="133"/>
        <v>0</v>
      </c>
      <c r="G619">
        <f t="shared" si="134"/>
        <v>6419.0437391703999</v>
      </c>
      <c r="H619">
        <f t="shared" si="135"/>
        <v>11007.155864234584</v>
      </c>
      <c r="I619">
        <f t="shared" si="136"/>
        <v>12742.119240728229</v>
      </c>
      <c r="J619" s="43">
        <f t="shared" si="137"/>
        <v>1960.3260370352721</v>
      </c>
      <c r="K619">
        <f t="shared" si="138"/>
        <v>16.22377010102597</v>
      </c>
      <c r="L619">
        <f t="shared" si="139"/>
        <v>6.2399115773181885E-2</v>
      </c>
      <c r="M619" s="43">
        <f t="shared" si="140"/>
        <v>16.224130091930725</v>
      </c>
      <c r="N619" s="6">
        <f t="shared" si="141"/>
        <v>-2.1507842968674778E-6</v>
      </c>
      <c r="O619" s="4">
        <f>SUM($N$54:N619)*0.1+$O$30</f>
        <v>-2.3241331914927695E-5</v>
      </c>
      <c r="P619" s="4">
        <f>SUM($O$235:O619)</f>
        <v>1.8222173736488429E-3</v>
      </c>
      <c r="Q619" s="6">
        <f t="shared" si="142"/>
        <v>-3.6880910845807941E-6</v>
      </c>
      <c r="R619" s="4">
        <f>SUM($Q$54:Q619)*0.1+$O$8</f>
        <v>-1.1402161294015798E-4</v>
      </c>
      <c r="S619" s="4">
        <f>SUM($R$235:R619)</f>
        <v>7.9339713637354287E-3</v>
      </c>
      <c r="T619">
        <f t="shared" si="143"/>
        <v>1.1636617947949927E-4</v>
      </c>
      <c r="U619">
        <f t="shared" si="144"/>
        <v>8.1405391564319321E-3</v>
      </c>
      <c r="X619" s="1"/>
    </row>
    <row r="620" spans="1:24" x14ac:dyDescent="0.3">
      <c r="A620" s="8"/>
      <c r="B620">
        <f t="shared" si="145"/>
        <v>56.600000000000534</v>
      </c>
      <c r="C620">
        <f t="shared" si="130"/>
        <v>0</v>
      </c>
      <c r="D620">
        <f t="shared" si="131"/>
        <v>1693.4085944977662</v>
      </c>
      <c r="E620">
        <f t="shared" si="132"/>
        <v>-987.54519064168142</v>
      </c>
      <c r="F620">
        <f t="shared" si="133"/>
        <v>0</v>
      </c>
      <c r="G620">
        <f t="shared" si="134"/>
        <v>6320.2892201062314</v>
      </c>
      <c r="H620">
        <f t="shared" si="135"/>
        <v>10837.815004784796</v>
      </c>
      <c r="I620">
        <f t="shared" si="136"/>
        <v>12546.086637024689</v>
      </c>
      <c r="J620" s="43">
        <f t="shared" si="137"/>
        <v>1960.3260370352721</v>
      </c>
      <c r="K620">
        <f t="shared" si="138"/>
        <v>15.974173637933225</v>
      </c>
      <c r="L620">
        <f t="shared" si="139"/>
        <v>6.2399115773181885E-2</v>
      </c>
      <c r="M620" s="43">
        <f t="shared" si="140"/>
        <v>15.974539253568118</v>
      </c>
      <c r="N620" s="6">
        <f t="shared" si="141"/>
        <v>-2.1176953076848987E-6</v>
      </c>
      <c r="O620" s="4">
        <f>SUM($N$54:N620)*0.1+$O$30</f>
        <v>-2.3453101445696184E-5</v>
      </c>
      <c r="P620" s="4">
        <f>SUM($O$235:O620)</f>
        <v>1.7987642722031467E-3</v>
      </c>
      <c r="Q620" s="6">
        <f t="shared" si="142"/>
        <v>-3.631351221741081E-6</v>
      </c>
      <c r="R620" s="4">
        <f>SUM($Q$54:Q620)*0.1+$O$8</f>
        <v>-1.1438474806233208E-4</v>
      </c>
      <c r="S620" s="4">
        <f>SUM($R$235:R620)</f>
        <v>7.8195866156730957E-3</v>
      </c>
      <c r="T620">
        <f t="shared" si="143"/>
        <v>1.1676437194926071E-4</v>
      </c>
      <c r="U620">
        <f t="shared" si="144"/>
        <v>8.0238075591933487E-3</v>
      </c>
      <c r="X620" s="1"/>
    </row>
    <row r="621" spans="1:24" x14ac:dyDescent="0.3">
      <c r="A621" s="8"/>
      <c r="B621">
        <f t="shared" si="145"/>
        <v>56.700000000000536</v>
      </c>
      <c r="C621">
        <f t="shared" si="130"/>
        <v>0</v>
      </c>
      <c r="D621">
        <f t="shared" si="131"/>
        <v>1693.4085944977662</v>
      </c>
      <c r="E621">
        <f t="shared" si="132"/>
        <v>-987.54519064168142</v>
      </c>
      <c r="F621">
        <f t="shared" si="133"/>
        <v>0</v>
      </c>
      <c r="G621">
        <f t="shared" si="134"/>
        <v>6221.534701042061</v>
      </c>
      <c r="H621">
        <f t="shared" si="135"/>
        <v>10668.474145335022</v>
      </c>
      <c r="I621">
        <f t="shared" si="136"/>
        <v>12350.054033321165</v>
      </c>
      <c r="J621" s="43">
        <f t="shared" si="137"/>
        <v>1960.3260370352721</v>
      </c>
      <c r="K621">
        <f t="shared" si="138"/>
        <v>15.724577174840501</v>
      </c>
      <c r="L621">
        <f t="shared" si="139"/>
        <v>6.2399115773181885E-2</v>
      </c>
      <c r="M621" s="43">
        <f t="shared" si="140"/>
        <v>15.724948593762164</v>
      </c>
      <c r="N621" s="6">
        <f t="shared" si="141"/>
        <v>-2.0846063185023187E-6</v>
      </c>
      <c r="O621" s="4">
        <f>SUM($N$54:N621)*0.1+$O$30</f>
        <v>-2.3661562077546415E-5</v>
      </c>
      <c r="P621" s="4">
        <f>SUM($O$235:O621)</f>
        <v>1.7751027101256004E-3</v>
      </c>
      <c r="Q621" s="6">
        <f t="shared" si="142"/>
        <v>-3.5746113589013726E-6</v>
      </c>
      <c r="R621" s="4">
        <f>SUM($Q$54:Q621)*0.1+$O$8</f>
        <v>-1.1474220919822223E-4</v>
      </c>
      <c r="S621" s="4">
        <f>SUM($R$235:R621)</f>
        <v>7.7048444064748735E-3</v>
      </c>
      <c r="T621">
        <f t="shared" si="143"/>
        <v>1.1715649402247481E-4</v>
      </c>
      <c r="U621">
        <f t="shared" si="144"/>
        <v>7.906681791970788E-3</v>
      </c>
      <c r="X621" s="1"/>
    </row>
    <row r="622" spans="1:24" x14ac:dyDescent="0.3">
      <c r="A622" s="8"/>
      <c r="B622">
        <f t="shared" si="145"/>
        <v>56.800000000000537</v>
      </c>
      <c r="C622">
        <f t="shared" si="130"/>
        <v>0</v>
      </c>
      <c r="D622">
        <f t="shared" si="131"/>
        <v>1693.4085944977662</v>
      </c>
      <c r="E622">
        <f t="shared" si="132"/>
        <v>-987.54519064168142</v>
      </c>
      <c r="F622">
        <f t="shared" si="133"/>
        <v>0</v>
      </c>
      <c r="G622">
        <f t="shared" si="134"/>
        <v>6122.7801819778924</v>
      </c>
      <c r="H622">
        <f t="shared" si="135"/>
        <v>10499.13328588524</v>
      </c>
      <c r="I622">
        <f t="shared" si="136"/>
        <v>12154.021429617633</v>
      </c>
      <c r="J622" s="43">
        <f t="shared" si="137"/>
        <v>1960.3260370352721</v>
      </c>
      <c r="K622">
        <f t="shared" si="138"/>
        <v>15.474980711747767</v>
      </c>
      <c r="L622">
        <f t="shared" si="139"/>
        <v>6.2399115773181885E-2</v>
      </c>
      <c r="M622" s="43">
        <f t="shared" si="140"/>
        <v>15.475358121152262</v>
      </c>
      <c r="N622" s="6">
        <f t="shared" si="141"/>
        <v>-2.0515173293197391E-6</v>
      </c>
      <c r="O622" s="4">
        <f>SUM($N$54:N622)*0.1+$O$30</f>
        <v>-2.3866713810478392E-5</v>
      </c>
      <c r="P622" s="4">
        <f>SUM($O$235:O622)</f>
        <v>1.7512359963151221E-3</v>
      </c>
      <c r="Q622" s="6">
        <f t="shared" si="142"/>
        <v>-3.5178714960616621E-6</v>
      </c>
      <c r="R622" s="4">
        <f>SUM($Q$54:Q622)*0.1+$O$8</f>
        <v>-1.1509399634782841E-4</v>
      </c>
      <c r="S622" s="4">
        <f>SUM($R$235:R622)</f>
        <v>7.5897504101270453E-3</v>
      </c>
      <c r="T622">
        <f t="shared" si="143"/>
        <v>1.1754253708094453E-4</v>
      </c>
      <c r="U622">
        <f t="shared" si="144"/>
        <v>7.7891680430462835E-3</v>
      </c>
      <c r="X622" s="1"/>
    </row>
    <row r="623" spans="1:24" x14ac:dyDescent="0.3">
      <c r="A623" s="8"/>
      <c r="B623">
        <f t="shared" si="145"/>
        <v>56.900000000000539</v>
      </c>
      <c r="C623">
        <f t="shared" si="130"/>
        <v>0</v>
      </c>
      <c r="D623">
        <f t="shared" si="131"/>
        <v>1693.4085944977662</v>
      </c>
      <c r="E623">
        <f t="shared" si="132"/>
        <v>-987.54519064168142</v>
      </c>
      <c r="F623">
        <f t="shared" si="133"/>
        <v>0</v>
      </c>
      <c r="G623">
        <f t="shared" si="134"/>
        <v>6024.025662913722</v>
      </c>
      <c r="H623">
        <f t="shared" si="135"/>
        <v>10329.792426435466</v>
      </c>
      <c r="I623">
        <f t="shared" si="136"/>
        <v>11957.988825914106</v>
      </c>
      <c r="J623" s="43">
        <f t="shared" si="137"/>
        <v>1960.3260370352721</v>
      </c>
      <c r="K623">
        <f t="shared" si="138"/>
        <v>15.225384248655041</v>
      </c>
      <c r="L623">
        <f t="shared" si="139"/>
        <v>6.2399115773181885E-2</v>
      </c>
      <c r="M623" s="43">
        <f t="shared" si="140"/>
        <v>15.225767844944336</v>
      </c>
      <c r="N623" s="6">
        <f t="shared" si="141"/>
        <v>-2.0184283401371591E-6</v>
      </c>
      <c r="O623" s="4">
        <f>SUM($N$54:N623)*0.1+$O$30</f>
        <v>-2.4068556644492108E-5</v>
      </c>
      <c r="P623" s="4">
        <f>SUM($O$235:O623)</f>
        <v>1.7271674396706299E-3</v>
      </c>
      <c r="Q623" s="6">
        <f t="shared" si="142"/>
        <v>-3.4611316332219536E-6</v>
      </c>
      <c r="R623" s="4">
        <f>SUM($Q$54:Q623)*0.1+$O$8</f>
        <v>-1.1544010951115057E-4</v>
      </c>
      <c r="S623" s="4">
        <f>SUM($R$235:R623)</f>
        <v>7.4743103006158947E-3</v>
      </c>
      <c r="T623">
        <f t="shared" si="143"/>
        <v>1.1792249277765274E-4</v>
      </c>
      <c r="U623">
        <f t="shared" si="144"/>
        <v>7.6712725042558131E-3</v>
      </c>
      <c r="X623" s="1"/>
    </row>
    <row r="624" spans="1:24" x14ac:dyDescent="0.3">
      <c r="A624" s="8"/>
      <c r="B624">
        <f t="shared" si="145"/>
        <v>57.00000000000054</v>
      </c>
      <c r="C624">
        <f t="shared" si="130"/>
        <v>0</v>
      </c>
      <c r="D624">
        <f t="shared" si="131"/>
        <v>1693.4085944977662</v>
      </c>
      <c r="E624">
        <f t="shared" si="132"/>
        <v>-987.54519064168142</v>
      </c>
      <c r="F624">
        <f t="shared" si="133"/>
        <v>0</v>
      </c>
      <c r="G624">
        <f t="shared" si="134"/>
        <v>5925.2711438495517</v>
      </c>
      <c r="H624">
        <f t="shared" si="135"/>
        <v>10160.451566985681</v>
      </c>
      <c r="I624">
        <f t="shared" si="136"/>
        <v>11761.956222210571</v>
      </c>
      <c r="J624" s="43">
        <f t="shared" si="137"/>
        <v>1960.3260370352721</v>
      </c>
      <c r="K624">
        <f t="shared" si="138"/>
        <v>14.975787785562302</v>
      </c>
      <c r="L624">
        <f t="shared" si="139"/>
        <v>6.2399115773181885E-2</v>
      </c>
      <c r="M624" s="43">
        <f t="shared" si="140"/>
        <v>14.976177774957964</v>
      </c>
      <c r="N624" s="6">
        <f t="shared" si="141"/>
        <v>-1.9853393509545787E-6</v>
      </c>
      <c r="O624" s="4">
        <f>SUM($N$54:N624)*0.1+$O$30</f>
        <v>-2.4267090579587566E-5</v>
      </c>
      <c r="P624" s="4">
        <f>SUM($O$235:O624)</f>
        <v>1.7029003490910423E-3</v>
      </c>
      <c r="Q624" s="6">
        <f t="shared" si="142"/>
        <v>-3.4043917703822418E-6</v>
      </c>
      <c r="R624" s="4">
        <f>SUM($Q$54:Q624)*0.1+$O$8</f>
        <v>-1.1578054868818883E-4</v>
      </c>
      <c r="S624" s="4">
        <f>SUM($R$235:R624)</f>
        <v>7.3585297519277058E-3</v>
      </c>
      <c r="T624">
        <f t="shared" si="143"/>
        <v>1.1829635302804551E-4</v>
      </c>
      <c r="U624">
        <f t="shared" si="144"/>
        <v>7.5530013709080987E-3</v>
      </c>
      <c r="X624" s="1"/>
    </row>
    <row r="625" spans="1:24" x14ac:dyDescent="0.3">
      <c r="A625" s="8"/>
      <c r="B625">
        <f t="shared" si="145"/>
        <v>57.100000000000541</v>
      </c>
      <c r="C625">
        <f t="shared" si="130"/>
        <v>0</v>
      </c>
      <c r="D625">
        <f t="shared" si="131"/>
        <v>1693.4085944977662</v>
      </c>
      <c r="E625">
        <f t="shared" si="132"/>
        <v>-987.54519064168142</v>
      </c>
      <c r="F625">
        <f t="shared" si="133"/>
        <v>0</v>
      </c>
      <c r="G625">
        <f t="shared" si="134"/>
        <v>5826.5166247853813</v>
      </c>
      <c r="H625">
        <f t="shared" si="135"/>
        <v>9991.1107075359068</v>
      </c>
      <c r="I625">
        <f t="shared" si="136"/>
        <v>11565.923618507044</v>
      </c>
      <c r="J625" s="43">
        <f t="shared" si="137"/>
        <v>1960.3260370352721</v>
      </c>
      <c r="K625">
        <f t="shared" si="138"/>
        <v>14.726191322469576</v>
      </c>
      <c r="L625">
        <f t="shared" si="139"/>
        <v>6.2399115773181885E-2</v>
      </c>
      <c r="M625" s="43">
        <f t="shared" si="140"/>
        <v>14.726587921678465</v>
      </c>
      <c r="N625" s="6">
        <f t="shared" si="141"/>
        <v>-1.9522503617719987E-6</v>
      </c>
      <c r="O625" s="4">
        <f>SUM($N$54:N625)*0.1+$O$30</f>
        <v>-2.4462315615764766E-5</v>
      </c>
      <c r="P625" s="4">
        <f>SUM($O$235:O625)</f>
        <v>1.6784380334752776E-3</v>
      </c>
      <c r="Q625" s="6">
        <f t="shared" si="142"/>
        <v>-3.3476519075425334E-6</v>
      </c>
      <c r="R625" s="4">
        <f>SUM($Q$54:Q625)*0.1+$O$8</f>
        <v>-1.1611531387894307E-4</v>
      </c>
      <c r="S625" s="4">
        <f>SUM($R$235:R625)</f>
        <v>7.242414438048763E-3</v>
      </c>
      <c r="T625">
        <f t="shared" si="143"/>
        <v>1.1866411000167978E-4</v>
      </c>
      <c r="U625">
        <f t="shared" si="144"/>
        <v>7.4343608417047893E-3</v>
      </c>
      <c r="X625" s="1"/>
    </row>
    <row r="626" spans="1:24" x14ac:dyDescent="0.3">
      <c r="A626" s="8"/>
      <c r="B626">
        <f t="shared" si="145"/>
        <v>57.200000000000543</v>
      </c>
      <c r="C626">
        <f t="shared" si="130"/>
        <v>0</v>
      </c>
      <c r="D626">
        <f t="shared" si="131"/>
        <v>1693.4085944977662</v>
      </c>
      <c r="E626">
        <f t="shared" si="132"/>
        <v>-987.54519064168142</v>
      </c>
      <c r="F626">
        <f t="shared" si="133"/>
        <v>0</v>
      </c>
      <c r="G626">
        <f t="shared" si="134"/>
        <v>5727.7621057212127</v>
      </c>
      <c r="H626">
        <f t="shared" si="135"/>
        <v>9821.7698480861254</v>
      </c>
      <c r="I626">
        <f t="shared" si="136"/>
        <v>11369.891014803514</v>
      </c>
      <c r="J626" s="43">
        <f t="shared" si="137"/>
        <v>1960.3260370352721</v>
      </c>
      <c r="K626">
        <f t="shared" si="138"/>
        <v>14.476594859376844</v>
      </c>
      <c r="L626">
        <f t="shared" si="139"/>
        <v>6.2399115773181885E-2</v>
      </c>
      <c r="M626" s="43">
        <f t="shared" si="140"/>
        <v>14.476998296314187</v>
      </c>
      <c r="N626" s="6">
        <f t="shared" si="141"/>
        <v>-1.9191613725894196E-6</v>
      </c>
      <c r="O626" s="4">
        <f>SUM($N$54:N626)*0.1+$O$30</f>
        <v>-2.4654231753023705E-5</v>
      </c>
      <c r="P626" s="4">
        <f>SUM($O$235:O626)</f>
        <v>1.6537838017222539E-3</v>
      </c>
      <c r="Q626" s="6">
        <f t="shared" si="142"/>
        <v>-3.2909120447028228E-6</v>
      </c>
      <c r="R626" s="4">
        <f>SUM($Q$54:Q626)*0.1+$O$8</f>
        <v>-1.1644440508341334E-4</v>
      </c>
      <c r="S626" s="4">
        <f>SUM($R$235:R626)</f>
        <v>7.1259700329653498E-3</v>
      </c>
      <c r="T626">
        <f t="shared" si="143"/>
        <v>1.1902575611422035E-4</v>
      </c>
      <c r="U626">
        <f t="shared" si="144"/>
        <v>7.3153571186620209E-3</v>
      </c>
      <c r="X626" s="1"/>
    </row>
    <row r="627" spans="1:24" x14ac:dyDescent="0.3">
      <c r="A627" s="8"/>
      <c r="B627">
        <f t="shared" si="145"/>
        <v>57.300000000000544</v>
      </c>
      <c r="C627">
        <f t="shared" si="130"/>
        <v>0</v>
      </c>
      <c r="D627">
        <f t="shared" si="131"/>
        <v>1693.4085944977662</v>
      </c>
      <c r="E627">
        <f t="shared" si="132"/>
        <v>-987.54519064168142</v>
      </c>
      <c r="F627">
        <f t="shared" si="133"/>
        <v>0</v>
      </c>
      <c r="G627">
        <f t="shared" si="134"/>
        <v>5629.0075866570442</v>
      </c>
      <c r="H627">
        <f t="shared" si="135"/>
        <v>9652.4289886363513</v>
      </c>
      <c r="I627">
        <f t="shared" si="136"/>
        <v>11173.858411099987</v>
      </c>
      <c r="J627" s="43">
        <f t="shared" si="137"/>
        <v>1960.3260370352721</v>
      </c>
      <c r="K627">
        <f t="shared" si="138"/>
        <v>14.226998396284118</v>
      </c>
      <c r="L627">
        <f t="shared" si="139"/>
        <v>6.2399115773181885E-2</v>
      </c>
      <c r="M627" s="43">
        <f t="shared" si="140"/>
        <v>14.227408910860007</v>
      </c>
      <c r="N627" s="6">
        <f t="shared" si="141"/>
        <v>-1.88607238340684E-6</v>
      </c>
      <c r="O627" s="4">
        <f>SUM($N$54:N627)*0.1+$O$30</f>
        <v>-2.4842838991364389E-5</v>
      </c>
      <c r="P627" s="4">
        <f>SUM($O$235:O627)</f>
        <v>1.6289409627308895E-3</v>
      </c>
      <c r="Q627" s="6">
        <f t="shared" si="142"/>
        <v>-3.2341721818631144E-6</v>
      </c>
      <c r="R627" s="4">
        <f>SUM($Q$54:Q627)*0.1+$O$8</f>
        <v>-1.1676782230159966E-4</v>
      </c>
      <c r="S627" s="4">
        <f>SUM($R$235:R627)</f>
        <v>7.0092022106637503E-3</v>
      </c>
      <c r="T627">
        <f t="shared" si="143"/>
        <v>1.1938128401976924E-4</v>
      </c>
      <c r="U627">
        <f t="shared" si="144"/>
        <v>7.1959964070333051E-3</v>
      </c>
      <c r="X627" s="1"/>
    </row>
    <row r="628" spans="1:24" x14ac:dyDescent="0.3">
      <c r="A628" s="8"/>
      <c r="B628">
        <f t="shared" si="145"/>
        <v>57.400000000000546</v>
      </c>
      <c r="C628">
        <f t="shared" si="130"/>
        <v>0</v>
      </c>
      <c r="D628">
        <f t="shared" si="131"/>
        <v>1693.4085944977662</v>
      </c>
      <c r="E628">
        <f t="shared" si="132"/>
        <v>-987.54519064168142</v>
      </c>
      <c r="F628">
        <f t="shared" si="133"/>
        <v>0</v>
      </c>
      <c r="G628">
        <f t="shared" si="134"/>
        <v>5530.2530675928756</v>
      </c>
      <c r="H628">
        <f t="shared" si="135"/>
        <v>9483.0881291865699</v>
      </c>
      <c r="I628">
        <f t="shared" si="136"/>
        <v>10977.825807396455</v>
      </c>
      <c r="J628" s="43">
        <f t="shared" si="137"/>
        <v>1960.3260370352721</v>
      </c>
      <c r="K628">
        <f t="shared" si="138"/>
        <v>13.977401933191384</v>
      </c>
      <c r="L628">
        <f t="shared" si="139"/>
        <v>6.2399115773181885E-2</v>
      </c>
      <c r="M628" s="43">
        <f t="shared" si="140"/>
        <v>13.977819778167483</v>
      </c>
      <c r="N628" s="6">
        <f t="shared" si="141"/>
        <v>-1.8529833942242604E-6</v>
      </c>
      <c r="O628" s="4">
        <f>SUM($N$54:N628)*0.1+$O$30</f>
        <v>-2.5028137330786816E-5</v>
      </c>
      <c r="P628" s="4">
        <f>SUM($O$235:O628)</f>
        <v>1.6039128254001027E-3</v>
      </c>
      <c r="Q628" s="6">
        <f t="shared" si="142"/>
        <v>-3.1774323190234038E-6</v>
      </c>
      <c r="R628" s="4">
        <f>SUM($Q$54:Q628)*0.1+$O$8</f>
        <v>-1.1708556553350201E-4</v>
      </c>
      <c r="S628" s="4">
        <f>SUM($R$235:R628)</f>
        <v>6.892116645130248E-3</v>
      </c>
      <c r="T628">
        <f t="shared" si="143"/>
        <v>1.197306866035133E-4</v>
      </c>
      <c r="U628">
        <f t="shared" si="144"/>
        <v>7.0762849152337251E-3</v>
      </c>
      <c r="X628" s="1"/>
    </row>
    <row r="629" spans="1:24" x14ac:dyDescent="0.3">
      <c r="A629" s="8"/>
      <c r="B629">
        <f t="shared" si="145"/>
        <v>57.500000000000547</v>
      </c>
      <c r="C629">
        <f t="shared" si="130"/>
        <v>0</v>
      </c>
      <c r="D629">
        <f t="shared" si="131"/>
        <v>1693.4085944977662</v>
      </c>
      <c r="E629">
        <f t="shared" si="132"/>
        <v>-987.54519064168142</v>
      </c>
      <c r="F629">
        <f t="shared" si="133"/>
        <v>0</v>
      </c>
      <c r="G629">
        <f t="shared" si="134"/>
        <v>5431.4985485287034</v>
      </c>
      <c r="H629">
        <f t="shared" si="135"/>
        <v>9313.7472697367921</v>
      </c>
      <c r="I629">
        <f t="shared" si="136"/>
        <v>10781.793203692925</v>
      </c>
      <c r="J629" s="43">
        <f t="shared" si="137"/>
        <v>1960.3260370352721</v>
      </c>
      <c r="K629">
        <f t="shared" si="138"/>
        <v>13.727805470098653</v>
      </c>
      <c r="L629">
        <f t="shared" si="139"/>
        <v>6.2399115773181885E-2</v>
      </c>
      <c r="M629" s="43">
        <f t="shared" si="140"/>
        <v>13.728230912022799</v>
      </c>
      <c r="N629" s="6">
        <f t="shared" si="141"/>
        <v>-1.8198944050416798E-6</v>
      </c>
      <c r="O629" s="4">
        <f>SUM($N$54:N629)*0.1+$O$30</f>
        <v>-2.5210126771290986E-5</v>
      </c>
      <c r="P629" s="4">
        <f>SUM($O$235:O629)</f>
        <v>1.5787026986288117E-3</v>
      </c>
      <c r="Q629" s="6">
        <f t="shared" si="142"/>
        <v>-3.1206924561836941E-6</v>
      </c>
      <c r="R629" s="4">
        <f>SUM($Q$54:Q629)*0.1+$O$8</f>
        <v>-1.173976347791204E-4</v>
      </c>
      <c r="S629" s="4">
        <f>SUM($R$235:R629)</f>
        <v>6.7747190103511273E-3</v>
      </c>
      <c r="T629">
        <f t="shared" si="143"/>
        <v>1.2007395697467583E-4</v>
      </c>
      <c r="U629">
        <f t="shared" si="144"/>
        <v>6.9562288547654078E-3</v>
      </c>
      <c r="X629" s="1"/>
    </row>
    <row r="630" spans="1:24" x14ac:dyDescent="0.3">
      <c r="A630" s="8"/>
      <c r="B630">
        <f t="shared" si="145"/>
        <v>57.600000000000549</v>
      </c>
      <c r="C630">
        <f t="shared" si="130"/>
        <v>0</v>
      </c>
      <c r="D630">
        <f t="shared" si="131"/>
        <v>1693.4085944977662</v>
      </c>
      <c r="E630">
        <f t="shared" si="132"/>
        <v>-987.54519064168142</v>
      </c>
      <c r="F630">
        <f t="shared" si="133"/>
        <v>0</v>
      </c>
      <c r="G630">
        <f t="shared" si="134"/>
        <v>5332.7440294645348</v>
      </c>
      <c r="H630">
        <f t="shared" si="135"/>
        <v>9144.4064102870034</v>
      </c>
      <c r="I630">
        <f t="shared" si="136"/>
        <v>10585.760599989388</v>
      </c>
      <c r="J630" s="43">
        <f t="shared" si="137"/>
        <v>1960.3260370352721</v>
      </c>
      <c r="K630">
        <f t="shared" si="138"/>
        <v>13.478209007005912</v>
      </c>
      <c r="L630">
        <f t="shared" si="139"/>
        <v>6.2399115773181885E-2</v>
      </c>
      <c r="M630" s="43">
        <f t="shared" si="140"/>
        <v>13.478642327233226</v>
      </c>
      <c r="N630" s="6">
        <f t="shared" si="141"/>
        <v>-1.7868054158591002E-6</v>
      </c>
      <c r="O630" s="4">
        <f>SUM($N$54:N630)*0.1+$O$30</f>
        <v>-2.5388807312876894E-5</v>
      </c>
      <c r="P630" s="4">
        <f>SUM($O$235:O630)</f>
        <v>1.5533138913159349E-3</v>
      </c>
      <c r="Q630" s="6">
        <f t="shared" si="142"/>
        <v>-3.063952593343981E-6</v>
      </c>
      <c r="R630" s="4">
        <f>SUM($Q$54:Q630)*0.1+$O$8</f>
        <v>-1.1770403003845477E-4</v>
      </c>
      <c r="S630" s="4">
        <f>SUM($R$235:R630)</f>
        <v>6.6570149803126723E-3</v>
      </c>
      <c r="T630">
        <f t="shared" si="143"/>
        <v>1.2041108845975877E-4</v>
      </c>
      <c r="U630">
        <f t="shared" si="144"/>
        <v>6.8358344401442594E-3</v>
      </c>
      <c r="X630" s="1"/>
    </row>
    <row r="631" spans="1:24" x14ac:dyDescent="0.3">
      <c r="A631" s="8"/>
      <c r="B631">
        <f t="shared" si="145"/>
        <v>57.70000000000055</v>
      </c>
      <c r="C631">
        <f t="shared" ref="C631:C684" si="146">IF(B631&lt;$B$41,0,IF(AND($B$41&lt;=B631,B631&lt;$B$41+$G$8),$B$15,$B$15+$B$12))</f>
        <v>0</v>
      </c>
      <c r="D631">
        <f t="shared" ref="D631:D684" si="147">IF(B631&lt;$B$41,$B$13,IF(AND($B$41&lt;=B631,B631&lt;$B$41+$G$8),$B$13+$B$16,$B$13+$B$16+$B$10))</f>
        <v>1693.4085944977662</v>
      </c>
      <c r="E631">
        <f t="shared" ref="E631:E684" si="148">IF(B631&lt;$B$41,$B$14,IF(AND($B$41&lt;=B631,B631&lt;$B$41+$G$8),$B$14+$B$17,$B$14+$B$17+$B$11))</f>
        <v>-987.54519064168142</v>
      </c>
      <c r="F631">
        <f t="shared" ref="F631:F685" si="149">IF(B631&lt;$B$41,-$G$6*$B$13,IF(AND($B$41&lt;=B631,B631&lt;$B$41+$G$8),-$G$6*$B$13,-$G$6*$B$13-$G$5*$B$10))</f>
        <v>0</v>
      </c>
      <c r="G631">
        <f t="shared" ref="G631:G684" si="150">IF(B631&lt;$B$41,$B$14*B631,IF(AND($B$41&lt;=B631,B631&lt;$B$41+$G$8),$B$14*B631-(-B631+$B$41)*$B$17,$B$14*B631-(-B631+$B$41)*$B$17-(-B631+$B$41+$G$8)*$B$11+$G$5*$B$12))</f>
        <v>5233.9895104003645</v>
      </c>
      <c r="H631">
        <f t="shared" ref="H631:H684" si="151">IF(B631&lt;$B$41,-$B$13*B631,IF(AND($B$41&lt;=B631,B631&lt;=$B$41+$G$8),-$B$13*B631+(-B631+B618)*B593,-$B$13*B631+(-B631+$B$41)*$B$16+(-B631+$B$41+$G$8)*$B$10))</f>
        <v>8975.0655508372292</v>
      </c>
      <c r="I631">
        <f t="shared" ref="I631:I684" si="152">SQRT(SUMSQ(H631,G631))</f>
        <v>10389.727996285863</v>
      </c>
      <c r="J631" s="43">
        <f t="shared" ref="J631:J684" si="153">SQRT(SUMSQ(D631:E631))</f>
        <v>1960.3260370352721</v>
      </c>
      <c r="K631">
        <f t="shared" ref="K631:K684" si="154">32*I631/(PI()*$G$13^3)</f>
        <v>13.228612543913188</v>
      </c>
      <c r="L631">
        <f t="shared" ref="L631:L684" si="155">16*J631/(PI()*$G$13^4)</f>
        <v>6.2399115773181885E-2</v>
      </c>
      <c r="M631" s="43">
        <f t="shared" ref="M631:M684" si="156">SQRT(K631^2+3*L631^2)</f>
        <v>13.22905403972352</v>
      </c>
      <c r="N631" s="6">
        <f t="shared" ref="N631:N684" si="157">-G631/($G$15*$B$42)</f>
        <v>-1.7537164266765203E-6</v>
      </c>
      <c r="O631" s="4">
        <f>SUM($N$54:N631)*0.1+$O$30</f>
        <v>-2.5564178955544547E-5</v>
      </c>
      <c r="P631" s="4">
        <f>SUM($O$235:O631)</f>
        <v>1.5277497123603904E-3</v>
      </c>
      <c r="Q631" s="6">
        <f t="shared" ref="Q631:Q684" si="158">-H631/($B$42*$G$15)</f>
        <v>-3.0072127305042726E-6</v>
      </c>
      <c r="R631" s="4">
        <f>SUM($Q$54:Q631)*0.1+$O$8</f>
        <v>-1.1800475131150517E-4</v>
      </c>
      <c r="S631" s="4">
        <f>SUM($R$235:R631)</f>
        <v>6.5390102290011675E-3</v>
      </c>
      <c r="T631">
        <f t="shared" ref="T631:T684" si="159">SQRT(SUMSQ(O631,R631))</f>
        <v>1.2074207459606319E-4</v>
      </c>
      <c r="U631">
        <f t="shared" ref="U631:U684" si="160">SQRT(S631^2+P631^2)</f>
        <v>6.7151078888279345E-3</v>
      </c>
      <c r="X631" s="1"/>
    </row>
    <row r="632" spans="1:24" x14ac:dyDescent="0.3">
      <c r="A632" s="8"/>
      <c r="B632">
        <f t="shared" si="145"/>
        <v>57.800000000000551</v>
      </c>
      <c r="C632">
        <f t="shared" si="146"/>
        <v>0</v>
      </c>
      <c r="D632">
        <f t="shared" si="147"/>
        <v>1693.4085944977662</v>
      </c>
      <c r="E632">
        <f t="shared" si="148"/>
        <v>-987.54519064168142</v>
      </c>
      <c r="F632">
        <f t="shared" si="149"/>
        <v>0</v>
      </c>
      <c r="G632">
        <f t="shared" si="150"/>
        <v>5135.2349913361959</v>
      </c>
      <c r="H632">
        <f t="shared" si="151"/>
        <v>8805.7246913874551</v>
      </c>
      <c r="I632">
        <f t="shared" si="152"/>
        <v>10193.695392582336</v>
      </c>
      <c r="J632" s="43">
        <f t="shared" si="153"/>
        <v>1960.3260370352721</v>
      </c>
      <c r="K632">
        <f t="shared" si="154"/>
        <v>12.979016080820461</v>
      </c>
      <c r="L632">
        <f t="shared" si="155"/>
        <v>6.2399115773181885E-2</v>
      </c>
      <c r="M632" s="43">
        <f t="shared" si="156"/>
        <v>12.979466066643264</v>
      </c>
      <c r="N632" s="6">
        <f t="shared" si="157"/>
        <v>-1.7206274374939409E-6</v>
      </c>
      <c r="O632" s="4">
        <f>SUM($N$54:N632)*0.1+$O$30</f>
        <v>-2.573624169929394E-5</v>
      </c>
      <c r="P632" s="4">
        <f>SUM($O$235:O632)</f>
        <v>1.5020134706610964E-3</v>
      </c>
      <c r="Q632" s="6">
        <f t="shared" si="158"/>
        <v>-2.9504728676645642E-6</v>
      </c>
      <c r="R632" s="4">
        <f>SUM($Q$54:Q632)*0.1+$O$8</f>
        <v>-1.1829979859827167E-4</v>
      </c>
      <c r="S632" s="4">
        <f>SUM($R$235:R632)</f>
        <v>6.4207104304028961E-3</v>
      </c>
      <c r="T632">
        <f t="shared" si="159"/>
        <v>1.2106690912547539E-4</v>
      </c>
      <c r="U632">
        <f t="shared" si="160"/>
        <v>6.5940554211450135E-3</v>
      </c>
      <c r="X632" s="1"/>
    </row>
    <row r="633" spans="1:24" x14ac:dyDescent="0.3">
      <c r="A633" s="8"/>
      <c r="B633">
        <f t="shared" si="145"/>
        <v>57.900000000000553</v>
      </c>
      <c r="C633">
        <f t="shared" si="146"/>
        <v>0</v>
      </c>
      <c r="D633">
        <f t="shared" si="147"/>
        <v>1693.4085944977662</v>
      </c>
      <c r="E633">
        <f t="shared" si="148"/>
        <v>-987.54519064168142</v>
      </c>
      <c r="F633">
        <f t="shared" si="149"/>
        <v>0</v>
      </c>
      <c r="G633">
        <f t="shared" si="150"/>
        <v>5036.4804722720273</v>
      </c>
      <c r="H633">
        <f t="shared" si="151"/>
        <v>8636.3838319376737</v>
      </c>
      <c r="I633">
        <f t="shared" si="152"/>
        <v>9997.6627888788043</v>
      </c>
      <c r="J633" s="43">
        <f t="shared" si="153"/>
        <v>1960.3260370352721</v>
      </c>
      <c r="K633">
        <f t="shared" si="154"/>
        <v>12.729419617727727</v>
      </c>
      <c r="L633">
        <f t="shared" si="155"/>
        <v>6.2399115773181885E-2</v>
      </c>
      <c r="M633" s="43">
        <f t="shared" si="156"/>
        <v>12.729878426487009</v>
      </c>
      <c r="N633" s="6">
        <f t="shared" si="157"/>
        <v>-1.6875384483113613E-6</v>
      </c>
      <c r="O633" s="4">
        <f>SUM($N$54:N633)*0.1+$O$30</f>
        <v>-2.5904995544125078E-5</v>
      </c>
      <c r="P633" s="4">
        <f>SUM($O$235:O633)</f>
        <v>1.4761084751169714E-3</v>
      </c>
      <c r="Q633" s="6">
        <f t="shared" si="158"/>
        <v>-2.8937330048248536E-6</v>
      </c>
      <c r="R633" s="4">
        <f>SUM($Q$54:Q633)*0.1+$O$8</f>
        <v>-1.185891718987541E-4</v>
      </c>
      <c r="S633" s="4">
        <f>SUM($R$235:R633)</f>
        <v>6.3021212585041416E-3</v>
      </c>
      <c r="T633">
        <f t="shared" si="159"/>
        <v>1.2138558598850767E-4</v>
      </c>
      <c r="U633">
        <f t="shared" si="160"/>
        <v>6.4726832602253889E-3</v>
      </c>
      <c r="X633" s="1"/>
    </row>
    <row r="634" spans="1:24" x14ac:dyDescent="0.3">
      <c r="A634" s="8"/>
      <c r="B634">
        <f t="shared" si="145"/>
        <v>58.000000000000554</v>
      </c>
      <c r="C634">
        <f t="shared" si="146"/>
        <v>0</v>
      </c>
      <c r="D634">
        <f t="shared" si="147"/>
        <v>1693.4085944977662</v>
      </c>
      <c r="E634">
        <f t="shared" si="148"/>
        <v>-987.54519064168142</v>
      </c>
      <c r="F634">
        <f t="shared" si="149"/>
        <v>0</v>
      </c>
      <c r="G634">
        <f t="shared" si="150"/>
        <v>4937.7259532078588</v>
      </c>
      <c r="H634">
        <f t="shared" si="151"/>
        <v>8467.0429724878959</v>
      </c>
      <c r="I634">
        <f t="shared" si="152"/>
        <v>9801.630185175276</v>
      </c>
      <c r="J634" s="43">
        <f t="shared" si="153"/>
        <v>1960.3260370352721</v>
      </c>
      <c r="K634">
        <f t="shared" si="154"/>
        <v>12.479823154634998</v>
      </c>
      <c r="L634">
        <f t="shared" si="155"/>
        <v>6.2399115773181885E-2</v>
      </c>
      <c r="M634" s="43">
        <f t="shared" si="156"/>
        <v>12.480291139228751</v>
      </c>
      <c r="N634" s="6">
        <f t="shared" si="157"/>
        <v>-1.654449459128782E-6</v>
      </c>
      <c r="O634" s="4">
        <f>SUM($N$54:N634)*0.1+$O$30</f>
        <v>-2.6070440490037955E-5</v>
      </c>
      <c r="P634" s="4">
        <f>SUM($O$235:O634)</f>
        <v>1.4500380346269335E-3</v>
      </c>
      <c r="Q634" s="6">
        <f t="shared" si="158"/>
        <v>-2.8369931419851439E-6</v>
      </c>
      <c r="R634" s="4">
        <f>SUM($Q$54:Q634)*0.1+$O$8</f>
        <v>-1.1887287121295267E-4</v>
      </c>
      <c r="S634" s="4">
        <f>SUM($R$235:R634)</f>
        <v>6.1832483872911893E-3</v>
      </c>
      <c r="T634">
        <f t="shared" si="159"/>
        <v>1.2169809931858362E-4</v>
      </c>
      <c r="U634">
        <f t="shared" si="160"/>
        <v>6.350997631931839E-3</v>
      </c>
      <c r="X634" s="1"/>
    </row>
    <row r="635" spans="1:24" x14ac:dyDescent="0.3">
      <c r="A635" s="8"/>
      <c r="B635">
        <f t="shared" si="145"/>
        <v>58.100000000000556</v>
      </c>
      <c r="C635">
        <f t="shared" si="146"/>
        <v>0</v>
      </c>
      <c r="D635">
        <f t="shared" si="147"/>
        <v>1693.4085944977662</v>
      </c>
      <c r="E635">
        <f t="shared" si="148"/>
        <v>-987.54519064168142</v>
      </c>
      <c r="F635">
        <f t="shared" si="149"/>
        <v>0</v>
      </c>
      <c r="G635">
        <f t="shared" si="150"/>
        <v>4838.9714341436866</v>
      </c>
      <c r="H635">
        <f t="shared" si="151"/>
        <v>8297.7021130381145</v>
      </c>
      <c r="I635">
        <f t="shared" si="152"/>
        <v>9605.5975814717422</v>
      </c>
      <c r="J635" s="43">
        <f t="shared" si="153"/>
        <v>1960.3260370352721</v>
      </c>
      <c r="K635">
        <f t="shared" si="154"/>
        <v>12.230226691542262</v>
      </c>
      <c r="L635">
        <f t="shared" si="155"/>
        <v>6.2399115773181885E-2</v>
      </c>
      <c r="M635" s="43">
        <f t="shared" si="156"/>
        <v>12.230704226472842</v>
      </c>
      <c r="N635" s="6">
        <f t="shared" si="157"/>
        <v>-1.6213604699462011E-6</v>
      </c>
      <c r="O635" s="4">
        <f>SUM($N$54:N635)*0.1+$O$30</f>
        <v>-2.6232576537032574E-5</v>
      </c>
      <c r="P635" s="4">
        <f>SUM($O$235:O635)</f>
        <v>1.4238054580899011E-3</v>
      </c>
      <c r="Q635" s="6">
        <f t="shared" si="158"/>
        <v>-2.7802532791454333E-6</v>
      </c>
      <c r="R635" s="4">
        <f>SUM($Q$54:Q635)*0.1+$O$8</f>
        <v>-1.1915089654086718E-4</v>
      </c>
      <c r="S635" s="4">
        <f>SUM($R$235:R635)</f>
        <v>6.0640974907503224E-3</v>
      </c>
      <c r="T635">
        <f t="shared" si="159"/>
        <v>1.2200444343655564E-4</v>
      </c>
      <c r="U635">
        <f t="shared" si="160"/>
        <v>6.2290047647927628E-3</v>
      </c>
      <c r="X635" s="1"/>
    </row>
    <row r="636" spans="1:24" x14ac:dyDescent="0.3">
      <c r="A636" s="8"/>
      <c r="B636">
        <f t="shared" si="145"/>
        <v>58.200000000000557</v>
      </c>
      <c r="C636">
        <f t="shared" si="146"/>
        <v>0</v>
      </c>
      <c r="D636">
        <f t="shared" si="147"/>
        <v>1693.4085944977662</v>
      </c>
      <c r="E636">
        <f t="shared" si="148"/>
        <v>-987.54519064168142</v>
      </c>
      <c r="F636">
        <f t="shared" si="149"/>
        <v>0</v>
      </c>
      <c r="G636">
        <f t="shared" si="150"/>
        <v>4740.216915079518</v>
      </c>
      <c r="H636">
        <f t="shared" si="151"/>
        <v>8128.3612535883403</v>
      </c>
      <c r="I636">
        <f t="shared" si="152"/>
        <v>9409.5649777682174</v>
      </c>
      <c r="J636" s="43">
        <f t="shared" si="153"/>
        <v>1960.3260370352721</v>
      </c>
      <c r="K636">
        <f t="shared" si="154"/>
        <v>11.980630228449538</v>
      </c>
      <c r="L636">
        <f t="shared" si="155"/>
        <v>6.2399115773181885E-2</v>
      </c>
      <c r="M636" s="43">
        <f t="shared" si="156"/>
        <v>11.981117711623847</v>
      </c>
      <c r="N636" s="6">
        <f t="shared" si="157"/>
        <v>-1.5882714807636218E-6</v>
      </c>
      <c r="O636" s="4">
        <f>SUM($N$54:N636)*0.1+$O$30</f>
        <v>-2.6391403685108939E-5</v>
      </c>
      <c r="P636" s="4">
        <f>SUM($O$235:O636)</f>
        <v>1.3974140544047921E-3</v>
      </c>
      <c r="Q636" s="6">
        <f t="shared" si="158"/>
        <v>-2.7235134163057249E-6</v>
      </c>
      <c r="R636" s="4">
        <f>SUM($Q$54:Q636)*0.1+$O$8</f>
        <v>-1.1942324788249777E-4</v>
      </c>
      <c r="S636" s="4">
        <f>SUM($R$235:R636)</f>
        <v>5.9446742428678244E-3</v>
      </c>
      <c r="T636">
        <f t="shared" si="159"/>
        <v>1.2230461284544786E-4</v>
      </c>
      <c r="U636">
        <f t="shared" si="160"/>
        <v>6.1067108899361027E-3</v>
      </c>
      <c r="X636" s="1"/>
    </row>
    <row r="637" spans="1:24" x14ac:dyDescent="0.3">
      <c r="A637" s="8"/>
      <c r="B637">
        <f t="shared" si="145"/>
        <v>58.300000000000558</v>
      </c>
      <c r="C637">
        <f t="shared" si="146"/>
        <v>0</v>
      </c>
      <c r="D637">
        <f t="shared" si="147"/>
        <v>1693.4085944977662</v>
      </c>
      <c r="E637">
        <f t="shared" si="148"/>
        <v>-987.54519064168142</v>
      </c>
      <c r="F637">
        <f t="shared" si="149"/>
        <v>0</v>
      </c>
      <c r="G637">
        <f t="shared" si="150"/>
        <v>4641.4623960153476</v>
      </c>
      <c r="H637">
        <f t="shared" si="151"/>
        <v>7959.0203941385589</v>
      </c>
      <c r="I637">
        <f t="shared" si="152"/>
        <v>9213.5323740646854</v>
      </c>
      <c r="J637" s="43">
        <f t="shared" si="153"/>
        <v>1960.3260370352721</v>
      </c>
      <c r="K637">
        <f t="shared" si="154"/>
        <v>11.731033765356804</v>
      </c>
      <c r="L637">
        <f t="shared" si="155"/>
        <v>6.2399115773181885E-2</v>
      </c>
      <c r="M637" s="43">
        <f t="shared" si="156"/>
        <v>11.73153162007797</v>
      </c>
      <c r="N637" s="6">
        <f t="shared" si="157"/>
        <v>-1.5551824915810418E-6</v>
      </c>
      <c r="O637" s="4">
        <f>SUM($N$54:N637)*0.1+$O$30</f>
        <v>-2.654692193426704E-5</v>
      </c>
      <c r="P637" s="4">
        <f>SUM($O$235:O637)</f>
        <v>1.370867132470525E-3</v>
      </c>
      <c r="Q637" s="6">
        <f t="shared" si="158"/>
        <v>-2.6667735534660144E-6</v>
      </c>
      <c r="R637" s="4">
        <f>SUM($Q$54:Q637)*0.1+$O$8</f>
        <v>-1.196899252378444E-4</v>
      </c>
      <c r="S637" s="4">
        <f>SUM($R$235:R637)</f>
        <v>5.8249843176299797E-3</v>
      </c>
      <c r="T637">
        <f t="shared" si="159"/>
        <v>1.2259860222541222E-4</v>
      </c>
      <c r="U637">
        <f t="shared" si="160"/>
        <v>5.9841222410244232E-3</v>
      </c>
      <c r="X637" s="1"/>
    </row>
    <row r="638" spans="1:24" x14ac:dyDescent="0.3">
      <c r="A638" s="8"/>
      <c r="B638">
        <f t="shared" si="145"/>
        <v>58.40000000000056</v>
      </c>
      <c r="C638">
        <f t="shared" si="146"/>
        <v>0</v>
      </c>
      <c r="D638">
        <f t="shared" si="147"/>
        <v>1693.4085944977662</v>
      </c>
      <c r="E638">
        <f t="shared" si="148"/>
        <v>-987.54519064168142</v>
      </c>
      <c r="F638">
        <f t="shared" si="149"/>
        <v>0</v>
      </c>
      <c r="G638">
        <f t="shared" si="150"/>
        <v>4542.7078769511791</v>
      </c>
      <c r="H638">
        <f t="shared" si="151"/>
        <v>7789.6795346887848</v>
      </c>
      <c r="I638">
        <f t="shared" si="152"/>
        <v>9017.4997703611607</v>
      </c>
      <c r="J638" s="43">
        <f t="shared" si="153"/>
        <v>1960.3260370352721</v>
      </c>
      <c r="K638">
        <f t="shared" si="154"/>
        <v>11.48143730226408</v>
      </c>
      <c r="L638">
        <f t="shared" si="155"/>
        <v>6.2399115773181885E-2</v>
      </c>
      <c r="M638" s="43">
        <f t="shared" si="156"/>
        <v>11.481945979439587</v>
      </c>
      <c r="N638" s="6">
        <f t="shared" si="157"/>
        <v>-1.5220935023984622E-6</v>
      </c>
      <c r="O638" s="4">
        <f>SUM($N$54:N638)*0.1+$O$30</f>
        <v>-2.6699131284506889E-5</v>
      </c>
      <c r="P638" s="4">
        <f>SUM($O$235:O638)</f>
        <v>1.344168001186018E-3</v>
      </c>
      <c r="Q638" s="6">
        <f t="shared" si="158"/>
        <v>-2.6100336906263059E-6</v>
      </c>
      <c r="R638" s="4">
        <f>SUM($Q$54:Q638)*0.1+$O$8</f>
        <v>-1.1995092860690701E-4</v>
      </c>
      <c r="S638" s="4">
        <f>SUM($R$235:R638)</f>
        <v>5.7050333890230724E-3</v>
      </c>
      <c r="T638">
        <f t="shared" si="159"/>
        <v>1.2288640642889122E-4</v>
      </c>
      <c r="U638">
        <f t="shared" si="160"/>
        <v>5.8612450541911743E-3</v>
      </c>
      <c r="X638" s="1"/>
    </row>
    <row r="639" spans="1:24" x14ac:dyDescent="0.3">
      <c r="A639" s="8"/>
      <c r="B639">
        <f t="shared" si="145"/>
        <v>58.500000000000561</v>
      </c>
      <c r="C639">
        <f t="shared" si="146"/>
        <v>0</v>
      </c>
      <c r="D639">
        <f t="shared" si="147"/>
        <v>1693.4085944977662</v>
      </c>
      <c r="E639">
        <f t="shared" si="148"/>
        <v>-987.54519064168142</v>
      </c>
      <c r="F639">
        <f t="shared" si="149"/>
        <v>0</v>
      </c>
      <c r="G639">
        <f t="shared" si="150"/>
        <v>4443.9533578870069</v>
      </c>
      <c r="H639">
        <f t="shared" si="151"/>
        <v>7620.3386752389997</v>
      </c>
      <c r="I639">
        <f t="shared" si="152"/>
        <v>8821.4671666576232</v>
      </c>
      <c r="J639" s="43">
        <f t="shared" si="153"/>
        <v>1960.3260370352721</v>
      </c>
      <c r="K639">
        <f t="shared" si="154"/>
        <v>11.231840839171339</v>
      </c>
      <c r="L639">
        <f t="shared" si="155"/>
        <v>6.2399115773181885E-2</v>
      </c>
      <c r="M639" s="43">
        <f t="shared" si="156"/>
        <v>11.232360819766473</v>
      </c>
      <c r="N639" s="6">
        <f t="shared" si="157"/>
        <v>-1.4890045132158816E-6</v>
      </c>
      <c r="O639" s="4">
        <f>SUM($N$54:N639)*0.1+$O$30</f>
        <v>-2.6848031735828474E-5</v>
      </c>
      <c r="P639" s="4">
        <f>SUM($O$235:O639)</f>
        <v>1.3173199694501896E-3</v>
      </c>
      <c r="Q639" s="6">
        <f t="shared" si="158"/>
        <v>-2.5532938277865937E-6</v>
      </c>
      <c r="R639" s="4">
        <f>SUM($Q$54:Q639)*0.1+$O$8</f>
        <v>-1.2020625798968567E-4</v>
      </c>
      <c r="S639" s="4">
        <f>SUM($R$235:R639)</f>
        <v>5.5848271310333869E-3</v>
      </c>
      <c r="T639">
        <f t="shared" si="159"/>
        <v>1.2316802047597795E-4</v>
      </c>
      <c r="U639">
        <f t="shared" si="160"/>
        <v>5.7380855679781267E-3</v>
      </c>
      <c r="X639" s="1"/>
    </row>
    <row r="640" spans="1:24" x14ac:dyDescent="0.3">
      <c r="A640" s="8"/>
      <c r="B640">
        <f t="shared" si="145"/>
        <v>58.600000000000563</v>
      </c>
      <c r="C640">
        <f t="shared" si="146"/>
        <v>0</v>
      </c>
      <c r="D640">
        <f t="shared" si="147"/>
        <v>1693.4085944977662</v>
      </c>
      <c r="E640">
        <f t="shared" si="148"/>
        <v>-987.54519064168142</v>
      </c>
      <c r="F640">
        <f t="shared" si="149"/>
        <v>0</v>
      </c>
      <c r="G640">
        <f t="shared" si="150"/>
        <v>4345.1988388228419</v>
      </c>
      <c r="H640">
        <f t="shared" si="151"/>
        <v>7450.9978157892256</v>
      </c>
      <c r="I640">
        <f t="shared" si="152"/>
        <v>8625.4345629541003</v>
      </c>
      <c r="J640" s="43">
        <f t="shared" si="153"/>
        <v>1960.3260370352721</v>
      </c>
      <c r="K640">
        <f t="shared" si="154"/>
        <v>10.982244376078617</v>
      </c>
      <c r="L640">
        <f t="shared" si="155"/>
        <v>6.2399115773181885E-2</v>
      </c>
      <c r="M640" s="43">
        <f t="shared" si="156"/>
        <v>10.982776173848679</v>
      </c>
      <c r="N640" s="6">
        <f t="shared" si="157"/>
        <v>-1.4559155240333033E-6</v>
      </c>
      <c r="O640" s="4">
        <f>SUM($N$54:N640)*0.1+$O$30</f>
        <v>-2.6993623288231805E-5</v>
      </c>
      <c r="P640" s="4">
        <f>SUM($O$235:O640)</f>
        <v>1.2903263461619577E-3</v>
      </c>
      <c r="Q640" s="6">
        <f t="shared" si="158"/>
        <v>-2.4965539649468857E-6</v>
      </c>
      <c r="R640" s="4">
        <f>SUM($Q$54:Q640)*0.1+$O$8</f>
        <v>-1.2045591338618035E-4</v>
      </c>
      <c r="S640" s="4">
        <f>SUM($R$235:R640)</f>
        <v>5.4643712176472067E-3</v>
      </c>
      <c r="T640">
        <f t="shared" si="159"/>
        <v>1.2344343954996537E-4</v>
      </c>
      <c r="U640">
        <f t="shared" si="160"/>
        <v>5.6146500232740135E-3</v>
      </c>
      <c r="X640" s="1"/>
    </row>
    <row r="641" spans="1:24" x14ac:dyDescent="0.3">
      <c r="A641" s="8"/>
      <c r="B641">
        <f t="shared" si="145"/>
        <v>58.700000000000564</v>
      </c>
      <c r="C641">
        <f t="shared" si="146"/>
        <v>0</v>
      </c>
      <c r="D641">
        <f t="shared" si="147"/>
        <v>1693.4085944977662</v>
      </c>
      <c r="E641">
        <f t="shared" si="148"/>
        <v>-987.54519064168142</v>
      </c>
      <c r="F641">
        <f t="shared" si="149"/>
        <v>0</v>
      </c>
      <c r="G641">
        <f t="shared" si="150"/>
        <v>4246.4443197586697</v>
      </c>
      <c r="H641">
        <f t="shared" si="151"/>
        <v>7281.6569563394369</v>
      </c>
      <c r="I641">
        <f t="shared" si="152"/>
        <v>8429.4019592505592</v>
      </c>
      <c r="J641" s="43">
        <f t="shared" si="153"/>
        <v>1960.3260370352721</v>
      </c>
      <c r="K641">
        <f t="shared" si="154"/>
        <v>10.732647912985872</v>
      </c>
      <c r="L641">
        <f t="shared" si="155"/>
        <v>6.2399115773181885E-2</v>
      </c>
      <c r="M641" s="43">
        <f t="shared" si="156"/>
        <v>10.733192077526043</v>
      </c>
      <c r="N641" s="6">
        <f t="shared" si="157"/>
        <v>-1.4228265348507227E-6</v>
      </c>
      <c r="O641" s="4">
        <f>SUM($N$54:N641)*0.1+$O$30</f>
        <v>-2.7135905941716878E-5</v>
      </c>
      <c r="P641" s="4">
        <f>SUM($O$235:O641)</f>
        <v>1.2631904402202409E-3</v>
      </c>
      <c r="Q641" s="6">
        <f t="shared" si="158"/>
        <v>-2.4398141021071722E-6</v>
      </c>
      <c r="R641" s="4">
        <f>SUM($Q$54:Q641)*0.1+$O$8</f>
        <v>-1.2069989479639108E-4</v>
      </c>
      <c r="S641" s="4">
        <f>SUM($R$235:R641)</f>
        <v>5.3436713228508159E-3</v>
      </c>
      <c r="T641">
        <f t="shared" si="159"/>
        <v>1.237126589930779E-4</v>
      </c>
      <c r="U641">
        <f t="shared" si="160"/>
        <v>5.4909446632544021E-3</v>
      </c>
      <c r="X641" s="1"/>
    </row>
    <row r="642" spans="1:24" x14ac:dyDescent="0.3">
      <c r="A642" s="8"/>
      <c r="B642">
        <f t="shared" si="145"/>
        <v>58.800000000000566</v>
      </c>
      <c r="C642">
        <f t="shared" si="146"/>
        <v>0</v>
      </c>
      <c r="D642">
        <f t="shared" si="147"/>
        <v>1693.4085944977662</v>
      </c>
      <c r="E642">
        <f t="shared" si="148"/>
        <v>-987.54519064168142</v>
      </c>
      <c r="F642">
        <f t="shared" si="149"/>
        <v>0</v>
      </c>
      <c r="G642">
        <f t="shared" si="150"/>
        <v>4147.6898006945012</v>
      </c>
      <c r="H642">
        <f t="shared" si="151"/>
        <v>7112.3160968896627</v>
      </c>
      <c r="I642">
        <f t="shared" si="152"/>
        <v>8233.3693555470345</v>
      </c>
      <c r="J642" s="43">
        <f t="shared" si="153"/>
        <v>1960.3260370352721</v>
      </c>
      <c r="K642">
        <f t="shared" si="154"/>
        <v>10.483051449893146</v>
      </c>
      <c r="L642">
        <f t="shared" si="155"/>
        <v>6.2399115773181885E-2</v>
      </c>
      <c r="M642" s="43">
        <f t="shared" si="156"/>
        <v>10.483608570051375</v>
      </c>
      <c r="N642" s="6">
        <f t="shared" si="157"/>
        <v>-1.3897375456681433E-6</v>
      </c>
      <c r="O642" s="4">
        <f>SUM($N$54:N642)*0.1+$O$30</f>
        <v>-2.7274879696283693E-5</v>
      </c>
      <c r="P642" s="4">
        <f>SUM($O$235:O642)</f>
        <v>1.2359155605239571E-3</v>
      </c>
      <c r="Q642" s="6">
        <f t="shared" si="158"/>
        <v>-2.3830742392674641E-6</v>
      </c>
      <c r="R642" s="4">
        <f>SUM($Q$54:Q642)*0.1+$O$8</f>
        <v>-1.2093820222031784E-4</v>
      </c>
      <c r="S642" s="4">
        <f>SUM($R$235:R642)</f>
        <v>5.222733120630498E-3</v>
      </c>
      <c r="T642">
        <f t="shared" si="159"/>
        <v>1.2397567430237773E-4</v>
      </c>
      <c r="U642">
        <f t="shared" si="160"/>
        <v>5.3669757333228204E-3</v>
      </c>
      <c r="X642" s="1"/>
    </row>
    <row r="643" spans="1:24" x14ac:dyDescent="0.3">
      <c r="A643" s="8"/>
      <c r="B643">
        <f t="shared" si="145"/>
        <v>58.900000000000567</v>
      </c>
      <c r="C643">
        <f t="shared" si="146"/>
        <v>0</v>
      </c>
      <c r="D643">
        <f t="shared" si="147"/>
        <v>1693.4085944977662</v>
      </c>
      <c r="E643">
        <f t="shared" si="148"/>
        <v>-987.54519064168142</v>
      </c>
      <c r="F643">
        <f t="shared" si="149"/>
        <v>0</v>
      </c>
      <c r="G643">
        <f t="shared" si="150"/>
        <v>4048.9352816303326</v>
      </c>
      <c r="H643">
        <f t="shared" si="151"/>
        <v>6942.9752374398813</v>
      </c>
      <c r="I643">
        <f t="shared" si="152"/>
        <v>8037.3367518435034</v>
      </c>
      <c r="J643" s="43">
        <f t="shared" si="153"/>
        <v>1960.3260370352721</v>
      </c>
      <c r="K643">
        <f t="shared" si="154"/>
        <v>10.233454986800414</v>
      </c>
      <c r="L643">
        <f t="shared" si="155"/>
        <v>6.2399115773181885E-2</v>
      </c>
      <c r="M643" s="43">
        <f t="shared" si="156"/>
        <v>10.234025694506444</v>
      </c>
      <c r="N643" s="6">
        <f t="shared" si="157"/>
        <v>-1.3566485564855638E-6</v>
      </c>
      <c r="O643" s="4">
        <f>SUM($N$54:N643)*0.1+$O$30</f>
        <v>-2.741054455193225E-5</v>
      </c>
      <c r="P643" s="4">
        <f>SUM($O$235:O643)</f>
        <v>1.2085050159720248E-3</v>
      </c>
      <c r="Q643" s="6">
        <f t="shared" si="158"/>
        <v>-2.3263343764277532E-6</v>
      </c>
      <c r="R643" s="4">
        <f>SUM($Q$54:Q643)*0.1+$O$8</f>
        <v>-1.2117083565796059E-4</v>
      </c>
      <c r="S643" s="4">
        <f>SUM($R$235:R643)</f>
        <v>5.1015622849725373E-3</v>
      </c>
      <c r="T643">
        <f t="shared" si="159"/>
        <v>1.2423248112583907E-4</v>
      </c>
      <c r="U643">
        <f t="shared" si="160"/>
        <v>5.2427494810532152E-3</v>
      </c>
      <c r="X643" s="1"/>
    </row>
    <row r="644" spans="1:24" x14ac:dyDescent="0.3">
      <c r="A644" s="8"/>
      <c r="B644">
        <f t="shared" si="145"/>
        <v>59.000000000000568</v>
      </c>
      <c r="C644">
        <f t="shared" si="146"/>
        <v>0</v>
      </c>
      <c r="D644">
        <f t="shared" si="147"/>
        <v>1693.4085944977662</v>
      </c>
      <c r="E644">
        <f t="shared" si="148"/>
        <v>-987.54519064168142</v>
      </c>
      <c r="F644">
        <f t="shared" si="149"/>
        <v>0</v>
      </c>
      <c r="G644">
        <f t="shared" si="150"/>
        <v>3950.180762566164</v>
      </c>
      <c r="H644">
        <f t="shared" si="151"/>
        <v>6773.6343779901072</v>
      </c>
      <c r="I644">
        <f t="shared" si="152"/>
        <v>7841.3041481399787</v>
      </c>
      <c r="J644" s="43">
        <f t="shared" si="153"/>
        <v>1960.3260370352721</v>
      </c>
      <c r="K644">
        <f t="shared" si="154"/>
        <v>9.9838585237076902</v>
      </c>
      <c r="L644">
        <f t="shared" si="155"/>
        <v>6.2399115773181885E-2</v>
      </c>
      <c r="M644" s="43">
        <f t="shared" si="156"/>
        <v>9.9844434982806387</v>
      </c>
      <c r="N644" s="6">
        <f t="shared" si="157"/>
        <v>-1.3235595673029844E-6</v>
      </c>
      <c r="O644" s="4">
        <f>SUM($N$54:N644)*0.1+$O$30</f>
        <v>-2.7542900508662547E-5</v>
      </c>
      <c r="P644" s="4">
        <f>SUM($O$235:O644)</f>
        <v>1.1809621154633622E-3</v>
      </c>
      <c r="Q644" s="6">
        <f t="shared" si="158"/>
        <v>-2.2695945135880452E-6</v>
      </c>
      <c r="R644" s="4">
        <f>SUM($Q$54:Q644)*0.1+$O$8</f>
        <v>-1.2139779510931943E-4</v>
      </c>
      <c r="S644" s="4">
        <f>SUM($R$235:R644)</f>
        <v>4.9801644898632182E-3</v>
      </c>
      <c r="T644">
        <f t="shared" si="159"/>
        <v>1.2448307525858438E-4</v>
      </c>
      <c r="U644">
        <f t="shared" si="160"/>
        <v>5.1182721561337735E-3</v>
      </c>
      <c r="X644" s="1"/>
    </row>
    <row r="645" spans="1:24" x14ac:dyDescent="0.3">
      <c r="A645" s="8"/>
      <c r="B645">
        <f t="shared" si="145"/>
        <v>59.10000000000057</v>
      </c>
      <c r="C645">
        <f t="shared" si="146"/>
        <v>0</v>
      </c>
      <c r="D645">
        <f t="shared" si="147"/>
        <v>1693.4085944977662</v>
      </c>
      <c r="E645">
        <f t="shared" si="148"/>
        <v>-987.54519064168142</v>
      </c>
      <c r="F645">
        <f t="shared" si="149"/>
        <v>0</v>
      </c>
      <c r="G645">
        <f t="shared" si="150"/>
        <v>3851.4262435019918</v>
      </c>
      <c r="H645">
        <f t="shared" si="151"/>
        <v>6604.2935185403257</v>
      </c>
      <c r="I645">
        <f t="shared" si="152"/>
        <v>7645.2715444364449</v>
      </c>
      <c r="J645" s="43">
        <f t="shared" si="153"/>
        <v>1960.3260370352721</v>
      </c>
      <c r="K645">
        <f t="shared" si="154"/>
        <v>9.7342620606149541</v>
      </c>
      <c r="L645">
        <f t="shared" si="155"/>
        <v>6.2399115773181885E-2</v>
      </c>
      <c r="M645" s="43">
        <f t="shared" si="156"/>
        <v>9.7348620336230507</v>
      </c>
      <c r="N645" s="6">
        <f t="shared" si="157"/>
        <v>-1.2904705781204036E-6</v>
      </c>
      <c r="O645" s="4">
        <f>SUM($N$54:N645)*0.1+$O$30</f>
        <v>-2.7671947566474588E-5</v>
      </c>
      <c r="P645" s="4">
        <f>SUM($O$235:O645)</f>
        <v>1.1532901678968875E-3</v>
      </c>
      <c r="Q645" s="6">
        <f t="shared" si="158"/>
        <v>-2.2128546507483342E-6</v>
      </c>
      <c r="R645" s="4">
        <f>SUM($Q$54:Q645)*0.1+$O$8</f>
        <v>-1.2161908057439425E-4</v>
      </c>
      <c r="S645" s="4">
        <f>SUM($R$235:R645)</f>
        <v>4.8585454092888239E-3</v>
      </c>
      <c r="T645">
        <f t="shared" si="159"/>
        <v>1.2472745263927552E-4</v>
      </c>
      <c r="U645">
        <f t="shared" si="160"/>
        <v>4.9935500103122166E-3</v>
      </c>
      <c r="X645" s="1"/>
    </row>
    <row r="646" spans="1:24" x14ac:dyDescent="0.3">
      <c r="A646" s="8"/>
      <c r="B646">
        <f t="shared" si="145"/>
        <v>59.200000000000571</v>
      </c>
      <c r="C646">
        <f t="shared" si="146"/>
        <v>0</v>
      </c>
      <c r="D646">
        <f t="shared" si="147"/>
        <v>1693.4085944977662</v>
      </c>
      <c r="E646">
        <f t="shared" si="148"/>
        <v>-987.54519064168142</v>
      </c>
      <c r="F646">
        <f t="shared" si="149"/>
        <v>0</v>
      </c>
      <c r="G646">
        <f t="shared" si="150"/>
        <v>3752.6717244378233</v>
      </c>
      <c r="H646">
        <f t="shared" si="151"/>
        <v>6434.9526590905443</v>
      </c>
      <c r="I646">
        <f t="shared" si="152"/>
        <v>7449.2389407329129</v>
      </c>
      <c r="J646" s="43">
        <f t="shared" si="153"/>
        <v>1960.3260370352721</v>
      </c>
      <c r="K646">
        <f t="shared" si="154"/>
        <v>9.4846655975222198</v>
      </c>
      <c r="L646">
        <f t="shared" si="155"/>
        <v>6.2399115773181885E-2</v>
      </c>
      <c r="M646" s="43">
        <f t="shared" si="156"/>
        <v>9.4852813582818598</v>
      </c>
      <c r="N646" s="6">
        <f t="shared" si="157"/>
        <v>-1.2573815889378242E-6</v>
      </c>
      <c r="O646" s="4">
        <f>SUM($N$54:N646)*0.1+$O$30</f>
        <v>-2.7797685725368369E-5</v>
      </c>
      <c r="P646" s="4">
        <f>SUM($O$235:O646)</f>
        <v>1.1254924821715191E-3</v>
      </c>
      <c r="Q646" s="6">
        <f t="shared" si="158"/>
        <v>-2.1561147879086236E-6</v>
      </c>
      <c r="R646" s="4">
        <f>SUM($Q$54:Q646)*0.1+$O$8</f>
        <v>-1.218346920531851E-4</v>
      </c>
      <c r="S646" s="4">
        <f>SUM($R$235:R646)</f>
        <v>4.7367107172356388E-3</v>
      </c>
      <c r="T646">
        <f t="shared" si="159"/>
        <v>1.2496560934665502E-4</v>
      </c>
      <c r="U646">
        <f t="shared" si="160"/>
        <v>4.8685892973426674E-3</v>
      </c>
      <c r="X646" s="1"/>
    </row>
    <row r="647" spans="1:24" x14ac:dyDescent="0.3">
      <c r="A647" s="8"/>
      <c r="B647">
        <f t="shared" si="145"/>
        <v>59.300000000000573</v>
      </c>
      <c r="C647">
        <f t="shared" si="146"/>
        <v>0</v>
      </c>
      <c r="D647">
        <f t="shared" si="147"/>
        <v>1693.4085944977662</v>
      </c>
      <c r="E647">
        <f t="shared" si="148"/>
        <v>-987.54519064168142</v>
      </c>
      <c r="F647">
        <f t="shared" si="149"/>
        <v>0</v>
      </c>
      <c r="G647">
        <f t="shared" si="150"/>
        <v>3653.9172053736511</v>
      </c>
      <c r="H647">
        <f t="shared" si="151"/>
        <v>6265.6117996407629</v>
      </c>
      <c r="I647">
        <f t="shared" si="152"/>
        <v>7253.2063370293799</v>
      </c>
      <c r="J647" s="43">
        <f t="shared" si="153"/>
        <v>1960.3260370352721</v>
      </c>
      <c r="K647">
        <f t="shared" si="154"/>
        <v>9.2350691344294855</v>
      </c>
      <c r="L647">
        <f t="shared" si="155"/>
        <v>6.2399115773181885E-2</v>
      </c>
      <c r="M647" s="43">
        <f t="shared" si="156"/>
        <v>9.2357015362472588</v>
      </c>
      <c r="N647" s="6">
        <f t="shared" si="157"/>
        <v>-1.2242925997552436E-6</v>
      </c>
      <c r="O647" s="4">
        <f>SUM($N$54:N647)*0.1+$O$30</f>
        <v>-2.7920114985343896E-5</v>
      </c>
      <c r="P647" s="4">
        <f>SUM($O$235:O647)</f>
        <v>1.0975723671861753E-3</v>
      </c>
      <c r="Q647" s="6">
        <f t="shared" si="158"/>
        <v>-2.0993749250689127E-6</v>
      </c>
      <c r="R647" s="4">
        <f>SUM($Q$54:Q647)*0.1+$O$8</f>
        <v>-1.22044629545692E-4</v>
      </c>
      <c r="S647" s="4">
        <f>SUM($R$235:R647)</f>
        <v>4.6146660876899472E-3</v>
      </c>
      <c r="T647">
        <f t="shared" si="159"/>
        <v>1.2519754159623112E-4</v>
      </c>
      <c r="U647">
        <f t="shared" si="160"/>
        <v>4.743396272934226E-3</v>
      </c>
      <c r="X647" s="1"/>
    </row>
    <row r="648" spans="1:24" x14ac:dyDescent="0.3">
      <c r="A648" s="8"/>
      <c r="B648">
        <f t="shared" si="145"/>
        <v>59.400000000000574</v>
      </c>
      <c r="C648">
        <f t="shared" si="146"/>
        <v>0</v>
      </c>
      <c r="D648">
        <f t="shared" si="147"/>
        <v>1693.4085944977662</v>
      </c>
      <c r="E648">
        <f t="shared" si="148"/>
        <v>-987.54519064168142</v>
      </c>
      <c r="F648">
        <f t="shared" si="149"/>
        <v>0</v>
      </c>
      <c r="G648">
        <f t="shared" si="150"/>
        <v>3555.1626863094825</v>
      </c>
      <c r="H648">
        <f t="shared" si="151"/>
        <v>6096.2709401909888</v>
      </c>
      <c r="I648">
        <f t="shared" si="152"/>
        <v>7057.1737333258543</v>
      </c>
      <c r="J648" s="43">
        <f t="shared" si="153"/>
        <v>1960.3260370352721</v>
      </c>
      <c r="K648">
        <f t="shared" si="154"/>
        <v>8.9854726713367601</v>
      </c>
      <c r="L648">
        <f t="shared" si="155"/>
        <v>6.2399115773181885E-2</v>
      </c>
      <c r="M648" s="43">
        <f t="shared" si="156"/>
        <v>8.9861226386182604</v>
      </c>
      <c r="N648" s="6">
        <f t="shared" si="157"/>
        <v>-1.191203610572664E-6</v>
      </c>
      <c r="O648" s="4">
        <f>SUM($N$54:N648)*0.1+$O$30</f>
        <v>-2.8039235346401161E-5</v>
      </c>
      <c r="P648" s="4">
        <f>SUM($O$235:O648)</f>
        <v>1.0695331318397742E-3</v>
      </c>
      <c r="Q648" s="6">
        <f t="shared" si="158"/>
        <v>-2.0426350622292042E-6</v>
      </c>
      <c r="R648" s="4">
        <f>SUM($Q$54:Q648)*0.1+$O$8</f>
        <v>-1.2224889305191493E-4</v>
      </c>
      <c r="S648" s="4">
        <f>SUM($R$235:R648)</f>
        <v>4.4924171946380325E-3</v>
      </c>
      <c r="T648">
        <f t="shared" si="159"/>
        <v>1.2542324573710172E-4</v>
      </c>
      <c r="U648">
        <f t="shared" si="160"/>
        <v>4.6179771947014257E-3</v>
      </c>
      <c r="X648" s="1"/>
    </row>
    <row r="649" spans="1:24" x14ac:dyDescent="0.3">
      <c r="A649" s="8"/>
      <c r="B649">
        <f t="shared" si="145"/>
        <v>59.500000000000576</v>
      </c>
      <c r="C649">
        <f t="shared" si="146"/>
        <v>0</v>
      </c>
      <c r="D649">
        <f t="shared" si="147"/>
        <v>1693.4085944977662</v>
      </c>
      <c r="E649">
        <f t="shared" si="148"/>
        <v>-987.54519064168142</v>
      </c>
      <c r="F649">
        <f t="shared" si="149"/>
        <v>0</v>
      </c>
      <c r="G649">
        <f t="shared" si="150"/>
        <v>3456.408167245314</v>
      </c>
      <c r="H649">
        <f t="shared" si="151"/>
        <v>5926.9300807412073</v>
      </c>
      <c r="I649">
        <f t="shared" si="152"/>
        <v>6861.1411296223232</v>
      </c>
      <c r="J649" s="43">
        <f t="shared" si="153"/>
        <v>1960.3260370352721</v>
      </c>
      <c r="K649">
        <f t="shared" si="154"/>
        <v>8.7358762082440276</v>
      </c>
      <c r="L649">
        <f t="shared" si="155"/>
        <v>6.2399115773181885E-2</v>
      </c>
      <c r="M649" s="43">
        <f t="shared" si="156"/>
        <v>8.7365447446179711</v>
      </c>
      <c r="N649" s="6">
        <f t="shared" si="157"/>
        <v>-1.1581146213900847E-6</v>
      </c>
      <c r="O649" s="4">
        <f>SUM($N$54:N649)*0.1+$O$30</f>
        <v>-2.8155046808540168E-5</v>
      </c>
      <c r="P649" s="4">
        <f>SUM($O$235:O649)</f>
        <v>1.0413780850312341E-3</v>
      </c>
      <c r="Q649" s="6">
        <f t="shared" si="158"/>
        <v>-1.9858951993894937E-6</v>
      </c>
      <c r="R649" s="4">
        <f>SUM($Q$54:Q649)*0.1+$O$8</f>
        <v>-1.2244748257185384E-4</v>
      </c>
      <c r="S649" s="4">
        <f>SUM($R$235:R649)</f>
        <v>4.369969712066179E-3</v>
      </c>
      <c r="T649">
        <f t="shared" si="159"/>
        <v>1.256427182489122E-4</v>
      </c>
      <c r="U649">
        <f t="shared" si="160"/>
        <v>4.4923383221167883E-3</v>
      </c>
      <c r="X649" s="1"/>
    </row>
    <row r="650" spans="1:24" x14ac:dyDescent="0.3">
      <c r="A650" s="8"/>
      <c r="B650">
        <f t="shared" si="145"/>
        <v>59.600000000000577</v>
      </c>
      <c r="C650">
        <f t="shared" si="146"/>
        <v>0</v>
      </c>
      <c r="D650">
        <f t="shared" si="147"/>
        <v>1693.4085944977662</v>
      </c>
      <c r="E650">
        <f t="shared" si="148"/>
        <v>-987.54519064168142</v>
      </c>
      <c r="F650">
        <f t="shared" si="149"/>
        <v>0</v>
      </c>
      <c r="G650">
        <f t="shared" si="150"/>
        <v>3357.6536481811454</v>
      </c>
      <c r="H650">
        <f t="shared" si="151"/>
        <v>5757.5892212914332</v>
      </c>
      <c r="I650">
        <f t="shared" si="152"/>
        <v>6665.1085259187976</v>
      </c>
      <c r="J650" s="43">
        <f t="shared" si="153"/>
        <v>1960.3260370352721</v>
      </c>
      <c r="K650">
        <f t="shared" si="154"/>
        <v>8.4862797451513021</v>
      </c>
      <c r="L650">
        <f t="shared" si="155"/>
        <v>6.2399115773181885E-2</v>
      </c>
      <c r="M650" s="43">
        <f t="shared" si="156"/>
        <v>8.4869679427881124</v>
      </c>
      <c r="N650" s="6">
        <f t="shared" si="157"/>
        <v>-1.1250256322075051E-6</v>
      </c>
      <c r="O650" s="4">
        <f>SUM($N$54:N650)*0.1+$O$30</f>
        <v>-2.8267549371760921E-5</v>
      </c>
      <c r="P650" s="4">
        <f>SUM($O$235:O650)</f>
        <v>1.0131105356594732E-3</v>
      </c>
      <c r="Q650" s="6">
        <f t="shared" si="158"/>
        <v>-1.9291553365497852E-6</v>
      </c>
      <c r="R650" s="4">
        <f>SUM($Q$54:Q650)*0.1+$O$8</f>
        <v>-1.2264039810550885E-4</v>
      </c>
      <c r="S650" s="4">
        <f>SUM($R$235:R650)</f>
        <v>4.2473293139606702E-3</v>
      </c>
      <c r="T650">
        <f t="shared" si="159"/>
        <v>1.2585595573894244E-4</v>
      </c>
      <c r="U650">
        <f t="shared" si="160"/>
        <v>4.3664859164657616E-3</v>
      </c>
      <c r="X650" s="1"/>
    </row>
    <row r="651" spans="1:24" x14ac:dyDescent="0.3">
      <c r="A651" s="8"/>
      <c r="B651">
        <f t="shared" si="145"/>
        <v>59.700000000000578</v>
      </c>
      <c r="C651">
        <f t="shared" si="146"/>
        <v>0</v>
      </c>
      <c r="D651">
        <f t="shared" si="147"/>
        <v>1693.4085944977662</v>
      </c>
      <c r="E651">
        <f t="shared" si="148"/>
        <v>-987.54519064168142</v>
      </c>
      <c r="F651">
        <f t="shared" si="149"/>
        <v>0</v>
      </c>
      <c r="G651">
        <f t="shared" si="150"/>
        <v>3258.8991291169768</v>
      </c>
      <c r="H651">
        <f t="shared" si="151"/>
        <v>5588.2483618416591</v>
      </c>
      <c r="I651">
        <f t="shared" si="152"/>
        <v>6469.0759222152719</v>
      </c>
      <c r="J651" s="43">
        <f t="shared" si="153"/>
        <v>1960.3260370352721</v>
      </c>
      <c r="K651">
        <f t="shared" si="154"/>
        <v>8.2366832820585767</v>
      </c>
      <c r="L651">
        <f t="shared" si="155"/>
        <v>6.2399115773181885E-2</v>
      </c>
      <c r="M651" s="43">
        <f t="shared" si="156"/>
        <v>8.2373923324005318</v>
      </c>
      <c r="N651" s="6">
        <f t="shared" si="157"/>
        <v>-1.0919366430249258E-6</v>
      </c>
      <c r="O651" s="4">
        <f>SUM($N$54:N651)*0.1+$O$30</f>
        <v>-2.8376743036063414E-5</v>
      </c>
      <c r="P651" s="4">
        <f>SUM($O$235:O651)</f>
        <v>9.8473379262340984E-4</v>
      </c>
      <c r="Q651" s="6">
        <f t="shared" si="158"/>
        <v>-1.872415473710077E-6</v>
      </c>
      <c r="R651" s="4">
        <f>SUM($Q$54:Q651)*0.1+$O$8</f>
        <v>-1.2282763965287989E-4</v>
      </c>
      <c r="S651" s="4">
        <f>SUM($R$235:R651)</f>
        <v>4.1245016743077902E-3</v>
      </c>
      <c r="T651">
        <f t="shared" si="159"/>
        <v>1.2606295493931786E-4</v>
      </c>
      <c r="U651">
        <f t="shared" si="160"/>
        <v>4.2404262408043663E-3</v>
      </c>
      <c r="X651" s="1"/>
    </row>
    <row r="652" spans="1:24" x14ac:dyDescent="0.3">
      <c r="A652" s="8"/>
      <c r="B652">
        <f t="shared" si="145"/>
        <v>59.80000000000058</v>
      </c>
      <c r="C652">
        <f t="shared" si="146"/>
        <v>0</v>
      </c>
      <c r="D652">
        <f t="shared" si="147"/>
        <v>1693.4085944977662</v>
      </c>
      <c r="E652">
        <f t="shared" si="148"/>
        <v>-987.54519064168142</v>
      </c>
      <c r="F652">
        <f t="shared" si="149"/>
        <v>0</v>
      </c>
      <c r="G652">
        <f t="shared" si="150"/>
        <v>3160.1446100528046</v>
      </c>
      <c r="H652">
        <f t="shared" si="151"/>
        <v>5418.9075023918704</v>
      </c>
      <c r="I652">
        <f t="shared" si="152"/>
        <v>6273.0433185117327</v>
      </c>
      <c r="J652" s="43">
        <f t="shared" si="153"/>
        <v>1960.3260370352721</v>
      </c>
      <c r="K652">
        <f t="shared" si="154"/>
        <v>7.9870868189658335</v>
      </c>
      <c r="L652">
        <f t="shared" si="155"/>
        <v>6.2399115773181885E-2</v>
      </c>
      <c r="M652" s="43">
        <f t="shared" si="156"/>
        <v>7.9878180251333708</v>
      </c>
      <c r="N652" s="6">
        <f t="shared" si="157"/>
        <v>-1.0588476538423451E-6</v>
      </c>
      <c r="O652" s="4">
        <f>SUM($N$54:N652)*0.1+$O$30</f>
        <v>-2.8482627801447648E-5</v>
      </c>
      <c r="P652" s="4">
        <f>SUM($O$235:O652)</f>
        <v>9.5625116482196215E-4</v>
      </c>
      <c r="Q652" s="6">
        <f t="shared" si="158"/>
        <v>-1.8156756108703639E-6</v>
      </c>
      <c r="R652" s="4">
        <f>SUM($Q$54:Q652)*0.1+$O$8</f>
        <v>-1.2300920721396692E-4</v>
      </c>
      <c r="S652" s="4">
        <f>SUM($R$235:R652)</f>
        <v>4.0014924670938234E-3</v>
      </c>
      <c r="T652">
        <f t="shared" si="159"/>
        <v>1.2626371270434134E-4</v>
      </c>
      <c r="U652">
        <f t="shared" si="160"/>
        <v>4.1141655599200152E-3</v>
      </c>
      <c r="X652" s="1"/>
    </row>
    <row r="653" spans="1:24" x14ac:dyDescent="0.3">
      <c r="A653" s="8"/>
      <c r="B653">
        <f t="shared" si="145"/>
        <v>59.900000000000581</v>
      </c>
      <c r="C653">
        <f t="shared" si="146"/>
        <v>0</v>
      </c>
      <c r="D653">
        <f t="shared" si="147"/>
        <v>1693.4085944977662</v>
      </c>
      <c r="E653">
        <f t="shared" si="148"/>
        <v>-987.54519064168142</v>
      </c>
      <c r="F653">
        <f t="shared" si="149"/>
        <v>0</v>
      </c>
      <c r="G653">
        <f t="shared" si="150"/>
        <v>3061.3900909886361</v>
      </c>
      <c r="H653">
        <f t="shared" si="151"/>
        <v>5249.5666429420962</v>
      </c>
      <c r="I653">
        <f t="shared" si="152"/>
        <v>6077.010714808207</v>
      </c>
      <c r="J653" s="43">
        <f t="shared" si="153"/>
        <v>1960.3260370352721</v>
      </c>
      <c r="K653">
        <f t="shared" si="154"/>
        <v>7.7374903558731081</v>
      </c>
      <c r="L653">
        <f t="shared" si="155"/>
        <v>6.2399115773181885E-2</v>
      </c>
      <c r="M653" s="43">
        <f t="shared" si="156"/>
        <v>7.7382451470716012</v>
      </c>
      <c r="N653" s="6">
        <f t="shared" si="157"/>
        <v>-1.0257586646597656E-6</v>
      </c>
      <c r="O653" s="4">
        <f>SUM($N$54:N653)*0.1+$O$30</f>
        <v>-2.8585203667913624E-5</v>
      </c>
      <c r="P653" s="4">
        <f>SUM($O$235:O653)</f>
        <v>9.2766596115404854E-4</v>
      </c>
      <c r="Q653" s="6">
        <f t="shared" si="158"/>
        <v>-1.7589357480306555E-6</v>
      </c>
      <c r="R653" s="4">
        <f>SUM($Q$54:Q653)*0.1+$O$8</f>
        <v>-1.2318510078876998E-4</v>
      </c>
      <c r="S653" s="4">
        <f>SUM($R$235:R653)</f>
        <v>3.8783073663050532E-3</v>
      </c>
      <c r="T653">
        <f t="shared" si="159"/>
        <v>1.2645822600794115E-4</v>
      </c>
      <c r="U653">
        <f t="shared" si="160"/>
        <v>3.987710140296045E-3</v>
      </c>
      <c r="X653" s="1"/>
    </row>
    <row r="654" spans="1:24" x14ac:dyDescent="0.3">
      <c r="A654" s="8"/>
      <c r="B654">
        <f t="shared" si="145"/>
        <v>60.000000000000583</v>
      </c>
      <c r="C654">
        <f t="shared" si="146"/>
        <v>0</v>
      </c>
      <c r="D654">
        <f t="shared" si="147"/>
        <v>1693.4085944977662</v>
      </c>
      <c r="E654">
        <f t="shared" si="148"/>
        <v>-987.54519064168142</v>
      </c>
      <c r="F654">
        <f t="shared" si="149"/>
        <v>0</v>
      </c>
      <c r="G654">
        <f t="shared" si="150"/>
        <v>2962.6355719244639</v>
      </c>
      <c r="H654">
        <f t="shared" si="151"/>
        <v>5080.2257834923148</v>
      </c>
      <c r="I654">
        <f t="shared" si="152"/>
        <v>5880.9781111046741</v>
      </c>
      <c r="J654" s="43">
        <f t="shared" si="153"/>
        <v>1960.3260370352721</v>
      </c>
      <c r="K654">
        <f t="shared" si="154"/>
        <v>7.4878938927803729</v>
      </c>
      <c r="L654">
        <f t="shared" si="155"/>
        <v>6.2399115773181885E-2</v>
      </c>
      <c r="M654" s="43">
        <f t="shared" si="156"/>
        <v>7.488673841107345</v>
      </c>
      <c r="N654" s="6">
        <f t="shared" si="157"/>
        <v>-9.9266967547718495E-7</v>
      </c>
      <c r="O654" s="4">
        <f>SUM($N$54:N654)*0.1+$O$30</f>
        <v>-2.8684470635461343E-5</v>
      </c>
      <c r="P654" s="4">
        <f>SUM($O$235:O654)</f>
        <v>8.9898149051858721E-4</v>
      </c>
      <c r="Q654" s="6">
        <f t="shared" si="158"/>
        <v>-1.7021958851909447E-6</v>
      </c>
      <c r="R654" s="4">
        <f>SUM($Q$54:Q654)*0.1+$O$8</f>
        <v>-1.2335532037728908E-4</v>
      </c>
      <c r="S654" s="4">
        <f>SUM($R$235:R654)</f>
        <v>3.754952045927764E-3</v>
      </c>
      <c r="T654">
        <f t="shared" si="159"/>
        <v>1.2664649194123095E-4</v>
      </c>
      <c r="U654">
        <f t="shared" si="160"/>
        <v>3.8610662500806847E-3</v>
      </c>
      <c r="X654" s="1"/>
    </row>
    <row r="655" spans="1:24" x14ac:dyDescent="0.3">
      <c r="A655" s="8"/>
      <c r="B655">
        <f t="shared" si="145"/>
        <v>60.100000000000584</v>
      </c>
      <c r="C655">
        <f t="shared" si="146"/>
        <v>0</v>
      </c>
      <c r="D655">
        <f t="shared" si="147"/>
        <v>1693.4085944977662</v>
      </c>
      <c r="E655">
        <f t="shared" si="148"/>
        <v>-987.54519064168142</v>
      </c>
      <c r="F655">
        <f t="shared" si="149"/>
        <v>0</v>
      </c>
      <c r="G655">
        <f t="shared" si="150"/>
        <v>2863.8810528602953</v>
      </c>
      <c r="H655">
        <f t="shared" si="151"/>
        <v>4910.8849240425334</v>
      </c>
      <c r="I655">
        <f t="shared" si="152"/>
        <v>5684.9455074011421</v>
      </c>
      <c r="J655" s="43">
        <f t="shared" si="153"/>
        <v>1960.3260370352721</v>
      </c>
      <c r="K655">
        <f t="shared" si="154"/>
        <v>7.2382974296876395</v>
      </c>
      <c r="L655">
        <f t="shared" si="155"/>
        <v>6.2399115773181885E-2</v>
      </c>
      <c r="M655" s="43">
        <f t="shared" si="156"/>
        <v>7.2391042698368775</v>
      </c>
      <c r="N655" s="6">
        <f t="shared" si="157"/>
        <v>-9.5958068629460539E-7</v>
      </c>
      <c r="O655" s="4">
        <f>SUM($N$54:N655)*0.1+$O$30</f>
        <v>-2.8780428704090804E-5</v>
      </c>
      <c r="P655" s="4">
        <f>SUM($O$235:O655)</f>
        <v>8.7020106181449636E-4</v>
      </c>
      <c r="Q655" s="6">
        <f t="shared" si="158"/>
        <v>-1.645456022351234E-6</v>
      </c>
      <c r="R655" s="4">
        <f>SUM($Q$54:Q655)*0.1+$O$8</f>
        <v>-1.2351986597952422E-4</v>
      </c>
      <c r="S655" s="4">
        <f>SUM($R$235:R655)</f>
        <v>3.6314321799482399E-3</v>
      </c>
      <c r="T655">
        <f t="shared" si="159"/>
        <v>1.2682850771017878E-4</v>
      </c>
      <c r="U655">
        <f t="shared" si="160"/>
        <v>3.7342401590613724E-3</v>
      </c>
      <c r="X655" s="1"/>
    </row>
    <row r="656" spans="1:24" x14ac:dyDescent="0.3">
      <c r="A656" s="8"/>
      <c r="B656">
        <f t="shared" si="145"/>
        <v>60.200000000000585</v>
      </c>
      <c r="C656">
        <f t="shared" si="146"/>
        <v>0</v>
      </c>
      <c r="D656">
        <f t="shared" si="147"/>
        <v>1693.4085944977662</v>
      </c>
      <c r="E656">
        <f t="shared" si="148"/>
        <v>-987.54519064168142</v>
      </c>
      <c r="F656">
        <f t="shared" si="149"/>
        <v>0</v>
      </c>
      <c r="G656">
        <f t="shared" si="150"/>
        <v>2765.1265337961268</v>
      </c>
      <c r="H656">
        <f t="shared" si="151"/>
        <v>4741.544064592752</v>
      </c>
      <c r="I656">
        <f t="shared" si="152"/>
        <v>5488.912903697611</v>
      </c>
      <c r="J656" s="43">
        <f t="shared" si="153"/>
        <v>1960.3260370352721</v>
      </c>
      <c r="K656">
        <f t="shared" si="154"/>
        <v>6.9887009665949069</v>
      </c>
      <c r="L656">
        <f t="shared" si="155"/>
        <v>6.2399115773181885E-2</v>
      </c>
      <c r="M656" s="43">
        <f t="shared" si="156"/>
        <v>6.9895366190780068</v>
      </c>
      <c r="N656" s="6">
        <f t="shared" si="157"/>
        <v>-9.2649169711202603E-7</v>
      </c>
      <c r="O656" s="4">
        <f>SUM($N$54:N656)*0.1+$O$30</f>
        <v>-2.8873077873802004E-5</v>
      </c>
      <c r="P656" s="4">
        <f>SUM($O$235:O656)</f>
        <v>8.4132798394069433E-4</v>
      </c>
      <c r="Q656" s="6">
        <f t="shared" si="158"/>
        <v>-1.5887161595115232E-6</v>
      </c>
      <c r="R656" s="4">
        <f>SUM($Q$54:Q656)*0.1+$O$8</f>
        <v>-1.2367873759547534E-4</v>
      </c>
      <c r="S656" s="4">
        <f>SUM($R$235:R656)</f>
        <v>3.5077534423527644E-3</v>
      </c>
      <c r="T656">
        <f t="shared" si="159"/>
        <v>1.2700427063338097E-4</v>
      </c>
      <c r="U656">
        <f t="shared" si="160"/>
        <v>3.6072381386456011E-3</v>
      </c>
      <c r="X656" s="1"/>
    </row>
    <row r="657" spans="1:24" x14ac:dyDescent="0.3">
      <c r="A657" s="8"/>
      <c r="B657">
        <f t="shared" si="145"/>
        <v>60.300000000000587</v>
      </c>
      <c r="C657">
        <f t="shared" si="146"/>
        <v>0</v>
      </c>
      <c r="D657">
        <f t="shared" si="147"/>
        <v>1693.4085944977662</v>
      </c>
      <c r="E657">
        <f t="shared" si="148"/>
        <v>-987.54519064168142</v>
      </c>
      <c r="F657">
        <f t="shared" si="149"/>
        <v>0</v>
      </c>
      <c r="G657">
        <f t="shared" si="150"/>
        <v>2666.3720147319582</v>
      </c>
      <c r="H657">
        <f t="shared" si="151"/>
        <v>4572.2032051429778</v>
      </c>
      <c r="I657">
        <f t="shared" si="152"/>
        <v>5292.8802999940854</v>
      </c>
      <c r="J657" s="43">
        <f t="shared" si="153"/>
        <v>1960.3260370352721</v>
      </c>
      <c r="K657">
        <f t="shared" si="154"/>
        <v>6.7391045035021815</v>
      </c>
      <c r="L657">
        <f t="shared" si="155"/>
        <v>6.2399115773181885E-2</v>
      </c>
      <c r="M657" s="43">
        <f t="shared" si="156"/>
        <v>6.7399711021688518</v>
      </c>
      <c r="N657" s="6">
        <f t="shared" si="157"/>
        <v>-8.9340270792944657E-7</v>
      </c>
      <c r="O657" s="4">
        <f>SUM($N$54:N657)*0.1+$O$30</f>
        <v>-2.896241814459495E-5</v>
      </c>
      <c r="P657" s="4">
        <f>SUM($O$235:O657)</f>
        <v>8.1236556579609943E-4</v>
      </c>
      <c r="Q657" s="6">
        <f t="shared" si="158"/>
        <v>-1.531976296671815E-6</v>
      </c>
      <c r="R657" s="4">
        <f>SUM($Q$54:Q657)*0.1+$O$8</f>
        <v>-1.238319352251425E-4</v>
      </c>
      <c r="S657" s="4">
        <f>SUM($R$235:R657)</f>
        <v>3.3839215071276218E-3</v>
      </c>
      <c r="T657">
        <f t="shared" si="159"/>
        <v>1.2717377813993832E-4</v>
      </c>
      <c r="U657">
        <f t="shared" si="160"/>
        <v>3.4800664618498439E-3</v>
      </c>
      <c r="X657" s="1"/>
    </row>
    <row r="658" spans="1:24" x14ac:dyDescent="0.3">
      <c r="A658" s="8"/>
      <c r="B658">
        <f t="shared" si="145"/>
        <v>60.400000000000588</v>
      </c>
      <c r="C658">
        <f t="shared" si="146"/>
        <v>0</v>
      </c>
      <c r="D658">
        <f t="shared" si="147"/>
        <v>1693.4085944977662</v>
      </c>
      <c r="E658">
        <f t="shared" si="148"/>
        <v>-987.54519064168142</v>
      </c>
      <c r="F658">
        <f t="shared" si="149"/>
        <v>0</v>
      </c>
      <c r="G658">
        <f t="shared" si="150"/>
        <v>2567.617495667786</v>
      </c>
      <c r="H658">
        <f t="shared" si="151"/>
        <v>4402.8623456931964</v>
      </c>
      <c r="I658">
        <f t="shared" si="152"/>
        <v>5096.8476962905524</v>
      </c>
      <c r="J658" s="43">
        <f t="shared" si="153"/>
        <v>1960.3260370352721</v>
      </c>
      <c r="K658">
        <f t="shared" si="154"/>
        <v>6.4895080404094463</v>
      </c>
      <c r="L658">
        <f t="shared" si="155"/>
        <v>6.2399115773181885E-2</v>
      </c>
      <c r="M658" s="43">
        <f t="shared" si="156"/>
        <v>6.4904079652581679</v>
      </c>
      <c r="N658" s="6">
        <f t="shared" si="157"/>
        <v>-8.6031371874686584E-7</v>
      </c>
      <c r="O658" s="4">
        <f>SUM($N$54:N658)*0.1+$O$30</f>
        <v>-2.9048449516469637E-5</v>
      </c>
      <c r="P658" s="4">
        <f>SUM($O$235:O658)</f>
        <v>7.8331711627962976E-4</v>
      </c>
      <c r="Q658" s="6">
        <f t="shared" si="158"/>
        <v>-1.4752364338321042E-6</v>
      </c>
      <c r="R658" s="4">
        <f>SUM($Q$54:Q658)*0.1+$O$8</f>
        <v>-1.2397945886852575E-4</v>
      </c>
      <c r="S658" s="4">
        <f>SUM($R$235:R658)</f>
        <v>3.259942048259096E-3</v>
      </c>
      <c r="T658">
        <f t="shared" si="159"/>
        <v>1.2733702776743046E-4</v>
      </c>
      <c r="U658">
        <f t="shared" si="160"/>
        <v>3.3527314032985619E-3</v>
      </c>
      <c r="X658" s="1"/>
    </row>
    <row r="659" spans="1:24" x14ac:dyDescent="0.3">
      <c r="A659" s="8"/>
      <c r="B659">
        <f t="shared" si="145"/>
        <v>60.50000000000059</v>
      </c>
      <c r="C659">
        <f t="shared" si="146"/>
        <v>0</v>
      </c>
      <c r="D659">
        <f t="shared" si="147"/>
        <v>1693.4085944977662</v>
      </c>
      <c r="E659">
        <f t="shared" si="148"/>
        <v>-987.54519064168142</v>
      </c>
      <c r="F659">
        <f t="shared" si="149"/>
        <v>0</v>
      </c>
      <c r="G659">
        <f t="shared" si="150"/>
        <v>2468.8629766036211</v>
      </c>
      <c r="H659">
        <f t="shared" si="151"/>
        <v>4233.5214862434223</v>
      </c>
      <c r="I659">
        <f t="shared" si="152"/>
        <v>4900.8150925870286</v>
      </c>
      <c r="J659" s="43">
        <f t="shared" si="153"/>
        <v>1960.3260370352721</v>
      </c>
      <c r="K659">
        <f t="shared" si="154"/>
        <v>6.2399115773167235</v>
      </c>
      <c r="L659">
        <f t="shared" si="155"/>
        <v>6.2399115773181885E-2</v>
      </c>
      <c r="M659" s="43">
        <f t="shared" si="156"/>
        <v>6.2408474938648446</v>
      </c>
      <c r="N659" s="6">
        <f t="shared" si="157"/>
        <v>-8.2722472956428765E-7</v>
      </c>
      <c r="O659" s="4">
        <f>SUM($N$54:N659)*0.1+$O$30</f>
        <v>-2.9131171989426068E-5</v>
      </c>
      <c r="P659" s="4">
        <f>SUM($O$235:O659)</f>
        <v>7.5418594429020364E-4</v>
      </c>
      <c r="Q659" s="6">
        <f t="shared" si="158"/>
        <v>-1.4184965709923958E-6</v>
      </c>
      <c r="R659" s="4">
        <f>SUM($Q$54:Q659)*0.1+$O$8</f>
        <v>-1.2412130852562493E-4</v>
      </c>
      <c r="S659" s="4">
        <f>SUM($R$235:R659)</f>
        <v>3.1358207397334712E-3</v>
      </c>
      <c r="T659">
        <f t="shared" si="159"/>
        <v>1.2749401715998635E-4</v>
      </c>
      <c r="U659">
        <f t="shared" si="160"/>
        <v>3.22523923923598E-3</v>
      </c>
      <c r="X659" s="1"/>
    </row>
    <row r="660" spans="1:24" x14ac:dyDescent="0.3">
      <c r="A660" s="8"/>
      <c r="B660">
        <f t="shared" si="145"/>
        <v>60.600000000000591</v>
      </c>
      <c r="C660">
        <f t="shared" si="146"/>
        <v>0</v>
      </c>
      <c r="D660">
        <f t="shared" si="147"/>
        <v>1693.4085944977662</v>
      </c>
      <c r="E660">
        <f t="shared" si="148"/>
        <v>-987.54519064168142</v>
      </c>
      <c r="F660">
        <f t="shared" si="149"/>
        <v>0</v>
      </c>
      <c r="G660">
        <f t="shared" si="150"/>
        <v>2370.1084575394489</v>
      </c>
      <c r="H660">
        <f t="shared" si="151"/>
        <v>4064.1806267936408</v>
      </c>
      <c r="I660">
        <f t="shared" si="152"/>
        <v>4704.7824888834957</v>
      </c>
      <c r="J660" s="43">
        <f t="shared" si="153"/>
        <v>1960.3260370352721</v>
      </c>
      <c r="K660">
        <f t="shared" si="154"/>
        <v>5.9903151142239883</v>
      </c>
      <c r="L660">
        <f t="shared" si="155"/>
        <v>6.2399115773181885E-2</v>
      </c>
      <c r="M660" s="43">
        <f t="shared" si="156"/>
        <v>5.991290021076277</v>
      </c>
      <c r="N660" s="6">
        <f t="shared" si="157"/>
        <v>-7.9413574038170703E-7</v>
      </c>
      <c r="O660" s="4">
        <f>SUM($N$54:N660)*0.1+$O$30</f>
        <v>-2.9210585563464236E-5</v>
      </c>
      <c r="P660" s="4">
        <f>SUM($O$235:O660)</f>
        <v>7.2497535872673938E-4</v>
      </c>
      <c r="Q660" s="6">
        <f t="shared" si="158"/>
        <v>-1.361756708152685E-6</v>
      </c>
      <c r="R660" s="4">
        <f>SUM($Q$54:Q660)*0.1+$O$8</f>
        <v>-1.2425748419644025E-4</v>
      </c>
      <c r="S660" s="4">
        <f>SUM($R$235:R660)</f>
        <v>3.0115632555370309E-3</v>
      </c>
      <c r="T660">
        <f t="shared" si="159"/>
        <v>1.2764474406644821E-4</v>
      </c>
      <c r="U660">
        <f t="shared" si="160"/>
        <v>3.0975962475541844E-3</v>
      </c>
      <c r="X660" s="1"/>
    </row>
    <row r="661" spans="1:24" x14ac:dyDescent="0.3">
      <c r="A661" s="8"/>
      <c r="B661">
        <f t="shared" si="145"/>
        <v>60.700000000000593</v>
      </c>
      <c r="C661">
        <f t="shared" si="146"/>
        <v>0</v>
      </c>
      <c r="D661">
        <f t="shared" si="147"/>
        <v>1693.4085944977662</v>
      </c>
      <c r="E661">
        <f t="shared" si="148"/>
        <v>-987.54519064168142</v>
      </c>
      <c r="F661">
        <f t="shared" si="149"/>
        <v>0</v>
      </c>
      <c r="G661">
        <f t="shared" si="150"/>
        <v>2271.3539384752803</v>
      </c>
      <c r="H661">
        <f t="shared" si="151"/>
        <v>3894.8397673438667</v>
      </c>
      <c r="I661">
        <f t="shared" si="152"/>
        <v>4508.7498851799701</v>
      </c>
      <c r="J661" s="43">
        <f t="shared" si="153"/>
        <v>1960.3260370352721</v>
      </c>
      <c r="K661">
        <f t="shared" si="154"/>
        <v>5.7407186511312629</v>
      </c>
      <c r="L661">
        <f t="shared" si="155"/>
        <v>6.2399115773181885E-2</v>
      </c>
      <c r="M661" s="43">
        <f t="shared" si="156"/>
        <v>5.7417359378844806</v>
      </c>
      <c r="N661" s="6">
        <f t="shared" si="157"/>
        <v>-7.6104675119912757E-7</v>
      </c>
      <c r="O661" s="4">
        <f>SUM($N$54:N661)*0.1+$O$30</f>
        <v>-2.9286690238584148E-5</v>
      </c>
      <c r="P661" s="4">
        <f>SUM($O$235:O661)</f>
        <v>6.9568866848815521E-4</v>
      </c>
      <c r="Q661" s="6">
        <f t="shared" si="158"/>
        <v>-1.3050168453129768E-6</v>
      </c>
      <c r="R661" s="4">
        <f>SUM($Q$54:Q661)*0.1+$O$8</f>
        <v>-1.2438798588097151E-4</v>
      </c>
      <c r="S661" s="4">
        <f>SUM($R$235:R661)</f>
        <v>2.8871752696560593E-3</v>
      </c>
      <c r="T661">
        <f t="shared" si="159"/>
        <v>1.277892063386245E-4</v>
      </c>
      <c r="U661">
        <f t="shared" si="160"/>
        <v>2.9698087078423689E-3</v>
      </c>
      <c r="X661" s="1"/>
    </row>
    <row r="662" spans="1:24" x14ac:dyDescent="0.3">
      <c r="A662" s="8"/>
      <c r="B662">
        <f t="shared" si="145"/>
        <v>60.800000000000594</v>
      </c>
      <c r="C662">
        <f t="shared" si="146"/>
        <v>0</v>
      </c>
      <c r="D662">
        <f t="shared" si="147"/>
        <v>1693.4085944977662</v>
      </c>
      <c r="E662">
        <f t="shared" si="148"/>
        <v>-987.54519064168142</v>
      </c>
      <c r="F662">
        <f t="shared" si="149"/>
        <v>0</v>
      </c>
      <c r="G662">
        <f t="shared" si="150"/>
        <v>2172.5994194111081</v>
      </c>
      <c r="H662">
        <f t="shared" si="151"/>
        <v>3725.498907894078</v>
      </c>
      <c r="I662">
        <f t="shared" si="152"/>
        <v>4312.7172814764308</v>
      </c>
      <c r="J662" s="43">
        <f t="shared" si="153"/>
        <v>1960.3260370352721</v>
      </c>
      <c r="K662">
        <f t="shared" si="154"/>
        <v>5.4911221880385197</v>
      </c>
      <c r="L662">
        <f t="shared" si="155"/>
        <v>6.2399115773181885E-2</v>
      </c>
      <c r="M662" s="43">
        <f t="shared" si="156"/>
        <v>5.492185706339213</v>
      </c>
      <c r="N662" s="6">
        <f t="shared" si="157"/>
        <v>-7.2795776201654684E-7</v>
      </c>
      <c r="O662" s="4">
        <f>SUM($N$54:N662)*0.1+$O$30</f>
        <v>-2.9359486014785804E-5</v>
      </c>
      <c r="P662" s="4">
        <f>SUM($O$235:O662)</f>
        <v>6.6632918247336943E-4</v>
      </c>
      <c r="Q662" s="6">
        <f t="shared" si="158"/>
        <v>-1.2482769824732637E-6</v>
      </c>
      <c r="R662" s="4">
        <f>SUM($Q$54:Q662)*0.1+$O$8</f>
        <v>-1.2451281357921885E-4</v>
      </c>
      <c r="S662" s="4">
        <f>SUM($R$235:R662)</f>
        <v>2.7626624560768403E-3</v>
      </c>
      <c r="T662">
        <f t="shared" si="159"/>
        <v>1.2792740192963238E-4</v>
      </c>
      <c r="U662">
        <f t="shared" si="160"/>
        <v>2.8418829014637721E-3</v>
      </c>
      <c r="X662" s="1"/>
    </row>
    <row r="663" spans="1:24" x14ac:dyDescent="0.3">
      <c r="A663" s="8"/>
      <c r="B663">
        <f t="shared" si="145"/>
        <v>60.900000000000595</v>
      </c>
      <c r="C663">
        <f t="shared" si="146"/>
        <v>0</v>
      </c>
      <c r="D663">
        <f t="shared" si="147"/>
        <v>1693.4085944977662</v>
      </c>
      <c r="E663">
        <f t="shared" si="148"/>
        <v>-987.54519064168142</v>
      </c>
      <c r="F663">
        <f t="shared" si="149"/>
        <v>0</v>
      </c>
      <c r="G663">
        <f t="shared" si="150"/>
        <v>2073.8449003469395</v>
      </c>
      <c r="H663">
        <f t="shared" si="151"/>
        <v>3556.1580484443039</v>
      </c>
      <c r="I663">
        <f t="shared" si="152"/>
        <v>4116.6846777729052</v>
      </c>
      <c r="J663" s="43">
        <f t="shared" si="153"/>
        <v>1960.3260370352721</v>
      </c>
      <c r="K663">
        <f t="shared" si="154"/>
        <v>5.2415257249457943</v>
      </c>
      <c r="L663">
        <f t="shared" si="155"/>
        <v>6.2399115773181885E-2</v>
      </c>
      <c r="M663" s="43">
        <f t="shared" si="156"/>
        <v>5.2426398764569324</v>
      </c>
      <c r="N663" s="6">
        <f t="shared" si="157"/>
        <v>-6.9486877283396738E-7</v>
      </c>
      <c r="O663" s="4">
        <f>SUM($N$54:N663)*0.1+$O$30</f>
        <v>-2.94289728920692E-5</v>
      </c>
      <c r="P663" s="4">
        <f>SUM($O$235:O663)</f>
        <v>6.3690020958130026E-4</v>
      </c>
      <c r="Q663" s="6">
        <f t="shared" si="158"/>
        <v>-1.1915371196335553E-6</v>
      </c>
      <c r="R663" s="4">
        <f>SUM($Q$54:Q663)*0.1+$O$8</f>
        <v>-1.2463196729118223E-4</v>
      </c>
      <c r="S663" s="4">
        <f>SUM($R$235:R663)</f>
        <v>2.6380304887856582E-3</v>
      </c>
      <c r="T663">
        <f t="shared" si="159"/>
        <v>1.2805932889232421E-4</v>
      </c>
      <c r="U663">
        <f t="shared" si="160"/>
        <v>2.7138251116693947E-3</v>
      </c>
      <c r="X663" s="1"/>
    </row>
    <row r="664" spans="1:24" x14ac:dyDescent="0.3">
      <c r="A664" s="8"/>
      <c r="B664">
        <f t="shared" si="145"/>
        <v>61.000000000000597</v>
      </c>
      <c r="C664">
        <f t="shared" si="146"/>
        <v>0</v>
      </c>
      <c r="D664">
        <f t="shared" si="147"/>
        <v>1693.4085944977662</v>
      </c>
      <c r="E664">
        <f t="shared" si="148"/>
        <v>-987.54519064168142</v>
      </c>
      <c r="F664">
        <f t="shared" si="149"/>
        <v>0</v>
      </c>
      <c r="G664">
        <f t="shared" si="150"/>
        <v>1975.090381282771</v>
      </c>
      <c r="H664">
        <f t="shared" si="151"/>
        <v>3386.8171889945224</v>
      </c>
      <c r="I664">
        <f t="shared" si="152"/>
        <v>3920.6520740693736</v>
      </c>
      <c r="J664" s="43">
        <f t="shared" si="153"/>
        <v>1960.3260370352721</v>
      </c>
      <c r="K664">
        <f t="shared" si="154"/>
        <v>4.9919292618530609</v>
      </c>
      <c r="L664">
        <f t="shared" si="155"/>
        <v>6.2399115773181885E-2</v>
      </c>
      <c r="M664" s="43">
        <f t="shared" si="156"/>
        <v>4.9930991081985008</v>
      </c>
      <c r="N664" s="6">
        <f t="shared" si="157"/>
        <v>-6.6177978365138792E-7</v>
      </c>
      <c r="O664" s="4">
        <f>SUM($N$54:N664)*0.1+$O$30</f>
        <v>-2.9495150870434338E-5</v>
      </c>
      <c r="P664" s="4">
        <f>SUM($O$235:O664)</f>
        <v>6.0740505871086591E-4</v>
      </c>
      <c r="Q664" s="6">
        <f t="shared" si="158"/>
        <v>-1.1347972567938445E-6</v>
      </c>
      <c r="R664" s="4">
        <f>SUM($Q$54:Q664)*0.1+$O$8</f>
        <v>-1.247454470168616E-4</v>
      </c>
      <c r="S664" s="4">
        <f>SUM($R$235:R664)</f>
        <v>2.5132850417687964E-3</v>
      </c>
      <c r="T664">
        <f t="shared" si="159"/>
        <v>1.2818498537779807E-4</v>
      </c>
      <c r="U664">
        <f t="shared" si="160"/>
        <v>2.585641623761176E-3</v>
      </c>
      <c r="X664" s="1"/>
    </row>
    <row r="665" spans="1:24" x14ac:dyDescent="0.3">
      <c r="A665" s="8"/>
      <c r="B665">
        <f t="shared" si="145"/>
        <v>61.100000000000598</v>
      </c>
      <c r="C665">
        <f t="shared" si="146"/>
        <v>0</v>
      </c>
      <c r="D665">
        <f t="shared" si="147"/>
        <v>1693.4085944977662</v>
      </c>
      <c r="E665">
        <f t="shared" si="148"/>
        <v>-987.54519064168142</v>
      </c>
      <c r="F665">
        <f t="shared" si="149"/>
        <v>0</v>
      </c>
      <c r="G665">
        <f t="shared" si="150"/>
        <v>1876.3358622186024</v>
      </c>
      <c r="H665">
        <f t="shared" si="151"/>
        <v>3217.476329544741</v>
      </c>
      <c r="I665">
        <f t="shared" si="152"/>
        <v>3724.6194703658421</v>
      </c>
      <c r="J665" s="43">
        <f t="shared" si="153"/>
        <v>1960.3260370352721</v>
      </c>
      <c r="K665">
        <f t="shared" si="154"/>
        <v>4.7423327987603283</v>
      </c>
      <c r="L665">
        <f t="shared" si="155"/>
        <v>6.2399115773181885E-2</v>
      </c>
      <c r="M665" s="43">
        <f t="shared" si="156"/>
        <v>4.7435642003820071</v>
      </c>
      <c r="N665" s="6">
        <f t="shared" si="157"/>
        <v>-6.2869079446880846E-7</v>
      </c>
      <c r="O665" s="4">
        <f>SUM($N$54:N665)*0.1+$O$30</f>
        <v>-2.9558019949881222E-5</v>
      </c>
      <c r="P665" s="4">
        <f>SUM($O$235:O665)</f>
        <v>5.778470387609847E-4</v>
      </c>
      <c r="Q665" s="6">
        <f t="shared" si="158"/>
        <v>-1.0780573939541337E-6</v>
      </c>
      <c r="R665" s="4">
        <f>SUM($Q$54:Q665)*0.1+$O$8</f>
        <v>-1.24853252756257E-4</v>
      </c>
      <c r="S665" s="4">
        <f>SUM($R$235:R665)</f>
        <v>2.3884317890125392E-3</v>
      </c>
      <c r="T665">
        <f t="shared" si="159"/>
        <v>1.2830436963398936E-4</v>
      </c>
      <c r="U665">
        <f t="shared" si="160"/>
        <v>2.4573387253226768E-3</v>
      </c>
      <c r="X665" s="1"/>
    </row>
    <row r="666" spans="1:24" x14ac:dyDescent="0.3">
      <c r="A666" s="8"/>
      <c r="B666">
        <f t="shared" si="145"/>
        <v>61.2000000000006</v>
      </c>
      <c r="C666">
        <f t="shared" si="146"/>
        <v>0</v>
      </c>
      <c r="D666">
        <f t="shared" si="147"/>
        <v>1693.4085944977662</v>
      </c>
      <c r="E666">
        <f t="shared" si="148"/>
        <v>-987.54519064168142</v>
      </c>
      <c r="F666">
        <f t="shared" si="149"/>
        <v>0</v>
      </c>
      <c r="G666">
        <f t="shared" si="150"/>
        <v>1777.5813431544302</v>
      </c>
      <c r="H666">
        <f t="shared" si="151"/>
        <v>3048.1354700949596</v>
      </c>
      <c r="I666">
        <f t="shared" si="152"/>
        <v>3528.5868666623087</v>
      </c>
      <c r="J666" s="43">
        <f t="shared" si="153"/>
        <v>1960.3260370352721</v>
      </c>
      <c r="K666">
        <f t="shared" si="154"/>
        <v>4.4927363356675922</v>
      </c>
      <c r="L666">
        <f t="shared" si="155"/>
        <v>6.2399115773181885E-2</v>
      </c>
      <c r="M666" s="43">
        <f t="shared" si="156"/>
        <v>4.4940361292245621</v>
      </c>
      <c r="N666" s="6">
        <f t="shared" si="157"/>
        <v>-5.9560180528622783E-7</v>
      </c>
      <c r="O666" s="4">
        <f>SUM($N$54:N666)*0.1+$O$30</f>
        <v>-2.9617580130409841E-5</v>
      </c>
      <c r="P666" s="4">
        <f>SUM($O$235:O666)</f>
        <v>5.4822945863057483E-4</v>
      </c>
      <c r="Q666" s="6">
        <f t="shared" si="158"/>
        <v>-1.021317531114423E-6</v>
      </c>
      <c r="R666" s="4">
        <f>SUM($Q$54:Q666)*0.1+$O$8</f>
        <v>-1.2495538450936844E-4</v>
      </c>
      <c r="S666" s="4">
        <f>SUM($R$235:R666)</f>
        <v>2.2634764045031709E-3</v>
      </c>
      <c r="T666">
        <f t="shared" si="159"/>
        <v>1.2841748000434115E-4</v>
      </c>
      <c r="U666">
        <f t="shared" si="160"/>
        <v>2.3289227065433011E-3</v>
      </c>
      <c r="X666" s="1"/>
    </row>
    <row r="667" spans="1:24" x14ac:dyDescent="0.3">
      <c r="A667" s="8"/>
      <c r="B667">
        <f t="shared" si="145"/>
        <v>61.300000000000601</v>
      </c>
      <c r="C667">
        <f t="shared" si="146"/>
        <v>0</v>
      </c>
      <c r="D667">
        <f t="shared" si="147"/>
        <v>1693.4085944977662</v>
      </c>
      <c r="E667">
        <f t="shared" si="148"/>
        <v>-987.54519064168142</v>
      </c>
      <c r="F667">
        <f t="shared" si="149"/>
        <v>0</v>
      </c>
      <c r="G667">
        <f t="shared" si="150"/>
        <v>1678.8268240902617</v>
      </c>
      <c r="H667">
        <f t="shared" si="151"/>
        <v>2878.7946106451855</v>
      </c>
      <c r="I667">
        <f t="shared" si="152"/>
        <v>3332.5542629587831</v>
      </c>
      <c r="J667" s="43">
        <f t="shared" si="153"/>
        <v>1960.3260370352721</v>
      </c>
      <c r="K667">
        <f t="shared" si="154"/>
        <v>4.2431398725748668</v>
      </c>
      <c r="L667">
        <f t="shared" si="155"/>
        <v>6.2399115773181885E-2</v>
      </c>
      <c r="M667" s="43">
        <f t="shared" si="156"/>
        <v>4.2445161004739376</v>
      </c>
      <c r="N667" s="6">
        <f t="shared" si="157"/>
        <v>-5.6251281610364837E-7</v>
      </c>
      <c r="O667" s="4">
        <f>SUM($N$54:N667)*0.1+$O$30</f>
        <v>-2.9673831412020209E-5</v>
      </c>
      <c r="P667" s="4">
        <f>SUM($O$235:O667)</f>
        <v>5.1855562721855463E-4</v>
      </c>
      <c r="Q667" s="6">
        <f t="shared" si="158"/>
        <v>-9.6457766827471474E-7</v>
      </c>
      <c r="R667" s="4">
        <f>SUM($Q$54:Q667)*0.1+$O$8</f>
        <v>-1.2505184227619591E-4</v>
      </c>
      <c r="S667" s="4">
        <f>SUM($R$235:R667)</f>
        <v>2.1384245622269749E-3</v>
      </c>
      <c r="T667">
        <f t="shared" si="159"/>
        <v>1.2852431492655223E-4</v>
      </c>
      <c r="U667">
        <f t="shared" si="160"/>
        <v>2.2003998606743408E-3</v>
      </c>
      <c r="X667" s="1"/>
    </row>
    <row r="668" spans="1:24" x14ac:dyDescent="0.3">
      <c r="A668" s="8"/>
      <c r="B668">
        <f t="shared" si="145"/>
        <v>61.400000000000603</v>
      </c>
      <c r="C668">
        <f t="shared" si="146"/>
        <v>0</v>
      </c>
      <c r="D668">
        <f t="shared" si="147"/>
        <v>1693.4085944977662</v>
      </c>
      <c r="E668">
        <f t="shared" si="148"/>
        <v>-987.54519064168142</v>
      </c>
      <c r="F668">
        <f t="shared" si="149"/>
        <v>0</v>
      </c>
      <c r="G668">
        <f t="shared" si="150"/>
        <v>1580.0723050260967</v>
      </c>
      <c r="H668">
        <f t="shared" si="151"/>
        <v>2709.453751195404</v>
      </c>
      <c r="I668">
        <f t="shared" si="152"/>
        <v>3136.5216592552533</v>
      </c>
      <c r="J668" s="43">
        <f t="shared" si="153"/>
        <v>1960.3260370352721</v>
      </c>
      <c r="K668">
        <f t="shared" si="154"/>
        <v>3.993543409482136</v>
      </c>
      <c r="L668">
        <f t="shared" si="155"/>
        <v>6.2399115773181885E-2</v>
      </c>
      <c r="M668" s="43">
        <f t="shared" si="156"/>
        <v>3.9950056210681391</v>
      </c>
      <c r="N668" s="6">
        <f t="shared" si="157"/>
        <v>-5.2942382692107008E-7</v>
      </c>
      <c r="O668" s="4">
        <f>SUM($N$54:N668)*0.1+$O$30</f>
        <v>-2.9726773794712316E-5</v>
      </c>
      <c r="P668" s="4">
        <f>SUM($O$235:O668)</f>
        <v>4.888288534238423E-4</v>
      </c>
      <c r="Q668" s="6">
        <f t="shared" si="158"/>
        <v>-9.0783780543500397E-7</v>
      </c>
      <c r="R668" s="4">
        <f>SUM($Q$54:Q668)*0.1+$O$8</f>
        <v>-1.2514262605673942E-4</v>
      </c>
      <c r="S668" s="4">
        <f>SUM($R$235:R668)</f>
        <v>2.0132819361702355E-3</v>
      </c>
      <c r="T668">
        <f t="shared" si="159"/>
        <v>1.2862487293140046E-4</v>
      </c>
      <c r="U668">
        <f t="shared" si="160"/>
        <v>2.0717764846742131E-3</v>
      </c>
      <c r="X668" s="1"/>
    </row>
    <row r="669" spans="1:24" x14ac:dyDescent="0.3">
      <c r="A669" s="8"/>
      <c r="B669">
        <f t="shared" si="145"/>
        <v>61.500000000000604</v>
      </c>
      <c r="C669">
        <f t="shared" si="146"/>
        <v>0</v>
      </c>
      <c r="D669">
        <f t="shared" si="147"/>
        <v>1693.4085944977662</v>
      </c>
      <c r="E669">
        <f t="shared" si="148"/>
        <v>-987.54519064168142</v>
      </c>
      <c r="F669">
        <f t="shared" si="149"/>
        <v>0</v>
      </c>
      <c r="G669">
        <f t="shared" si="150"/>
        <v>1481.3177859619245</v>
      </c>
      <c r="H669">
        <f t="shared" si="151"/>
        <v>2540.1128917456299</v>
      </c>
      <c r="I669">
        <f t="shared" si="152"/>
        <v>2940.4890555517263</v>
      </c>
      <c r="J669" s="43">
        <f t="shared" si="153"/>
        <v>1960.3260370352721</v>
      </c>
      <c r="K669">
        <f t="shared" si="154"/>
        <v>3.7439469463894088</v>
      </c>
      <c r="L669">
        <f t="shared" si="155"/>
        <v>6.2399115773181885E-2</v>
      </c>
      <c r="M669" s="43">
        <f t="shared" si="156"/>
        <v>3.7455065994236887</v>
      </c>
      <c r="N669" s="6">
        <f t="shared" si="157"/>
        <v>-4.9633483773848946E-7</v>
      </c>
      <c r="O669" s="4">
        <f>SUM($N$54:N669)*0.1+$O$30</f>
        <v>-2.9776407278486165E-5</v>
      </c>
      <c r="P669" s="4">
        <f>SUM($O$235:O669)</f>
        <v>4.5905244614535611E-4</v>
      </c>
      <c r="Q669" s="6">
        <f t="shared" si="158"/>
        <v>-8.5109794259529565E-7</v>
      </c>
      <c r="R669" s="4">
        <f>SUM($Q$54:Q669)*0.1+$O$8</f>
        <v>-1.2522773585099898E-4</v>
      </c>
      <c r="S669" s="4">
        <f>SUM($R$235:R669)</f>
        <v>1.8880542003192366E-3</v>
      </c>
      <c r="T669">
        <f t="shared" si="159"/>
        <v>1.2871915264164014E-4</v>
      </c>
      <c r="U669">
        <f t="shared" si="160"/>
        <v>1.9430588801307969E-3</v>
      </c>
      <c r="X669" s="1"/>
    </row>
    <row r="670" spans="1:24" x14ac:dyDescent="0.3">
      <c r="A670" s="8"/>
      <c r="B670">
        <f t="shared" si="145"/>
        <v>61.600000000000605</v>
      </c>
      <c r="C670">
        <f t="shared" si="146"/>
        <v>0</v>
      </c>
      <c r="D670">
        <f t="shared" si="147"/>
        <v>1693.4085944977662</v>
      </c>
      <c r="E670">
        <f t="shared" si="148"/>
        <v>-987.54519064168142</v>
      </c>
      <c r="F670">
        <f t="shared" si="149"/>
        <v>0</v>
      </c>
      <c r="G670">
        <f t="shared" si="150"/>
        <v>1382.5632668977523</v>
      </c>
      <c r="H670">
        <f t="shared" si="151"/>
        <v>2370.7720322958558</v>
      </c>
      <c r="I670">
        <f t="shared" si="152"/>
        <v>2744.4564518481993</v>
      </c>
      <c r="J670" s="43">
        <f t="shared" si="153"/>
        <v>1960.3260370352721</v>
      </c>
      <c r="K670">
        <f t="shared" si="154"/>
        <v>3.4943504832966816</v>
      </c>
      <c r="L670">
        <f t="shared" si="155"/>
        <v>6.2399115773181885E-2</v>
      </c>
      <c r="M670" s="43">
        <f t="shared" si="156"/>
        <v>3.4960214886444247</v>
      </c>
      <c r="N670" s="6">
        <f t="shared" si="157"/>
        <v>-4.6324584855590878E-7</v>
      </c>
      <c r="O670" s="4">
        <f>SUM($N$54:N670)*0.1+$O$30</f>
        <v>-2.9822731863341753E-5</v>
      </c>
      <c r="P670" s="4">
        <f>SUM($O$235:O670)</f>
        <v>4.2922971428201433E-4</v>
      </c>
      <c r="Q670" s="6">
        <f t="shared" si="158"/>
        <v>-7.9435807975558732E-7</v>
      </c>
      <c r="R670" s="4">
        <f>SUM($Q$54:Q670)*0.1+$O$8</f>
        <v>-1.2530717165897456E-4</v>
      </c>
      <c r="S670" s="4">
        <f>SUM($R$235:R670)</f>
        <v>1.7627470286602619E-3</v>
      </c>
      <c r="T670">
        <f t="shared" si="159"/>
        <v>1.2880715277097191E-4</v>
      </c>
      <c r="U670">
        <f t="shared" si="160"/>
        <v>1.8142533545988558E-3</v>
      </c>
      <c r="X670" s="1"/>
    </row>
    <row r="671" spans="1:24" x14ac:dyDescent="0.3">
      <c r="A671" s="8"/>
      <c r="B671">
        <f t="shared" si="145"/>
        <v>61.700000000000607</v>
      </c>
      <c r="C671">
        <f t="shared" si="146"/>
        <v>0</v>
      </c>
      <c r="D671">
        <f t="shared" si="147"/>
        <v>1693.4085944977662</v>
      </c>
      <c r="E671">
        <f t="shared" si="148"/>
        <v>-987.54519064168142</v>
      </c>
      <c r="F671">
        <f t="shared" si="149"/>
        <v>0</v>
      </c>
      <c r="G671">
        <f t="shared" si="150"/>
        <v>1283.8087478335838</v>
      </c>
      <c r="H671">
        <f t="shared" si="151"/>
        <v>2201.4311728460743</v>
      </c>
      <c r="I671">
        <f t="shared" si="152"/>
        <v>2548.4238481446678</v>
      </c>
      <c r="J671" s="43">
        <f t="shared" si="153"/>
        <v>1960.3260370352721</v>
      </c>
      <c r="K671">
        <f t="shared" si="154"/>
        <v>3.2447540202039487</v>
      </c>
      <c r="L671">
        <f t="shared" si="155"/>
        <v>6.2399115773181885E-2</v>
      </c>
      <c r="M671" s="43">
        <f t="shared" si="156"/>
        <v>3.246553495720887</v>
      </c>
      <c r="N671" s="6">
        <f t="shared" si="157"/>
        <v>-4.3015685937332932E-7</v>
      </c>
      <c r="O671" s="4">
        <f>SUM($N$54:N671)*0.1+$O$30</f>
        <v>-2.986574754927909E-5</v>
      </c>
      <c r="P671" s="4">
        <f>SUM($O$235:O671)</f>
        <v>3.9936396673273522E-4</v>
      </c>
      <c r="Q671" s="6">
        <f t="shared" si="158"/>
        <v>-7.3761821691587655E-7</v>
      </c>
      <c r="R671" s="4">
        <f>SUM($Q$54:Q671)*0.1+$O$8</f>
        <v>-1.2538093348066613E-4</v>
      </c>
      <c r="S671" s="4">
        <f>SUM($R$235:R671)</f>
        <v>1.6373660951795959E-3</v>
      </c>
      <c r="T671">
        <f t="shared" si="159"/>
        <v>1.2888887212308321E-4</v>
      </c>
      <c r="U671">
        <f t="shared" si="160"/>
        <v>1.6853662235752152E-3</v>
      </c>
      <c r="X671" s="1"/>
    </row>
    <row r="672" spans="1:24" x14ac:dyDescent="0.3">
      <c r="A672" s="8"/>
      <c r="B672">
        <f t="shared" si="145"/>
        <v>61.800000000000608</v>
      </c>
      <c r="C672">
        <f t="shared" si="146"/>
        <v>0</v>
      </c>
      <c r="D672">
        <f t="shared" si="147"/>
        <v>1693.4085944977662</v>
      </c>
      <c r="E672">
        <f t="shared" si="148"/>
        <v>-987.54519064168142</v>
      </c>
      <c r="F672">
        <f t="shared" si="149"/>
        <v>0</v>
      </c>
      <c r="G672">
        <f t="shared" si="150"/>
        <v>1185.0542287694152</v>
      </c>
      <c r="H672">
        <f t="shared" si="151"/>
        <v>2032.0903133963002</v>
      </c>
      <c r="I672">
        <f t="shared" si="152"/>
        <v>2352.3912444411426</v>
      </c>
      <c r="J672" s="43">
        <f t="shared" si="153"/>
        <v>1960.3260370352721</v>
      </c>
      <c r="K672">
        <f t="shared" si="154"/>
        <v>2.9951575571112237</v>
      </c>
      <c r="L672">
        <f t="shared" si="155"/>
        <v>6.2399115773181885E-2</v>
      </c>
      <c r="M672" s="43">
        <f t="shared" si="156"/>
        <v>2.9971068951354236</v>
      </c>
      <c r="N672" s="6">
        <f t="shared" si="157"/>
        <v>-3.9706787019074986E-7</v>
      </c>
      <c r="O672" s="4">
        <f>SUM($N$54:N672)*0.1+$O$30</f>
        <v>-2.9905454336298163E-5</v>
      </c>
      <c r="P672" s="4">
        <f>SUM($O$235:O672)</f>
        <v>3.6945851239643705E-4</v>
      </c>
      <c r="Q672" s="6">
        <f t="shared" si="158"/>
        <v>-6.8087835407616822E-7</v>
      </c>
      <c r="R672" s="4">
        <f>SUM($Q$54:Q672)*0.1+$O$8</f>
        <v>-1.2544902131607374E-4</v>
      </c>
      <c r="S672" s="4">
        <f>SUM($R$235:R672)</f>
        <v>1.5119170738635221E-3</v>
      </c>
      <c r="T672">
        <f t="shared" si="159"/>
        <v>1.28964309590759E-4</v>
      </c>
      <c r="U672">
        <f t="shared" si="160"/>
        <v>1.5564038134822926E-3</v>
      </c>
      <c r="X672" s="1"/>
    </row>
    <row r="673" spans="1:24" x14ac:dyDescent="0.3">
      <c r="A673" s="8"/>
      <c r="B673">
        <f t="shared" si="145"/>
        <v>61.90000000000061</v>
      </c>
      <c r="C673">
        <f t="shared" si="146"/>
        <v>0</v>
      </c>
      <c r="D673">
        <f t="shared" si="147"/>
        <v>1693.4085944977662</v>
      </c>
      <c r="E673">
        <f t="shared" si="148"/>
        <v>-987.54519064168142</v>
      </c>
      <c r="F673">
        <f t="shared" si="149"/>
        <v>0</v>
      </c>
      <c r="G673">
        <f t="shared" si="150"/>
        <v>1086.2997097052466</v>
      </c>
      <c r="H673">
        <f t="shared" si="151"/>
        <v>1862.7494539465115</v>
      </c>
      <c r="I673">
        <f t="shared" si="152"/>
        <v>2156.3586407376047</v>
      </c>
      <c r="J673" s="43">
        <f t="shared" si="153"/>
        <v>1960.3260370352721</v>
      </c>
      <c r="K673">
        <f t="shared" si="154"/>
        <v>2.7455610940184823</v>
      </c>
      <c r="L673">
        <f t="shared" si="155"/>
        <v>6.2399115773181885E-2</v>
      </c>
      <c r="M673" s="43">
        <f t="shared" si="156"/>
        <v>2.7476875131527949</v>
      </c>
      <c r="N673" s="6">
        <f t="shared" si="157"/>
        <v>-3.639788810081704E-7</v>
      </c>
      <c r="O673" s="4">
        <f>SUM($N$54:N673)*0.1+$O$30</f>
        <v>-2.9941852224398981E-5</v>
      </c>
      <c r="P673" s="4">
        <f>SUM($O$235:O673)</f>
        <v>3.3951666017203807E-4</v>
      </c>
      <c r="Q673" s="6">
        <f t="shared" si="158"/>
        <v>-6.2413849123645503E-7</v>
      </c>
      <c r="R673" s="4">
        <f>SUM($Q$54:Q673)*0.1+$O$8</f>
        <v>-1.2551143516519739E-4</v>
      </c>
      <c r="S673" s="4">
        <f>SUM($R$235:R673)</f>
        <v>1.3864056386983248E-3</v>
      </c>
      <c r="T673">
        <f t="shared" si="159"/>
        <v>1.2903346415506055E-4</v>
      </c>
      <c r="U673">
        <f t="shared" si="160"/>
        <v>1.4273724662991383E-3</v>
      </c>
      <c r="X673" s="1"/>
    </row>
    <row r="674" spans="1:24" x14ac:dyDescent="0.3">
      <c r="A674" s="8"/>
      <c r="B674">
        <f t="shared" si="145"/>
        <v>62.000000000000611</v>
      </c>
      <c r="C674">
        <f t="shared" si="146"/>
        <v>0</v>
      </c>
      <c r="D674">
        <f t="shared" si="147"/>
        <v>1693.4085944977662</v>
      </c>
      <c r="E674">
        <f t="shared" si="148"/>
        <v>-987.54519064168142</v>
      </c>
      <c r="F674">
        <f t="shared" si="149"/>
        <v>0</v>
      </c>
      <c r="G674">
        <f t="shared" si="150"/>
        <v>987.54519064107444</v>
      </c>
      <c r="H674">
        <f t="shared" si="151"/>
        <v>1693.4085944967374</v>
      </c>
      <c r="I674">
        <f t="shared" si="152"/>
        <v>1960.3260370340774</v>
      </c>
      <c r="J674" s="43">
        <f t="shared" si="153"/>
        <v>1960.3260370352721</v>
      </c>
      <c r="K674">
        <f t="shared" si="154"/>
        <v>2.4959646309257546</v>
      </c>
      <c r="L674">
        <f t="shared" si="155"/>
        <v>6.2399115773181885E-2</v>
      </c>
      <c r="M674" s="43">
        <f t="shared" si="156"/>
        <v>2.4983035019348958</v>
      </c>
      <c r="N674" s="6">
        <f t="shared" si="157"/>
        <v>-3.3088989182558977E-7</v>
      </c>
      <c r="O674" s="4">
        <f>SUM($N$54:N674)*0.1+$O$30</f>
        <v>-2.9974941213581542E-5</v>
      </c>
      <c r="P674" s="4">
        <f>SUM($O$235:O674)</f>
        <v>3.0954171895845655E-4</v>
      </c>
      <c r="Q674" s="6">
        <f t="shared" si="158"/>
        <v>-5.673986283967467E-7</v>
      </c>
      <c r="R674" s="4">
        <f>SUM($Q$54:Q674)*0.1+$O$8</f>
        <v>-1.2556817502803707E-4</v>
      </c>
      <c r="S674" s="4">
        <f>SUM($R$235:R674)</f>
        <v>1.2608374636702876E-3</v>
      </c>
      <c r="T674">
        <f t="shared" si="159"/>
        <v>1.2909633488457145E-4</v>
      </c>
      <c r="U674">
        <f t="shared" si="160"/>
        <v>1.2982785469883881E-3</v>
      </c>
      <c r="X674" s="1"/>
    </row>
    <row r="675" spans="1:24" x14ac:dyDescent="0.3">
      <c r="A675" s="8"/>
      <c r="B675">
        <f t="shared" si="145"/>
        <v>62.100000000000612</v>
      </c>
      <c r="C675">
        <f t="shared" si="146"/>
        <v>0</v>
      </c>
      <c r="D675">
        <f t="shared" si="147"/>
        <v>1693.4085944977662</v>
      </c>
      <c r="E675">
        <f t="shared" si="148"/>
        <v>-987.54519064168142</v>
      </c>
      <c r="F675">
        <f t="shared" si="149"/>
        <v>0</v>
      </c>
      <c r="G675">
        <f t="shared" si="150"/>
        <v>888.79067157690224</v>
      </c>
      <c r="H675">
        <f t="shared" si="151"/>
        <v>1524.0677350469487</v>
      </c>
      <c r="I675">
        <f t="shared" si="152"/>
        <v>1764.2934333305377</v>
      </c>
      <c r="J675" s="43">
        <f t="shared" si="153"/>
        <v>1960.3260370352721</v>
      </c>
      <c r="K675">
        <f t="shared" si="154"/>
        <v>2.246368167833011</v>
      </c>
      <c r="L675">
        <f t="shared" si="155"/>
        <v>6.2399115773181885E-2</v>
      </c>
      <c r="M675" s="43">
        <f t="shared" si="156"/>
        <v>2.2489666281208494</v>
      </c>
      <c r="N675" s="6">
        <f t="shared" si="157"/>
        <v>-2.978009026430091E-7</v>
      </c>
      <c r="O675" s="4">
        <f>SUM($N$54:N675)*0.1+$O$30</f>
        <v>-3.0004721303845841E-5</v>
      </c>
      <c r="P675" s="4">
        <f>SUM($O$235:O675)</f>
        <v>2.7953699765461071E-4</v>
      </c>
      <c r="Q675" s="6">
        <f t="shared" si="158"/>
        <v>-5.106587655570335E-7</v>
      </c>
      <c r="R675" s="4">
        <f>SUM($Q$54:Q675)*0.1+$O$8</f>
        <v>-1.2561924090459273E-4</v>
      </c>
      <c r="S675" s="4">
        <f>SUM($R$235:R675)</f>
        <v>1.1352182227656949E-3</v>
      </c>
      <c r="T675">
        <f t="shared" si="159"/>
        <v>1.2915292093471043E-4</v>
      </c>
      <c r="U675">
        <f t="shared" si="160"/>
        <v>1.1691284558837222E-3</v>
      </c>
      <c r="X675" s="1"/>
    </row>
    <row r="676" spans="1:24" x14ac:dyDescent="0.3">
      <c r="A676" s="8"/>
      <c r="B676">
        <f t="shared" si="145"/>
        <v>62.200000000000614</v>
      </c>
      <c r="C676">
        <f t="shared" si="146"/>
        <v>0</v>
      </c>
      <c r="D676">
        <f t="shared" si="147"/>
        <v>1693.4085944977662</v>
      </c>
      <c r="E676">
        <f t="shared" si="148"/>
        <v>-987.54519064168142</v>
      </c>
      <c r="F676">
        <f t="shared" si="149"/>
        <v>0</v>
      </c>
      <c r="G676">
        <f t="shared" si="150"/>
        <v>790.03615251273368</v>
      </c>
      <c r="H676">
        <f t="shared" si="151"/>
        <v>1354.7268755971745</v>
      </c>
      <c r="I676">
        <f t="shared" si="152"/>
        <v>1568.2608296270125</v>
      </c>
      <c r="J676" s="43">
        <f t="shared" si="153"/>
        <v>1960.3260370352721</v>
      </c>
      <c r="K676">
        <f t="shared" si="154"/>
        <v>1.9967717047402862</v>
      </c>
      <c r="L676">
        <f t="shared" si="155"/>
        <v>6.2399115773181885E-2</v>
      </c>
      <c r="M676" s="43">
        <f t="shared" si="156"/>
        <v>1.9996945241209352</v>
      </c>
      <c r="N676" s="6">
        <f t="shared" si="157"/>
        <v>-2.6471191346042964E-7</v>
      </c>
      <c r="O676" s="4">
        <f>SUM($N$54:N676)*0.1+$O$30</f>
        <v>-3.0031192495191883E-5</v>
      </c>
      <c r="P676" s="4">
        <f>SUM($O$235:O676)</f>
        <v>2.4950580515941881E-4</v>
      </c>
      <c r="Q676" s="6">
        <f t="shared" si="158"/>
        <v>-4.5391890271732522E-7</v>
      </c>
      <c r="R676" s="4">
        <f>SUM($Q$54:Q676)*0.1+$O$8</f>
        <v>-1.2566463279486449E-4</v>
      </c>
      <c r="S676" s="4">
        <f>SUM($R$235:R676)</f>
        <v>1.0095535899708305E-3</v>
      </c>
      <c r="T676">
        <f t="shared" si="159"/>
        <v>1.2920322154710926E-4</v>
      </c>
      <c r="U676">
        <f t="shared" si="160"/>
        <v>1.0399286503559953E-3</v>
      </c>
      <c r="X676" s="1"/>
    </row>
    <row r="677" spans="1:24" x14ac:dyDescent="0.3">
      <c r="A677" s="8"/>
      <c r="B677">
        <f t="shared" si="145"/>
        <v>62.300000000000615</v>
      </c>
      <c r="C677">
        <f t="shared" si="146"/>
        <v>0</v>
      </c>
      <c r="D677">
        <f t="shared" si="147"/>
        <v>1693.4085944977662</v>
      </c>
      <c r="E677">
        <f t="shared" si="148"/>
        <v>-987.54519064168142</v>
      </c>
      <c r="F677">
        <f t="shared" si="149"/>
        <v>0</v>
      </c>
      <c r="G677">
        <f t="shared" si="150"/>
        <v>691.28163344856512</v>
      </c>
      <c r="H677">
        <f t="shared" si="151"/>
        <v>1185.3860161473931</v>
      </c>
      <c r="I677">
        <f t="shared" si="152"/>
        <v>1372.228225923481</v>
      </c>
      <c r="J677" s="43">
        <f t="shared" si="153"/>
        <v>1960.3260370352721</v>
      </c>
      <c r="K677">
        <f t="shared" si="154"/>
        <v>1.747175241647553</v>
      </c>
      <c r="L677">
        <f t="shared" si="155"/>
        <v>6.2399115773181885E-2</v>
      </c>
      <c r="M677" s="43">
        <f t="shared" si="156"/>
        <v>1.7505148596838618</v>
      </c>
      <c r="N677" s="6">
        <f t="shared" si="157"/>
        <v>-2.3162292427785018E-7</v>
      </c>
      <c r="O677" s="4">
        <f>SUM($N$54:N677)*0.1+$O$30</f>
        <v>-3.0054354787619667E-5</v>
      </c>
      <c r="P677" s="4">
        <f>SUM($O$235:O677)</f>
        <v>2.1945145037179914E-4</v>
      </c>
      <c r="Q677" s="6">
        <f t="shared" si="158"/>
        <v>-3.9717903987761446E-7</v>
      </c>
      <c r="R677" s="4">
        <f>SUM($Q$54:Q677)*0.1+$O$8</f>
        <v>-1.2570435069885223E-4</v>
      </c>
      <c r="S677" s="4">
        <f>SUM($R$235:R677)</f>
        <v>8.8384923927197824E-4</v>
      </c>
      <c r="T677">
        <f t="shared" si="159"/>
        <v>1.2924723604905501E-4</v>
      </c>
      <c r="U677">
        <f t="shared" si="160"/>
        <v>9.1068568498244267E-4</v>
      </c>
      <c r="X677" s="1"/>
    </row>
    <row r="678" spans="1:24" x14ac:dyDescent="0.3">
      <c r="A678" s="8"/>
      <c r="B678">
        <f t="shared" si="145"/>
        <v>62.400000000000617</v>
      </c>
      <c r="C678">
        <f t="shared" si="146"/>
        <v>0</v>
      </c>
      <c r="D678">
        <f t="shared" si="147"/>
        <v>1693.4085944977662</v>
      </c>
      <c r="E678">
        <f t="shared" si="148"/>
        <v>-987.54519064168142</v>
      </c>
      <c r="F678">
        <f t="shared" si="149"/>
        <v>0</v>
      </c>
      <c r="G678">
        <f t="shared" si="150"/>
        <v>592.52711438439655</v>
      </c>
      <c r="H678">
        <f t="shared" si="151"/>
        <v>1016.0451566976189</v>
      </c>
      <c r="I678">
        <f t="shared" si="152"/>
        <v>1176.1956222199558</v>
      </c>
      <c r="J678" s="43">
        <f t="shared" si="153"/>
        <v>1960.3260370352721</v>
      </c>
      <c r="K678">
        <f t="shared" si="154"/>
        <v>1.497578778554828</v>
      </c>
      <c r="L678">
        <f t="shared" si="155"/>
        <v>6.2399115773181885E-2</v>
      </c>
      <c r="M678" s="43">
        <f t="shared" si="156"/>
        <v>1.50147365841882</v>
      </c>
      <c r="N678" s="6">
        <f t="shared" si="157"/>
        <v>-1.9853393509527072E-7</v>
      </c>
      <c r="O678" s="4">
        <f>SUM($N$54:N678)*0.1+$O$30</f>
        <v>-3.0074208181129196E-5</v>
      </c>
      <c r="P678" s="4">
        <f>SUM($O$235:O678)</f>
        <v>1.8937724219066993E-4</v>
      </c>
      <c r="Q678" s="6">
        <f t="shared" si="158"/>
        <v>-3.4043917703790613E-7</v>
      </c>
      <c r="R678" s="4">
        <f>SUM($Q$54:Q678)*0.1+$O$8</f>
        <v>-1.2573839461655601E-4</v>
      </c>
      <c r="S678" s="4">
        <f>SUM($R$235:R678)</f>
        <v>7.581108446554222E-4</v>
      </c>
      <c r="T678">
        <f t="shared" si="159"/>
        <v>1.2928496385299667E-4</v>
      </c>
      <c r="U678">
        <f t="shared" si="160"/>
        <v>7.8140629165876399E-4</v>
      </c>
      <c r="X678" s="1"/>
    </row>
    <row r="679" spans="1:24" x14ac:dyDescent="0.3">
      <c r="A679" s="8"/>
      <c r="B679">
        <f t="shared" si="145"/>
        <v>62.500000000000618</v>
      </c>
      <c r="C679">
        <f t="shared" si="146"/>
        <v>0</v>
      </c>
      <c r="D679">
        <f t="shared" si="147"/>
        <v>1693.4085944977662</v>
      </c>
      <c r="E679">
        <f t="shared" si="148"/>
        <v>-987.54519064168142</v>
      </c>
      <c r="F679">
        <f t="shared" si="149"/>
        <v>0</v>
      </c>
      <c r="G679">
        <f t="shared" si="150"/>
        <v>493.77259532022799</v>
      </c>
      <c r="H679">
        <f t="shared" si="151"/>
        <v>846.70429724783753</v>
      </c>
      <c r="I679">
        <f t="shared" si="152"/>
        <v>980.16301851642424</v>
      </c>
      <c r="J679" s="43">
        <f t="shared" si="153"/>
        <v>1960.3260370352721</v>
      </c>
      <c r="K679">
        <f t="shared" si="154"/>
        <v>1.247982315462095</v>
      </c>
      <c r="L679">
        <f t="shared" si="155"/>
        <v>6.2399115773181885E-2</v>
      </c>
      <c r="M679" s="43">
        <f t="shared" si="156"/>
        <v>1.2526535070217768</v>
      </c>
      <c r="N679" s="6">
        <f t="shared" si="157"/>
        <v>-1.6544494591269126E-7</v>
      </c>
      <c r="O679" s="4">
        <f>SUM($N$54:N679)*0.1+$O$30</f>
        <v>-3.0090752675720468E-5</v>
      </c>
      <c r="P679" s="4">
        <f>SUM($O$235:O679)</f>
        <v>1.5928648951494946E-4</v>
      </c>
      <c r="Q679" s="6">
        <f t="shared" si="158"/>
        <v>-2.8369931419819542E-7</v>
      </c>
      <c r="R679" s="4">
        <f>SUM($Q$54:Q679)*0.1+$O$8</f>
        <v>-1.2576676454797587E-4</v>
      </c>
      <c r="S679" s="4">
        <f>SUM($R$235:R679)</f>
        <v>6.3234408010744635E-4</v>
      </c>
      <c r="T679">
        <f t="shared" si="159"/>
        <v>1.2931640445611447E-4</v>
      </c>
      <c r="U679">
        <f t="shared" si="160"/>
        <v>6.520975551165091E-4</v>
      </c>
      <c r="X679" s="1"/>
    </row>
    <row r="680" spans="1:24" x14ac:dyDescent="0.3">
      <c r="A680" s="8"/>
      <c r="B680">
        <f t="shared" si="145"/>
        <v>62.60000000000062</v>
      </c>
      <c r="C680">
        <f t="shared" si="146"/>
        <v>0</v>
      </c>
      <c r="D680">
        <f t="shared" si="147"/>
        <v>1693.4085944977662</v>
      </c>
      <c r="E680">
        <f t="shared" si="148"/>
        <v>-987.54519064168142</v>
      </c>
      <c r="F680">
        <f t="shared" si="149"/>
        <v>0</v>
      </c>
      <c r="G680">
        <f t="shared" si="150"/>
        <v>395.01807625605579</v>
      </c>
      <c r="H680">
        <f t="shared" si="151"/>
        <v>677.36343779806339</v>
      </c>
      <c r="I680">
        <f t="shared" si="152"/>
        <v>784.13041481289702</v>
      </c>
      <c r="J680" s="43">
        <f t="shared" si="153"/>
        <v>1960.3260370352721</v>
      </c>
      <c r="K680">
        <f t="shared" si="154"/>
        <v>0.99838585236936739</v>
      </c>
      <c r="L680">
        <f t="shared" si="155"/>
        <v>6.2399115773181885E-2</v>
      </c>
      <c r="M680" s="43">
        <f t="shared" si="156"/>
        <v>1.0042187307350592</v>
      </c>
      <c r="N680" s="6">
        <f t="shared" si="157"/>
        <v>-1.3235595673011058E-7</v>
      </c>
      <c r="O680" s="4">
        <f>SUM($N$54:N680)*0.1+$O$30</f>
        <v>-3.0103988271393479E-5</v>
      </c>
      <c r="P680" s="4">
        <f>SUM($O$235:O680)</f>
        <v>1.2918250124355598E-4</v>
      </c>
      <c r="Q680" s="6">
        <f t="shared" si="158"/>
        <v>-2.2695945135848709E-7</v>
      </c>
      <c r="R680" s="4">
        <f>SUM($Q$54:Q680)*0.1+$O$8</f>
        <v>-1.2578946049311173E-4</v>
      </c>
      <c r="S680" s="4">
        <f>SUM($R$235:R680)</f>
        <v>5.0655461961433466E-4</v>
      </c>
      <c r="T680">
        <f t="shared" si="159"/>
        <v>1.2934155743995164E-4</v>
      </c>
      <c r="U680">
        <f t="shared" si="160"/>
        <v>5.2276734909533569E-4</v>
      </c>
      <c r="X680" s="1"/>
    </row>
    <row r="681" spans="1:24" x14ac:dyDescent="0.3">
      <c r="A681" s="8"/>
      <c r="B681">
        <f t="shared" si="145"/>
        <v>62.700000000000621</v>
      </c>
      <c r="C681">
        <f t="shared" si="146"/>
        <v>0</v>
      </c>
      <c r="D681">
        <f t="shared" si="147"/>
        <v>1693.4085944977662</v>
      </c>
      <c r="E681">
        <f t="shared" si="148"/>
        <v>-987.54519064168142</v>
      </c>
      <c r="F681">
        <f t="shared" si="149"/>
        <v>0</v>
      </c>
      <c r="G681">
        <f t="shared" si="150"/>
        <v>296.26355719189087</v>
      </c>
      <c r="H681">
        <f t="shared" si="151"/>
        <v>508.02257834828197</v>
      </c>
      <c r="I681">
        <f t="shared" si="152"/>
        <v>588.09781110936729</v>
      </c>
      <c r="J681" s="43">
        <f t="shared" si="153"/>
        <v>1960.3260370352721</v>
      </c>
      <c r="K681">
        <f t="shared" si="154"/>
        <v>0.74878938927663663</v>
      </c>
      <c r="L681">
        <f t="shared" si="155"/>
        <v>6.2399115773181885E-2</v>
      </c>
      <c r="M681" s="43">
        <f t="shared" si="156"/>
        <v>0.75654907206413469</v>
      </c>
      <c r="N681" s="6">
        <f t="shared" si="157"/>
        <v>-9.9266967547532352E-8</v>
      </c>
      <c r="O681" s="4">
        <f>SUM($N$54:N681)*0.1+$O$30</f>
        <v>-3.0113914968148231E-5</v>
      </c>
      <c r="P681" s="4">
        <f>SUM($O$235:O681)</f>
        <v>9.9068586275407745E-5</v>
      </c>
      <c r="Q681" s="6">
        <f t="shared" si="158"/>
        <v>-1.7021958851877633E-7</v>
      </c>
      <c r="R681" s="4">
        <f>SUM($Q$54:Q681)*0.1+$O$8</f>
        <v>-1.2580648245196356E-4</v>
      </c>
      <c r="S681" s="4">
        <f>SUM($R$235:R681)</f>
        <v>3.8074813716237107E-4</v>
      </c>
      <c r="T681">
        <f t="shared" si="159"/>
        <v>1.2936042247010897E-4</v>
      </c>
      <c r="U681">
        <f t="shared" si="160"/>
        <v>3.9342563304800522E-4</v>
      </c>
      <c r="X681" s="1"/>
    </row>
    <row r="682" spans="1:24" x14ac:dyDescent="0.3">
      <c r="A682" s="8"/>
      <c r="B682">
        <f t="shared" si="145"/>
        <v>62.800000000000622</v>
      </c>
      <c r="C682">
        <f t="shared" si="146"/>
        <v>0</v>
      </c>
      <c r="D682">
        <f t="shared" si="147"/>
        <v>1693.4085944977662</v>
      </c>
      <c r="E682">
        <f t="shared" si="148"/>
        <v>-987.54519064168142</v>
      </c>
      <c r="F682">
        <f t="shared" si="149"/>
        <v>0</v>
      </c>
      <c r="G682">
        <f t="shared" si="150"/>
        <v>197.50903812772231</v>
      </c>
      <c r="H682">
        <f t="shared" si="151"/>
        <v>338.68171889850782</v>
      </c>
      <c r="I682">
        <f t="shared" si="152"/>
        <v>392.06520740584205</v>
      </c>
      <c r="J682" s="43">
        <f t="shared" si="153"/>
        <v>1960.3260370352721</v>
      </c>
      <c r="K682">
        <f t="shared" si="154"/>
        <v>0.49919292618391153</v>
      </c>
      <c r="L682">
        <f t="shared" si="155"/>
        <v>6.2399115773181885E-2</v>
      </c>
      <c r="M682" s="43">
        <f t="shared" si="156"/>
        <v>0.51075877525489566</v>
      </c>
      <c r="N682" s="6">
        <f t="shared" si="157"/>
        <v>-6.6177978364952905E-8</v>
      </c>
      <c r="O682" s="4">
        <f>SUM($N$54:N682)*0.1+$O$30</f>
        <v>-3.0120532765984727E-5</v>
      </c>
      <c r="P682" s="4">
        <f>SUM($O$235:O682)</f>
        <v>6.8948053509423012E-5</v>
      </c>
      <c r="Q682" s="6">
        <f t="shared" si="158"/>
        <v>-1.1347972567906801E-7</v>
      </c>
      <c r="R682" s="4">
        <f>SUM($Q$54:Q682)*0.1+$O$8</f>
        <v>-1.2581783042453149E-4</v>
      </c>
      <c r="S682" s="4">
        <f>SUM($R$235:R682)</f>
        <v>2.5493030673783956E-4</v>
      </c>
      <c r="T682">
        <f t="shared" si="159"/>
        <v>1.2937299929600038E-4</v>
      </c>
      <c r="U682">
        <f t="shared" si="160"/>
        <v>2.6408955938504502E-4</v>
      </c>
      <c r="X682" s="1"/>
    </row>
    <row r="683" spans="1:24" x14ac:dyDescent="0.3">
      <c r="A683" s="8"/>
      <c r="B683">
        <f t="shared" ref="B683:B684" si="161">B682+0.1</f>
        <v>62.900000000000624</v>
      </c>
      <c r="C683">
        <f t="shared" si="146"/>
        <v>0</v>
      </c>
      <c r="D683">
        <f t="shared" si="147"/>
        <v>1693.4085944977662</v>
      </c>
      <c r="E683">
        <f t="shared" si="148"/>
        <v>-987.54519064168142</v>
      </c>
      <c r="F683">
        <f t="shared" si="149"/>
        <v>0</v>
      </c>
      <c r="G683">
        <f t="shared" si="150"/>
        <v>98.754519063550106</v>
      </c>
      <c r="H683">
        <f t="shared" si="151"/>
        <v>169.34085944871913</v>
      </c>
      <c r="I683">
        <f t="shared" si="152"/>
        <v>196.03260370230237</v>
      </c>
      <c r="J683" s="43">
        <f t="shared" si="153"/>
        <v>1960.3260370352721</v>
      </c>
      <c r="K683">
        <f t="shared" si="154"/>
        <v>0.24959646309116806</v>
      </c>
      <c r="L683">
        <f t="shared" si="155"/>
        <v>6.2399115773181885E-2</v>
      </c>
      <c r="M683" s="43">
        <f t="shared" si="156"/>
        <v>0.27199143982016361</v>
      </c>
      <c r="N683" s="6">
        <f t="shared" si="157"/>
        <v>-3.3088989182372234E-8</v>
      </c>
      <c r="O683" s="4">
        <f>SUM($N$54:N683)*0.1+$O$30</f>
        <v>-3.0123841664902964E-5</v>
      </c>
      <c r="P683" s="4">
        <f>SUM($O$235:O683)</f>
        <v>3.8824211844520048E-5</v>
      </c>
      <c r="Q683" s="6">
        <f t="shared" si="158"/>
        <v>-5.6739862839354818E-8</v>
      </c>
      <c r="R683" s="4">
        <f>SUM($Q$54:Q683)*0.1+$O$8</f>
        <v>-1.2582350441081545E-4</v>
      </c>
      <c r="S683" s="4">
        <f>SUM($R$235:R683)</f>
        <v>1.2910680232702411E-4</v>
      </c>
      <c r="T683">
        <f t="shared" si="159"/>
        <v>1.2937928775066989E-4</v>
      </c>
      <c r="U683">
        <f t="shared" si="160"/>
        <v>1.3481797295782728E-4</v>
      </c>
      <c r="X683" s="1"/>
    </row>
    <row r="684" spans="1:24" x14ac:dyDescent="0.3">
      <c r="A684" s="8"/>
      <c r="B684">
        <f t="shared" si="161"/>
        <v>63.000000000000625</v>
      </c>
      <c r="C684">
        <f t="shared" si="146"/>
        <v>0</v>
      </c>
      <c r="D684">
        <f t="shared" si="147"/>
        <v>1693.4085944977662</v>
      </c>
      <c r="E684">
        <f t="shared" si="148"/>
        <v>-987.54519064168142</v>
      </c>
      <c r="F684">
        <f t="shared" si="149"/>
        <v>0</v>
      </c>
      <c r="G684">
        <f t="shared" si="150"/>
        <v>-6.184563972055912E-10</v>
      </c>
      <c r="H684">
        <f t="shared" si="151"/>
        <v>-1.0622898116707802E-9</v>
      </c>
      <c r="I684">
        <f t="shared" si="152"/>
        <v>1.2292062313639895E-9</v>
      </c>
      <c r="J684" s="43">
        <f t="shared" si="153"/>
        <v>1960.3260370352721</v>
      </c>
      <c r="K684">
        <f t="shared" si="154"/>
        <v>1.5650739824075112E-12</v>
      </c>
      <c r="L684">
        <f t="shared" si="155"/>
        <v>6.2399115773181885E-2</v>
      </c>
      <c r="M684" s="43">
        <f t="shared" si="156"/>
        <v>0.10807843886652355</v>
      </c>
      <c r="N684" s="6">
        <f t="shared" si="157"/>
        <v>2.0722187937278838E-19</v>
      </c>
      <c r="O684" s="4">
        <f>SUM($N$54:N684)*0.1+$O$30</f>
        <v>-3.0123841664902944E-5</v>
      </c>
      <c r="P684" s="4">
        <f>SUM($O$235:O684)</f>
        <v>8.7003701796171043E-6</v>
      </c>
      <c r="Q684" s="6">
        <f t="shared" si="158"/>
        <v>3.5593405162855418E-19</v>
      </c>
      <c r="R684" s="4">
        <f>SUM($Q$54:Q684)*0.1+$O$8</f>
        <v>-1.2582350441081539E-4</v>
      </c>
      <c r="S684" s="4">
        <f>SUM($R$235:R684)</f>
        <v>3.2832979162087132E-6</v>
      </c>
      <c r="T684">
        <f t="shared" si="159"/>
        <v>1.2937928775066983E-4</v>
      </c>
      <c r="U684">
        <f t="shared" si="160"/>
        <v>9.2992734376913044E-6</v>
      </c>
      <c r="X684" s="1"/>
    </row>
    <row r="685" spans="1:24" x14ac:dyDescent="0.3">
      <c r="A685" s="102" t="s">
        <v>262</v>
      </c>
      <c r="B685" s="102">
        <v>63.1</v>
      </c>
      <c r="C685">
        <f>C684+G12</f>
        <v>0</v>
      </c>
      <c r="D685">
        <f>D684+B18</f>
        <v>0</v>
      </c>
      <c r="E685">
        <f>E684+B19</f>
        <v>0</v>
      </c>
      <c r="F685">
        <f t="shared" si="149"/>
        <v>0</v>
      </c>
      <c r="G685">
        <f>ABS(G684)</f>
        <v>6.184563972055912E-10</v>
      </c>
      <c r="H685">
        <f>ABS(H684)</f>
        <v>1.0622898116707802E-9</v>
      </c>
      <c r="J685" s="43"/>
      <c r="M685" s="43"/>
    </row>
    <row r="686" spans="1:24" x14ac:dyDescent="0.3">
      <c r="A686" s="103" t="s">
        <v>263</v>
      </c>
      <c r="C686" s="104" t="s">
        <v>72</v>
      </c>
      <c r="D686" s="104" t="s">
        <v>110</v>
      </c>
      <c r="E686" s="104" t="s">
        <v>111</v>
      </c>
      <c r="F686" s="104" t="s">
        <v>113</v>
      </c>
      <c r="G686" s="104" t="s">
        <v>112</v>
      </c>
      <c r="H686" s="104" t="s">
        <v>118</v>
      </c>
      <c r="I686" s="104" t="s">
        <v>122</v>
      </c>
      <c r="J686" s="104" t="s">
        <v>123</v>
      </c>
      <c r="K686" s="104" t="s">
        <v>134</v>
      </c>
      <c r="L686" s="104" t="s">
        <v>135</v>
      </c>
      <c r="M686" s="104" t="s">
        <v>136</v>
      </c>
    </row>
  </sheetData>
  <mergeCells count="18">
    <mergeCell ref="AB2:AJ3"/>
    <mergeCell ref="M2:U3"/>
    <mergeCell ref="L8:N8"/>
    <mergeCell ref="R8:T8"/>
    <mergeCell ref="L30:N30"/>
    <mergeCell ref="R30:T30"/>
    <mergeCell ref="AB103:AK104"/>
    <mergeCell ref="A33:D33"/>
    <mergeCell ref="A34:D34"/>
    <mergeCell ref="K50:M50"/>
    <mergeCell ref="N50:V50"/>
    <mergeCell ref="A40:D40"/>
    <mergeCell ref="A35:D35"/>
    <mergeCell ref="A36:D36"/>
    <mergeCell ref="C50:J50"/>
    <mergeCell ref="A37:D37"/>
    <mergeCell ref="A38:D38"/>
    <mergeCell ref="A39:D39"/>
  </mergeCells>
  <conditionalFormatting sqref="C685 E685">
    <cfRule type="cellIs" dxfId="18" priority="18" operator="notBetween">
      <formula>-0.000000001</formula>
      <formula>0.000000001</formula>
    </cfRule>
    <cfRule type="cellIs" dxfId="17" priority="19" operator="between">
      <formula>-0.000000001</formula>
      <formula>0.000000001</formula>
    </cfRule>
  </conditionalFormatting>
  <conditionalFormatting sqref="D685">
    <cfRule type="cellIs" dxfId="16" priority="16" operator="notBetween">
      <formula>-0.000000001</formula>
      <formula>0.000000001</formula>
    </cfRule>
    <cfRule type="cellIs" dxfId="15" priority="17" operator="between">
      <formula>-0.000000001</formula>
      <formula>0.000000001</formula>
    </cfRule>
  </conditionalFormatting>
  <conditionalFormatting sqref="G685:H685">
    <cfRule type="cellIs" dxfId="14" priority="14" operator="greaterThan">
      <formula>0.00000001</formula>
    </cfRule>
    <cfRule type="cellIs" dxfId="13" priority="15" operator="lessThan">
      <formula>0.00000001</formula>
    </cfRule>
  </conditionalFormatting>
  <conditionalFormatting sqref="B23 B25 B27">
    <cfRule type="containsText" dxfId="12" priority="13" operator="containsText" text="Oui">
      <formula>NOT(ISERROR(SEARCH("Oui",B23)))</formula>
    </cfRule>
  </conditionalFormatting>
  <conditionalFormatting sqref="B23 B25 B27">
    <cfRule type="containsText" dxfId="11" priority="11" operator="containsText" text="Non">
      <formula>NOT(ISERROR(SEARCH("Non",B23)))</formula>
    </cfRule>
    <cfRule type="containsText" dxfId="10" priority="12" operator="containsText" text="Oui">
      <formula>NOT(ISERROR(SEARCH("Oui",B23)))</formula>
    </cfRule>
  </conditionalFormatting>
  <conditionalFormatting sqref="B30">
    <cfRule type="cellIs" dxfId="9" priority="9" operator="equal">
      <formula>"Oui"</formula>
    </cfRule>
    <cfRule type="containsText" dxfId="8" priority="10" operator="containsText" text="Non">
      <formula>NOT(ISERROR(SEARCH("Non",B30)))</formula>
    </cfRule>
  </conditionalFormatting>
  <conditionalFormatting sqref="B21">
    <cfRule type="cellIs" dxfId="7" priority="7" operator="equal">
      <formula>"Non"</formula>
    </cfRule>
    <cfRule type="cellIs" dxfId="6" priority="8" operator="equal">
      <formula>"Oui"</formula>
    </cfRule>
  </conditionalFormatting>
  <conditionalFormatting sqref="A38:D38">
    <cfRule type="cellIs" dxfId="5" priority="1" operator="equal">
      <formula>"constante y' valide"</formula>
    </cfRule>
    <cfRule type="cellIs" dxfId="4" priority="5" operator="equal">
      <formula>"constante y' non valide"</formula>
    </cfRule>
    <cfRule type="cellIs" dxfId="3" priority="6" operator="equal">
      <formula>"""constante y' valide"""</formula>
    </cfRule>
  </conditionalFormatting>
  <conditionalFormatting sqref="A39:D39">
    <cfRule type="cellIs" dxfId="2" priority="2" operator="equal">
      <formula>"constante z' valide"</formula>
    </cfRule>
    <cfRule type="cellIs" dxfId="1" priority="3" operator="equal">
      <formula>"""constante z' valide"""</formula>
    </cfRule>
    <cfRule type="cellIs" dxfId="0" priority="4" operator="equal">
      <formula>"constante z' non valide"</formula>
    </cfRule>
  </conditionalFormatting>
  <dataValidations count="1">
    <dataValidation type="list" allowBlank="1" showInputMessage="1" showErrorMessage="1" sqref="G20" xr:uid="{9F8D210B-33AD-45A0-B3F2-2B8A445878D1}">
      <formula1>$K$1:$K$2</formula1>
    </dataValidation>
  </dataValidations>
  <hyperlinks>
    <hyperlink ref="A686" location="'Arbre 7'!A1" display="remonter" xr:uid="{6ED25A2E-919D-49C9-906F-193A2AB51305}"/>
    <hyperlink ref="A36:D36" location="'Arbre 7'!A685" display="Cliquer ici" xr:uid="{AE3611DB-E79C-4D8B-B73D-84024B0F06F2}"/>
  </hyperlinks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13F11-A659-4D48-AF9D-5162427E28BC}">
  <sheetPr codeName="Feuil5"/>
  <dimension ref="A1"/>
  <sheetViews>
    <sheetView workbookViewId="0">
      <selection activeCell="G19" sqref="G19"/>
    </sheetView>
  </sheetViews>
  <sheetFormatPr baseColWidth="10"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0A6B6-A67A-4AE1-9E0D-6E0166D69C28}">
  <sheetPr codeName="Feuil6"/>
  <dimension ref="A1"/>
  <sheetViews>
    <sheetView zoomScale="85" zoomScaleNormal="85" workbookViewId="0">
      <selection activeCell="G18" sqref="G18"/>
    </sheetView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Résistance des engrenages</vt:lpstr>
      <vt:lpstr>Arbre 6</vt:lpstr>
      <vt:lpstr>Roulements 6</vt:lpstr>
      <vt:lpstr>Arbre 7</vt:lpstr>
      <vt:lpstr>Roulements 7</vt:lpstr>
      <vt:lpstr>Lubrification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Doppler</dc:creator>
  <cp:lastModifiedBy>Luc Doppler</cp:lastModifiedBy>
  <dcterms:created xsi:type="dcterms:W3CDTF">2020-10-13T14:09:23Z</dcterms:created>
  <dcterms:modified xsi:type="dcterms:W3CDTF">2020-12-30T15:07:36Z</dcterms:modified>
</cp:coreProperties>
</file>